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ilip\Dropbox\excel-challenge\"/>
    </mc:Choice>
  </mc:AlternateContent>
  <xr:revisionPtr revIDLastSave="0" documentId="13_ncr:1_{9B84ABC5-9805-4B55-86EA-80A1371394C0}" xr6:coauthVersionLast="45" xr6:coauthVersionMax="45" xr10:uidLastSave="{00000000-0000-0000-0000-000000000000}"/>
  <bookViews>
    <workbookView xWindow="-120" yWindow="-120" windowWidth="29040" windowHeight="15840" activeTab="3" xr2:uid="{00000000-000D-0000-FFFF-FFFF00000000}"/>
  </bookViews>
  <sheets>
    <sheet name="Sheet1" sheetId="1" r:id="rId1"/>
    <sheet name="Pivot Table &amp; Chart- Campaigns" sheetId="2" r:id="rId2"/>
    <sheet name="Pivot Table &amp; Chart - Countries" sheetId="4" r:id="rId3"/>
    <sheet name="Pivot Table &amp; Chart - Dates" sheetId="5" r:id="rId4"/>
  </sheets>
  <calcPr calcId="191029"/>
  <pivotCaches>
    <pivotCache cacheId="19" r:id="rId5"/>
    <pivotCache cacheId="33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<sst xmlns="http://schemas.openxmlformats.org/spreadsheetml/2006/main" count="24801" uniqueCount="8380">
  <si>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</si>
  <si>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</si>
  <si>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</si>
  <si>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</si>
  <si>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</si>
  <si>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</si>
  <si>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</si>
  <si>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</si>
  <si>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</si>
  <si>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</si>
  <si>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</si>
  <si>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</si>
  <si>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</si>
  <si>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</si>
  <si>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</si>
  <si>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</si>
  <si>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</si>
  <si>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</si>
  <si>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</si>
  <si>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</si>
  <si>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</si>
  <si>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</si>
  <si>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</si>
  <si>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</si>
  <si>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</si>
  <si>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</si>
  <si>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</si>
  <si>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</si>
  <si>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</si>
  <si>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</si>
  <si>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</si>
  <si>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</si>
  <si>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</si>
  <si>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</si>
  <si>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</si>
  <si>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</si>
  <si>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</si>
  <si>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</si>
  <si>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</si>
  <si>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</si>
  <si>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</si>
  <si>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</si>
  <si>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</si>
  <si>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</si>
  <si>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</si>
  <si>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</si>
  <si>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</si>
  <si>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</si>
  <si>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</si>
  <si>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</si>
  <si>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</si>
  <si>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</si>
  <si>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</si>
  <si>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</si>
  <si>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</si>
  <si>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</si>
  <si>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</si>
  <si>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</si>
  <si>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</si>
  <si>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</si>
  <si>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</si>
  <si>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</si>
  <si>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</si>
  <si>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</si>
  <si>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</si>
  <si>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</si>
  <si>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</si>
  <si>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</si>
  <si>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</si>
  <si>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</si>
  <si>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</si>
  <si>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</si>
  <si>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</si>
  <si>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</si>
  <si>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</si>
  <si>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</si>
  <si>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</si>
  <si>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</si>
  <si>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</si>
  <si>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</si>
  <si>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</si>
  <si>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</si>
  <si>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</si>
  <si>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</si>
  <si>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</si>
  <si>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</si>
  <si>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</si>
  <si>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</si>
  <si>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</si>
  <si>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</si>
  <si>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</si>
  <si>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</si>
  <si>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</si>
  <si>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</si>
  <si>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</si>
  <si>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</si>
  <si>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</si>
  <si>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</si>
  <si>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</si>
  <si>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</si>
  <si>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</si>
  <si>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</si>
  <si>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</si>
  <si>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</si>
  <si>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</si>
  <si>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</si>
  <si>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</si>
  <si>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</si>
  <si>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</si>
  <si>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</si>
  <si>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</si>
  <si>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</si>
  <si>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</si>
  <si>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</si>
  <si>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</si>
  <si>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</si>
  <si>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</si>
  <si>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</si>
  <si>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</si>
  <si>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</si>
  <si>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</si>
  <si>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</si>
  <si>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</si>
  <si>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</si>
  <si>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</si>
  <si>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</si>
  <si>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</si>
  <si>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</si>
  <si>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</si>
  <si>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</si>
  <si>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</si>
  <si>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</si>
  <si>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</si>
  <si>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</si>
  <si>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</si>
  <si>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</si>
  <si>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</si>
  <si>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</si>
  <si>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</si>
  <si>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</si>
  <si>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</si>
  <si>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</si>
  <si>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</si>
  <si>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</si>
  <si>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</si>
  <si>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</si>
  <si>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</si>
  <si>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</si>
  <si>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</si>
  <si>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</si>
  <si>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</si>
  <si>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</si>
  <si>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</si>
  <si>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</si>
  <si>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</si>
  <si>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</si>
  <si>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</si>
  <si>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</si>
  <si>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</si>
  <si>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</si>
  <si>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</si>
  <si>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</si>
  <si>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</si>
  <si>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</si>
  <si>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</si>
  <si>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</si>
  <si>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</si>
  <si>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</si>
  <si>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</si>
  <si>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</si>
  <si>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</si>
  <si>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</si>
  <si>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</si>
  <si>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</si>
  <si>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</si>
  <si>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</si>
  <si>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</si>
  <si>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</si>
  <si>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</si>
  <si>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</si>
  <si>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</si>
  <si>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</si>
  <si>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</si>
  <si>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</si>
  <si>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</si>
  <si>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</si>
  <si>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</si>
  <si>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</si>
  <si>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</si>
  <si>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</si>
  <si>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</si>
  <si>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</si>
  <si>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</si>
  <si>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</si>
  <si>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</si>
  <si>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</si>
  <si>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</si>
  <si>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</si>
  <si>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</si>
  <si>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</si>
  <si>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</si>
  <si>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</si>
  <si>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</si>
  <si>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</si>
  <si>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</si>
  <si>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</si>
  <si>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</si>
  <si>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</si>
  <si>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</si>
  <si>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</si>
  <si>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</si>
  <si>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</si>
  <si>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</si>
  <si>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</si>
  <si>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</si>
  <si>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</si>
  <si>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</si>
  <si>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</si>
  <si>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</si>
  <si>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</si>
  <si>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</si>
  <si>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</si>
  <si>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</si>
  <si>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</si>
  <si>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</si>
  <si>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</si>
  <si>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</si>
  <si>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</si>
  <si>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</si>
  <si>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</si>
  <si>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</si>
  <si>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</si>
  <si>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</si>
  <si>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</si>
  <si>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</si>
  <si>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</si>
  <si>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</si>
  <si>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</si>
  <si>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</si>
  <si>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</si>
  <si>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</si>
  <si>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</si>
  <si>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</si>
  <si>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</si>
  <si>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</si>
  <si>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</si>
  <si>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</si>
  <si>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</si>
  <si>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</si>
  <si>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</si>
  <si>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</si>
  <si>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</si>
  <si>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</si>
  <si>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</si>
  <si>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</si>
  <si>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</si>
  <si>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</si>
  <si>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</si>
  <si>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</si>
  <si>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</si>
  <si>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</si>
  <si>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</si>
  <si>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</si>
  <si>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</si>
  <si>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</si>
  <si>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</si>
  <si>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</si>
  <si>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</si>
  <si>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</si>
  <si>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</si>
  <si>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</si>
  <si>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</si>
  <si>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</si>
  <si>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</si>
  <si>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</si>
  <si>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</si>
  <si>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</si>
  <si>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</si>
  <si>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</si>
  <si>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</si>
  <si>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</si>
  <si>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</si>
  <si>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</si>
  <si>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</si>
  <si>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</si>
  <si>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</si>
  <si>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</si>
  <si>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</si>
  <si>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</si>
  <si>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</si>
  <si>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</si>
  <si>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</si>
  <si>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</si>
  <si>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</si>
  <si>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</si>
  <si>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</si>
  <si>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</si>
  <si>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</si>
  <si>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</si>
  <si>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</si>
  <si>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</si>
  <si>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</si>
  <si>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</si>
  <si>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</si>
  <si>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</si>
  <si>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</si>
  <si>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</si>
  <si>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</si>
  <si>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</si>
  <si>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</si>
  <si>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</si>
  <si>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</si>
  <si>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</si>
  <si>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</si>
  <si>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</si>
  <si>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</si>
  <si>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</si>
  <si>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</si>
  <si>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</si>
  <si>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</si>
  <si>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</si>
  <si>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</si>
  <si>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</si>
  <si>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</si>
  <si>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</si>
  <si>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</si>
  <si>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</si>
  <si>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</si>
  <si>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</si>
  <si>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</si>
  <si>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</si>
  <si>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</si>
  <si>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</si>
  <si>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</si>
  <si>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</si>
  <si>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</si>
  <si>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</si>
  <si>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</si>
  <si>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</si>
  <si>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</si>
  <si>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</si>
  <si>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</si>
  <si>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</si>
  <si>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</si>
  <si>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</si>
  <si>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</si>
  <si>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</si>
  <si>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</si>
  <si>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</si>
  <si>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</si>
  <si>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</si>
  <si>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</si>
  <si>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</si>
  <si>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</si>
  <si>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</si>
  <si>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</si>
  <si>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</si>
  <si>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</si>
  <si>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</si>
  <si>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</si>
  <si>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</si>
  <si>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</si>
  <si>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</si>
  <si>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</si>
  <si>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</si>
  <si>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</si>
  <si>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</si>
  <si>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</si>
  <si>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</si>
  <si>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</si>
  <si>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</si>
  <si>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</si>
  <si>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</si>
  <si>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</si>
  <si>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</si>
  <si>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</si>
  <si>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</si>
  <si>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</si>
  <si>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</si>
  <si>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</si>
  <si>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</si>
  <si>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</si>
  <si>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</si>
  <si>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</si>
  <si>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</si>
  <si>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</si>
  <si>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</si>
  <si>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</si>
  <si>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</si>
  <si>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</si>
  <si>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</si>
  <si>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</si>
  <si>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</si>
  <si>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</si>
  <si>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</si>
  <si>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</si>
  <si>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</si>
  <si>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</si>
  <si>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</si>
  <si>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</si>
  <si>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</si>
  <si>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</si>
  <si>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</si>
  <si>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</si>
  <si>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</si>
  <si>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</si>
  <si>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</si>
  <si>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</si>
  <si>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</si>
  <si>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</si>
  <si>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</si>
  <si>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</si>
  <si>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</si>
  <si>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</si>
  <si>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</si>
  <si>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</si>
  <si>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</si>
  <si>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</si>
  <si>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</si>
  <si>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</si>
  <si>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</si>
  <si>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</si>
  <si>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</si>
  <si>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</si>
  <si>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</si>
  <si>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</si>
  <si>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</si>
  <si>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</si>
  <si>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</si>
  <si>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</si>
  <si>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</si>
  <si>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</si>
  <si>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</si>
  <si>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</si>
  <si>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</si>
  <si>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</si>
  <si>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</si>
  <si>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</si>
  <si>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</si>
  <si>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</si>
  <si>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</si>
  <si>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</si>
  <si>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</si>
  <si>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</si>
  <si>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</si>
  <si>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</si>
  <si>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</si>
  <si>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</si>
  <si>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</si>
  <si>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</si>
  <si>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</si>
  <si>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</si>
  <si>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</si>
  <si>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</si>
  <si>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</si>
  <si>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</si>
  <si>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</si>
  <si>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</si>
  <si>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</si>
  <si>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</si>
  <si>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</si>
  <si>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</si>
  <si>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</si>
  <si>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</si>
  <si>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</si>
  <si>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</si>
  <si>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</si>
  <si>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</si>
  <si>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</si>
  <si>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</si>
  <si>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</si>
  <si>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</si>
  <si>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</si>
  <si>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</si>
  <si>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</si>
  <si>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</si>
  <si>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</si>
  <si>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</si>
  <si>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</si>
  <si>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</si>
  <si>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</si>
  <si>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</si>
  <si>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</si>
  <si>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</si>
  <si>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</si>
  <si>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</si>
  <si>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</si>
  <si>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</si>
  <si>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</si>
  <si>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</si>
  <si>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</si>
  <si>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</si>
  <si>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</si>
  <si>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</si>
  <si>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</si>
  <si>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</si>
  <si>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</si>
  <si>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</si>
  <si>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</si>
  <si>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</si>
  <si>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</si>
  <si>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</si>
  <si>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</si>
  <si>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</si>
  <si>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</si>
  <si>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</si>
  <si>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</si>
  <si>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</si>
  <si>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</si>
  <si>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</si>
  <si>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</si>
  <si>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</si>
  <si>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</si>
  <si>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</si>
  <si>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</si>
  <si>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</si>
  <si>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</si>
  <si>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</si>
  <si>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</si>
  <si>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</si>
  <si>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</si>
  <si>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</si>
  <si>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</si>
  <si>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</si>
  <si>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</si>
  <si>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</si>
  <si>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</si>
  <si>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</si>
  <si>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</si>
  <si>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</si>
  <si>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</si>
  <si>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</si>
  <si>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</si>
  <si>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</si>
  <si>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</si>
  <si>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</si>
  <si>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</si>
  <si>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</si>
  <si>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</si>
  <si>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</si>
  <si>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</si>
  <si>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</si>
  <si>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</si>
  <si>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</si>
  <si>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</si>
  <si>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</si>
  <si>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</si>
  <si>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</si>
  <si>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</si>
  <si>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</si>
  <si>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</si>
  <si>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</si>
  <si>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</si>
  <si>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</si>
  <si>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</si>
  <si>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</si>
  <si>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</si>
  <si>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</si>
  <si>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</si>
  <si>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</si>
  <si>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</si>
  <si>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</si>
  <si>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</si>
  <si>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</si>
  <si>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</si>
  <si>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</si>
  <si>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</si>
  <si>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</si>
  <si>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</si>
  <si>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</si>
  <si>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</si>
  <si>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</si>
  <si>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</si>
  <si>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</si>
  <si>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</si>
  <si>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</si>
  <si>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</si>
  <si>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</si>
  <si>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</si>
  <si>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</si>
  <si>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</si>
  <si>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</si>
  <si>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</si>
  <si>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</si>
  <si>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</si>
  <si>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</si>
  <si>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</si>
  <si>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</si>
  <si>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</si>
  <si>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</si>
  <si>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</si>
  <si>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</si>
  <si>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</si>
  <si>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</si>
  <si>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</si>
  <si>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</si>
  <si>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</si>
  <si>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</si>
  <si>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</si>
  <si>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</si>
  <si>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</si>
  <si>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</si>
  <si>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</si>
  <si>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</si>
  <si>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</si>
  <si>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</si>
  <si>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</si>
  <si>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</si>
  <si>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</si>
  <si>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</si>
  <si>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</si>
  <si>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</si>
  <si>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</si>
  <si>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</si>
  <si>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</si>
  <si>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</si>
  <si>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</si>
  <si>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</si>
  <si>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</si>
  <si>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</si>
  <si>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</si>
  <si>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</si>
  <si>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</si>
  <si>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</si>
  <si>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</si>
  <si>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</si>
  <si>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</si>
  <si>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</si>
  <si>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</si>
  <si>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</si>
  <si>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</si>
  <si>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</si>
  <si>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</si>
  <si>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</si>
  <si>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</si>
  <si>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</si>
  <si>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</si>
  <si>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</si>
  <si>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</si>
  <si>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</si>
  <si>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</si>
  <si>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</si>
  <si>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</si>
  <si>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</si>
  <si>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</si>
  <si>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</si>
  <si>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</si>
  <si>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</si>
  <si>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</si>
  <si>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</si>
  <si>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</si>
  <si>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</si>
  <si>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</si>
  <si>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</si>
  <si>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</si>
  <si>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</si>
  <si>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</si>
  <si>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</si>
  <si>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</si>
  <si>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</si>
  <si>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</si>
  <si>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</si>
  <si>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</si>
  <si>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</si>
  <si>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</si>
  <si>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</si>
  <si>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</si>
  <si>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</si>
  <si>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</si>
  <si>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</si>
  <si>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</si>
  <si>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</si>
  <si>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</si>
  <si>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</si>
  <si>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</si>
  <si>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</si>
  <si>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</si>
  <si>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</si>
  <si>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</si>
  <si>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</si>
  <si>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</si>
  <si>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</si>
  <si>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</si>
  <si>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</si>
  <si>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</si>
  <si>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</si>
  <si>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</si>
  <si>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</si>
  <si>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</si>
  <si>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</si>
  <si>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</si>
  <si>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</si>
  <si>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</si>
  <si>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</si>
  <si>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</si>
  <si>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</si>
  <si>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</si>
  <si>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</si>
  <si>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</si>
  <si>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</si>
  <si>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</si>
  <si>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</si>
  <si>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</si>
  <si>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</si>
  <si>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</si>
  <si>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</si>
  <si>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</si>
  <si>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</si>
  <si>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</si>
  <si>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</si>
  <si>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</si>
  <si>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</si>
  <si>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</si>
  <si>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</si>
  <si>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</si>
  <si>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</si>
  <si>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</si>
  <si>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</si>
  <si>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</si>
  <si>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</si>
  <si>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</si>
  <si>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</si>
  <si>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</si>
  <si>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</si>
  <si>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</si>
  <si>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</si>
  <si>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</si>
  <si>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</si>
  <si>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</si>
  <si>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</si>
  <si>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</si>
  <si>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</si>
  <si>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</si>
  <si>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</si>
  <si>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</si>
  <si>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</si>
  <si>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</si>
  <si>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</si>
  <si>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</si>
  <si>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</si>
  <si>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</si>
  <si>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</si>
  <si>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</si>
  <si>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</si>
  <si>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</si>
  <si>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</si>
  <si>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</si>
  <si>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</si>
  <si>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</si>
  <si>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</si>
  <si>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</si>
  <si>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</si>
  <si>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</si>
  <si>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</si>
  <si>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</si>
  <si>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</si>
  <si>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</si>
  <si>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</si>
  <si>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</si>
  <si>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</si>
  <si>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</si>
  <si>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</si>
  <si>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</si>
  <si>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</si>
  <si>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</si>
  <si>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</si>
  <si>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</si>
  <si>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</si>
  <si>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</si>
  <si>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</si>
  <si>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</si>
  <si>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</si>
  <si>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</si>
  <si>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</si>
  <si>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</si>
  <si>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</si>
  <si>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</si>
  <si>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</si>
  <si>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</si>
  <si>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</si>
  <si>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</si>
  <si>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</si>
  <si>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</si>
  <si>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</si>
  <si>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</si>
  <si>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</si>
  <si>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</si>
  <si>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</si>
  <si>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</si>
  <si>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</si>
  <si>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</si>
  <si>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</si>
  <si>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</si>
  <si>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</si>
  <si>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</si>
  <si>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</si>
  <si>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</si>
  <si>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</si>
  <si>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</si>
  <si>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</si>
  <si>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</si>
  <si>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</si>
  <si>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</si>
  <si>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</si>
  <si>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</si>
  <si>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</si>
  <si>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</si>
  <si>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</si>
  <si>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</si>
  <si>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</si>
  <si>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</si>
  <si>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</si>
  <si>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</si>
  <si>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</si>
  <si>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</si>
  <si>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</si>
  <si>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</si>
  <si>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</si>
  <si>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</si>
  <si>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</si>
  <si>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</si>
  <si>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</si>
  <si>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</si>
  <si>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</si>
  <si>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</si>
  <si>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</si>
  <si>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</si>
  <si>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</si>
  <si>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</si>
  <si>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</si>
  <si>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</si>
  <si>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</si>
  <si>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</si>
  <si>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</si>
  <si>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</si>
  <si>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</si>
  <si>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</si>
  <si>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</si>
  <si>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</si>
  <si>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</si>
  <si>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</si>
  <si>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</si>
  <si>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</si>
  <si>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</si>
  <si>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</si>
  <si>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</si>
  <si>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</si>
  <si>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</si>
  <si>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</si>
  <si>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</si>
  <si>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</si>
  <si>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</si>
  <si>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</si>
  <si>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</si>
  <si>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</si>
  <si>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</si>
  <si>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</si>
  <si>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</si>
  <si>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</si>
  <si>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</si>
  <si>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</si>
  <si>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</si>
  <si>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</si>
  <si>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</si>
  <si>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</si>
  <si>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</si>
  <si>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</si>
  <si>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</si>
  <si>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</si>
  <si>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</si>
  <si>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</si>
  <si>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</si>
  <si>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</si>
  <si>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</si>
  <si>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</si>
  <si>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</si>
  <si>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</si>
  <si>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</si>
  <si>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</si>
  <si>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</si>
  <si>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</si>
  <si>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</si>
  <si>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</si>
  <si>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</si>
  <si>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</si>
  <si>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</si>
  <si>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</si>
  <si>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</si>
  <si>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</si>
  <si>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</si>
  <si>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</si>
  <si>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</si>
  <si>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</si>
  <si>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</si>
  <si>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</si>
  <si>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</si>
  <si>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</si>
  <si>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</si>
  <si>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</si>
  <si>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</si>
  <si>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</si>
  <si>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</si>
  <si>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</si>
  <si>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</si>
  <si>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</si>
  <si>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</si>
  <si>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</si>
  <si>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</si>
  <si>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</si>
  <si>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</si>
  <si>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</si>
  <si>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</si>
  <si>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</si>
  <si>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</si>
  <si>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</si>
  <si>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</si>
  <si>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</si>
  <si>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</si>
  <si>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</si>
  <si>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</si>
  <si>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</si>
  <si>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</si>
  <si>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</si>
  <si>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</si>
  <si>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</si>
  <si>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</si>
  <si>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</si>
  <si>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</si>
  <si>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</si>
  <si>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</si>
  <si>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</si>
  <si>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</si>
  <si>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</si>
  <si>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</si>
  <si>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</si>
  <si>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</si>
  <si>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</si>
  <si>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</si>
  <si>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</si>
  <si>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</si>
  <si>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</si>
  <si>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</si>
  <si>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</si>
  <si>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</si>
  <si>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</si>
  <si>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</si>
  <si>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</si>
  <si>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</si>
  <si>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</si>
  <si>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</si>
  <si>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</si>
  <si>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</si>
  <si>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</si>
  <si>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</si>
  <si>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</si>
  <si>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</si>
  <si>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</si>
  <si>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</si>
  <si>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</si>
  <si>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</si>
  <si>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</si>
  <si>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</si>
  <si>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</si>
  <si>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</si>
  <si>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</si>
  <si>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</si>
  <si>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</si>
  <si>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</si>
  <si>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</si>
  <si>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</si>
  <si>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</si>
  <si>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</si>
  <si>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</si>
  <si>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</si>
  <si>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</si>
  <si>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</si>
  <si>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</si>
  <si>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</si>
  <si>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</si>
  <si>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</si>
  <si>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</si>
  <si>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</si>
  <si>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</si>
  <si>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</si>
  <si>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</si>
  <si>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</si>
  <si>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</si>
  <si>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</si>
  <si>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</si>
  <si>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</si>
  <si>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</si>
  <si>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</si>
  <si>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</si>
  <si>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</si>
  <si>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</si>
  <si>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</si>
  <si>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</si>
  <si>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</si>
  <si>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</si>
  <si>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</si>
  <si>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</si>
  <si>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</si>
  <si>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</si>
  <si>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</si>
  <si>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</si>
  <si>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</si>
  <si>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</si>
  <si>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</si>
  <si>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</si>
  <si>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</si>
  <si>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</si>
  <si>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</si>
  <si>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</si>
  <si>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</si>
  <si>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</si>
  <si>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</si>
  <si>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</si>
  <si>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</si>
  <si>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</si>
  <si>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</si>
  <si>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</si>
  <si>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</si>
  <si>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</si>
  <si>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</si>
  <si>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</si>
  <si>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</si>
  <si>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</si>
  <si>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</si>
  <si>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</si>
  <si>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</si>
  <si>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</si>
  <si>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</si>
  <si>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</si>
  <si>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</si>
  <si>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</si>
  <si>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</si>
  <si>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</si>
  <si>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</si>
  <si>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</si>
  <si>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</si>
  <si>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</si>
  <si>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</si>
  <si>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</si>
  <si>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</si>
  <si>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</si>
  <si>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</si>
  <si>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</si>
  <si>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</si>
  <si>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</si>
  <si>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</si>
  <si>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</si>
  <si>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</si>
  <si>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</si>
  <si>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</si>
  <si>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</si>
  <si>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</si>
  <si>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</si>
  <si>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</si>
  <si>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</si>
  <si>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</si>
  <si>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</si>
  <si>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</si>
  <si>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</si>
  <si>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</si>
  <si>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</si>
  <si>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</si>
  <si>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</si>
  <si>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</si>
  <si>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</si>
  <si>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</si>
  <si>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</si>
  <si>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</si>
  <si>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</si>
  <si>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</si>
  <si>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</si>
  <si>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</si>
  <si>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</si>
  <si>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</si>
  <si>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</si>
  <si>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</si>
  <si>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</si>
  <si>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</si>
  <si>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</si>
  <si>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</si>
  <si>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</si>
  <si>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</si>
  <si>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</si>
  <si>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</si>
  <si>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</si>
  <si>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</si>
  <si>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</si>
  <si>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</si>
  <si>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</si>
  <si>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</si>
  <si>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</si>
  <si>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</si>
  <si>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</si>
  <si>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</si>
  <si>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</si>
  <si>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</si>
  <si>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</si>
  <si>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</si>
  <si>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</si>
  <si>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</si>
  <si>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</si>
  <si>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</si>
  <si>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</si>
  <si>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</si>
  <si>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</si>
  <si>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</si>
  <si>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</si>
  <si>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</si>
  <si>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</si>
  <si>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</si>
  <si>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</si>
  <si>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</si>
  <si>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</si>
  <si>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</si>
  <si>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</si>
  <si>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</si>
  <si>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</si>
  <si>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</si>
  <si>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</si>
  <si>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</si>
  <si>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</si>
  <si>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</si>
  <si>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</si>
  <si>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</si>
  <si>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</si>
  <si>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</si>
  <si>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</si>
  <si>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</si>
  <si>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</si>
  <si>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</si>
  <si>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</si>
  <si>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</si>
  <si>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</si>
  <si>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</si>
  <si>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</si>
  <si>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</si>
  <si>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</si>
  <si>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</si>
  <si>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</si>
  <si>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</si>
  <si>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</si>
  <si>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</si>
  <si>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</si>
  <si>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</si>
  <si>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</si>
  <si>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</si>
  <si>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</si>
  <si>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</si>
  <si>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</si>
  <si>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</si>
  <si>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</si>
  <si>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</si>
  <si>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</si>
  <si>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</si>
  <si>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</si>
  <si>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</si>
  <si>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</si>
  <si>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</si>
  <si>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</si>
  <si>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</si>
  <si>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</si>
  <si>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</si>
  <si>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</si>
  <si>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</si>
  <si>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</si>
  <si>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</si>
  <si>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</si>
  <si>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</si>
  <si>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</si>
  <si>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</si>
  <si>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</si>
  <si>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</si>
  <si>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</si>
  <si>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</si>
  <si>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</si>
  <si>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</si>
  <si>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</si>
  <si>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</si>
  <si>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</si>
  <si>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</si>
  <si>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</si>
  <si>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</si>
  <si>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</si>
  <si>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</si>
  <si>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</si>
  <si>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</si>
  <si>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</si>
  <si>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</si>
  <si>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</si>
  <si>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</si>
  <si>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</si>
  <si>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</si>
  <si>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</si>
  <si>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</si>
  <si>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</si>
  <si>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</si>
  <si>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</si>
  <si>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</si>
  <si>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</si>
  <si>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</si>
  <si>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</si>
  <si>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</si>
  <si>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</si>
  <si>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</si>
  <si>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</si>
  <si>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</si>
  <si>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</si>
  <si>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</si>
  <si>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</si>
  <si>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</si>
  <si>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</si>
  <si>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</si>
  <si>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</si>
  <si>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</si>
  <si>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</si>
  <si>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</si>
  <si>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</si>
  <si>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</si>
  <si>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</si>
  <si>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</si>
  <si>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</si>
  <si>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</si>
  <si>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</si>
  <si>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</si>
  <si>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</si>
  <si>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</si>
  <si>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</si>
  <si>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</si>
  <si>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</si>
  <si>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</si>
  <si>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</si>
  <si>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</si>
  <si>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</si>
  <si>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</si>
  <si>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</si>
  <si>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</si>
  <si>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</si>
  <si>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</si>
  <si>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</si>
  <si>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</si>
  <si>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</si>
  <si>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</si>
  <si>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</si>
  <si>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</si>
  <si>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</si>
  <si>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</si>
  <si>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</si>
  <si>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</si>
  <si>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</si>
  <si>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</si>
  <si>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</si>
  <si>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</si>
  <si>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</si>
  <si>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</si>
  <si>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</si>
  <si>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</si>
  <si>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</si>
  <si>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</si>
  <si>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</si>
  <si>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</si>
  <si>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</si>
  <si>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</si>
  <si>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</si>
  <si>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</si>
  <si>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</si>
  <si>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</si>
  <si>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</si>
  <si>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</si>
  <si>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</si>
  <si>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</si>
  <si>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</si>
  <si>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</si>
  <si>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</si>
  <si>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</si>
  <si>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</si>
  <si>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</si>
  <si>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</si>
  <si>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</si>
  <si>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</si>
  <si>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</si>
  <si>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</si>
  <si>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</si>
  <si>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</si>
  <si>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</si>
  <si>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</si>
  <si>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</si>
  <si>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</si>
  <si>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</si>
  <si>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</si>
  <si>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</si>
  <si>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</si>
  <si>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</si>
  <si>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</si>
  <si>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</si>
  <si>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</si>
  <si>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</si>
  <si>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</si>
  <si>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</si>
  <si>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</si>
  <si>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</si>
  <si>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</si>
  <si>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</si>
  <si>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</si>
  <si>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</si>
  <si>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</si>
  <si>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</si>
  <si>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</si>
  <si>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</si>
  <si>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</si>
  <si>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</si>
  <si>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</si>
  <si>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</si>
  <si>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</si>
  <si>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</si>
  <si>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</si>
  <si>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</si>
  <si>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</si>
  <si>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</si>
  <si>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</si>
  <si>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</si>
  <si>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</si>
  <si>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</si>
  <si>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</si>
  <si>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</si>
  <si>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</si>
  <si>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</si>
  <si>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</si>
  <si>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</si>
  <si>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</si>
  <si>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</si>
  <si>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</si>
  <si>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</si>
  <si>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</si>
  <si>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</si>
  <si>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</si>
  <si>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</si>
  <si>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</si>
  <si>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</si>
  <si>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</si>
  <si>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</si>
  <si>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</si>
  <si>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</si>
  <si>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</si>
  <si>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</si>
  <si>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</si>
  <si>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</si>
  <si>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</si>
  <si>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</si>
  <si>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</si>
  <si>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</si>
  <si>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</si>
  <si>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</si>
  <si>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</si>
  <si>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</si>
  <si>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</si>
  <si>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</si>
  <si>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</si>
  <si>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</si>
  <si>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</si>
  <si>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</si>
  <si>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</si>
  <si>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</si>
  <si>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</si>
  <si>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</si>
  <si>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</si>
  <si>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</si>
  <si>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</si>
  <si>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</si>
  <si>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</si>
  <si>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</si>
  <si>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</si>
  <si>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</si>
  <si>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</si>
  <si>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</si>
  <si>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</si>
  <si>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</si>
  <si>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</si>
  <si>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</si>
  <si>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</si>
  <si>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</si>
  <si>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</si>
  <si>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</si>
  <si>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</si>
  <si>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</si>
  <si>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</si>
  <si>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</si>
  <si>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</si>
  <si>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</si>
  <si>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</si>
  <si>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</si>
  <si>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</si>
  <si>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</si>
  <si>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</si>
  <si>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</si>
  <si>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</si>
  <si>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</si>
  <si>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</si>
  <si>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</si>
  <si>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</si>
  <si>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</si>
  <si>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</si>
  <si>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</si>
  <si>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</si>
  <si>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</si>
  <si>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</si>
  <si>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</si>
  <si>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</si>
  <si>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</si>
  <si>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</si>
  <si>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</si>
  <si>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</si>
  <si>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</si>
  <si>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</si>
  <si>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</si>
  <si>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</si>
  <si>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</si>
  <si>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</si>
  <si>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</si>
  <si>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</si>
  <si>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</si>
  <si>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</si>
  <si>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</si>
  <si>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</si>
  <si>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</si>
  <si>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</si>
  <si>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</si>
  <si>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</si>
  <si>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</si>
  <si>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</si>
  <si>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</si>
  <si>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</si>
  <si>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</si>
  <si>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</si>
  <si>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</si>
  <si>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</si>
  <si>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</si>
  <si>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</si>
  <si>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</si>
  <si>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</si>
  <si>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</si>
  <si>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</si>
  <si>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</si>
  <si>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</si>
  <si>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</si>
  <si>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</si>
  <si>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</si>
  <si>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</si>
  <si>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</si>
  <si>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</si>
  <si>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</si>
  <si>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</si>
  <si>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</si>
  <si>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</si>
  <si>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</si>
  <si>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</si>
  <si>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</si>
  <si>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</si>
  <si>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</si>
  <si>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</si>
  <si>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</si>
  <si>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</si>
  <si>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</si>
  <si>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</si>
  <si>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</si>
  <si>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</si>
  <si>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</si>
  <si>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</si>
  <si>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</si>
  <si>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</si>
  <si>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</si>
  <si>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</si>
  <si>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</si>
  <si>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</si>
  <si>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</si>
  <si>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</si>
  <si>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</si>
  <si>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</si>
  <si>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</si>
  <si>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</si>
  <si>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</si>
  <si>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</si>
  <si>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</si>
  <si>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</si>
  <si>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</si>
  <si>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</si>
  <si>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</si>
  <si>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</si>
  <si>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</si>
  <si>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</si>
  <si>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</si>
  <si>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</si>
  <si>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</si>
  <si>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</si>
  <si>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</si>
  <si>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</si>
  <si>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</si>
  <si>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</si>
  <si>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</si>
  <si>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</si>
  <si>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</si>
  <si>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</si>
  <si>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</si>
  <si>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</si>
  <si>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</si>
  <si>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</si>
  <si>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</si>
  <si>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</si>
  <si>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</si>
  <si>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</si>
  <si>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</si>
  <si>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</si>
  <si>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</si>
  <si>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</si>
  <si>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</si>
  <si>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</si>
  <si>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</si>
  <si>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</si>
  <si>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</si>
  <si>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</si>
  <si>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</si>
  <si>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</si>
  <si>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</si>
  <si>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</si>
  <si>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</si>
  <si>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</si>
  <si>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</si>
  <si>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</si>
  <si>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</si>
  <si>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</si>
  <si>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</si>
  <si>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</si>
  <si>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</si>
  <si>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</si>
  <si>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</si>
  <si>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</si>
  <si>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</si>
  <si>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</si>
  <si>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</si>
  <si>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</si>
  <si>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</si>
  <si>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</si>
  <si>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</si>
  <si>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</si>
  <si>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</si>
  <si>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</si>
  <si>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</si>
  <si>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</si>
  <si>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</si>
  <si>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</si>
  <si>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</si>
  <si>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</si>
  <si>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</si>
  <si>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</si>
  <si>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</si>
  <si>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</si>
  <si>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</si>
  <si>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</si>
  <si>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</si>
  <si>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</si>
  <si>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</si>
  <si>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</si>
  <si>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</si>
  <si>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</si>
  <si>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</si>
  <si>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</si>
  <si>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</si>
  <si>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</si>
  <si>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</si>
  <si>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</si>
  <si>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</si>
  <si>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</si>
  <si>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</si>
  <si>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</si>
  <si>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</si>
  <si>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</si>
  <si>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</si>
  <si>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</si>
  <si>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</si>
  <si>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</si>
  <si>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</si>
  <si>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</si>
  <si>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</si>
  <si>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</si>
  <si>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</si>
  <si>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</si>
  <si>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</si>
  <si>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</si>
  <si>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</si>
  <si>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</si>
  <si>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</si>
  <si>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</si>
  <si>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</si>
  <si>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</si>
  <si>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</si>
  <si>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</si>
  <si>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</si>
  <si>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</si>
  <si>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</si>
  <si>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</si>
  <si>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</si>
  <si>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</si>
  <si>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</si>
  <si>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</si>
  <si>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</si>
  <si>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</si>
  <si>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</si>
  <si>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</si>
  <si>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</si>
  <si>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</si>
  <si>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</si>
  <si>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</si>
  <si>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</si>
  <si>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</si>
  <si>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</si>
  <si>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</si>
  <si>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</si>
  <si>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</si>
  <si>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</si>
  <si>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</si>
  <si>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</si>
  <si>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</si>
  <si>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</si>
  <si>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</si>
  <si>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</si>
  <si>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</si>
  <si>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</si>
  <si>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</si>
  <si>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</si>
  <si>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</si>
  <si>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</si>
  <si>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</si>
  <si>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</si>
  <si>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</si>
  <si>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</si>
  <si>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</si>
  <si>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</si>
  <si>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</si>
  <si>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</si>
  <si>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</si>
  <si>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</si>
  <si>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</si>
  <si>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</si>
  <si>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</si>
  <si>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</si>
  <si>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</si>
  <si>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</si>
  <si>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</si>
  <si>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</si>
  <si>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</si>
  <si>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</si>
  <si>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</si>
  <si>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</si>
  <si>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</si>
  <si>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</si>
  <si>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</si>
  <si>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</si>
  <si>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</si>
  <si>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</si>
  <si>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</si>
  <si>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</si>
  <si>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</si>
  <si>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</si>
  <si>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</si>
  <si>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</si>
  <si>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</si>
  <si>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</si>
  <si>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</si>
  <si>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</si>
  <si>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</si>
  <si>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</si>
  <si>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</si>
  <si>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</si>
  <si>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</si>
  <si>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</si>
  <si>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</si>
  <si>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</si>
  <si>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</si>
  <si>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</si>
  <si>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</si>
  <si>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</si>
  <si>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</si>
  <si>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</si>
  <si>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</si>
  <si>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</si>
  <si>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</si>
  <si>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</si>
  <si>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</si>
  <si>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</si>
  <si>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</si>
  <si>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</si>
  <si>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</si>
  <si>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</si>
  <si>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</si>
  <si>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</si>
  <si>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</si>
  <si>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</si>
  <si>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</si>
  <si>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</si>
  <si>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</si>
  <si>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</si>
  <si>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</si>
  <si>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</si>
  <si>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</si>
  <si>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</si>
  <si>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</si>
  <si>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</si>
  <si>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</si>
  <si>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</si>
  <si>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</si>
  <si>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</si>
  <si>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</si>
  <si>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</si>
  <si>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</si>
  <si>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</si>
  <si>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</si>
  <si>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</si>
  <si>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</si>
  <si>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</si>
  <si>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</si>
  <si>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</si>
  <si>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</si>
  <si>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</si>
  <si>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</si>
  <si>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</si>
  <si>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</si>
  <si>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</si>
  <si>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</si>
  <si>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</si>
  <si>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</si>
  <si>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</si>
  <si>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</si>
  <si>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</si>
  <si>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</si>
  <si>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</si>
  <si>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</si>
  <si>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</si>
  <si>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</si>
  <si>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</si>
  <si>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</si>
  <si>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</si>
  <si>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</si>
  <si>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</si>
  <si>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</si>
  <si>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</si>
  <si>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</si>
  <si>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</si>
  <si>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</si>
  <si>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</si>
  <si>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</si>
  <si>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</si>
  <si>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</si>
  <si>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</si>
  <si>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</si>
  <si>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</si>
  <si>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</si>
  <si>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</si>
  <si>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</si>
  <si>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</si>
  <si>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</si>
  <si>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</si>
  <si>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</si>
  <si>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</si>
  <si>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</si>
  <si>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</si>
  <si>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</si>
  <si>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</si>
  <si>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</si>
  <si>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</si>
  <si>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</si>
  <si>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</si>
  <si>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</si>
  <si>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</si>
  <si>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</si>
  <si>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</si>
  <si>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</si>
  <si>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</si>
  <si>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</si>
  <si>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</si>
  <si>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</si>
  <si>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</si>
  <si>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</si>
  <si>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</si>
  <si>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</si>
  <si>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</si>
  <si>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</si>
  <si>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</si>
  <si>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</si>
  <si>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</si>
  <si>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</si>
  <si>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</si>
  <si>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</si>
  <si>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</si>
  <si>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</si>
  <si>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</si>
  <si>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</si>
  <si>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</si>
  <si>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</si>
  <si>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</si>
  <si>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</si>
  <si>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</si>
  <si>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</si>
  <si>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</si>
  <si>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</si>
  <si>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</si>
  <si>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</si>
  <si>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</si>
  <si>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</si>
  <si>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</si>
  <si>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</si>
  <si>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</si>
  <si>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</si>
  <si>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</si>
  <si>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</si>
  <si>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</si>
  <si>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</si>
  <si>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</si>
  <si>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</si>
  <si>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</si>
  <si>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</si>
  <si>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</si>
  <si>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</si>
  <si>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</si>
  <si>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</si>
  <si>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</si>
  <si>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</si>
  <si>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</si>
  <si>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</si>
  <si>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</si>
  <si>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</si>
  <si>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</si>
  <si>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</si>
  <si>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</si>
  <si>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</si>
  <si>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</si>
  <si>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</si>
  <si>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</si>
  <si>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</si>
  <si>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</si>
  <si>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</si>
  <si>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</si>
  <si>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</si>
  <si>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</si>
  <si>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</si>
  <si>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</si>
  <si>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</si>
  <si>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</si>
  <si>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</si>
  <si>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</si>
  <si>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</si>
  <si>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</si>
  <si>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</si>
  <si>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</si>
  <si>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</si>
  <si>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</si>
  <si>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</si>
  <si>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</si>
  <si>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</si>
  <si>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</si>
  <si>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</si>
  <si>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</si>
  <si>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</si>
  <si>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</si>
  <si>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</si>
  <si>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</si>
  <si>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</si>
  <si>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</si>
  <si>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</si>
  <si>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</si>
  <si>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</si>
  <si>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</si>
  <si>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</si>
  <si>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</si>
  <si>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</si>
  <si>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</si>
  <si>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</si>
  <si>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</si>
  <si>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</si>
  <si>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</si>
  <si>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</si>
  <si>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</si>
  <si>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</si>
  <si>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</si>
  <si>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</si>
  <si>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</si>
  <si>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</si>
  <si>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</si>
  <si>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</si>
  <si>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</si>
  <si>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</si>
  <si>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</si>
  <si>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</si>
  <si>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</si>
  <si>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</si>
  <si>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</si>
  <si>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</si>
  <si>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</si>
  <si>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</si>
  <si>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</si>
  <si>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</si>
  <si>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</si>
  <si>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</si>
  <si>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</si>
  <si>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</si>
  <si>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</si>
  <si>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</si>
  <si>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</si>
  <si>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</si>
  <si>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</si>
  <si>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</si>
  <si>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</si>
  <si>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</si>
  <si>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</si>
  <si>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</si>
  <si>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</si>
  <si>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</si>
  <si>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</si>
  <si>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</si>
  <si>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</si>
  <si>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</si>
  <si>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</si>
  <si>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</si>
  <si>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</si>
  <si>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</si>
  <si>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</si>
  <si>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</si>
  <si>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</si>
  <si>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</si>
  <si>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</si>
  <si>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</si>
  <si>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</si>
  <si>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</si>
  <si>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</si>
  <si>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</si>
  <si>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</si>
  <si>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</si>
  <si>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</si>
  <si>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</si>
  <si>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</si>
  <si>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</si>
  <si>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</si>
  <si>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</si>
  <si>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</si>
  <si>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</si>
  <si>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</si>
  <si>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</si>
  <si>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</si>
  <si>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</si>
  <si>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</si>
  <si>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</si>
  <si>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</si>
  <si>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</si>
  <si>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</si>
  <si>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</si>
  <si>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</si>
  <si>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</si>
  <si>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</si>
  <si>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</si>
  <si>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</si>
  <si>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</si>
  <si>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</si>
  <si>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</si>
  <si>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</si>
  <si>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</si>
  <si>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</si>
  <si>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</si>
  <si>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</si>
  <si>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</si>
  <si>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</si>
  <si>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</si>
  <si>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</si>
  <si>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</si>
  <si>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</si>
  <si>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</si>
  <si>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</si>
  <si>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</si>
  <si>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</si>
  <si>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</si>
  <si>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</si>
  <si>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</si>
  <si>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</si>
  <si>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</si>
  <si>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</si>
  <si>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</si>
  <si>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</si>
  <si>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</si>
  <si>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</si>
  <si>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</si>
  <si>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</si>
  <si>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</si>
  <si>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</si>
  <si>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</si>
  <si>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</si>
  <si>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</si>
  <si>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</si>
  <si>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</si>
  <si>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</si>
  <si>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</si>
  <si>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</si>
  <si>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</si>
  <si>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</si>
  <si>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</si>
  <si>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</si>
  <si>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</si>
  <si>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</si>
  <si>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</si>
  <si>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</si>
  <si>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</si>
  <si>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</si>
  <si>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</si>
  <si>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</si>
  <si>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</si>
  <si>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</si>
  <si>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</si>
  <si>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</si>
  <si>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</si>
  <si>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</si>
  <si>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</si>
  <si>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</si>
  <si>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</si>
  <si>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</si>
  <si>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</si>
  <si>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</si>
  <si>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</si>
  <si>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</si>
  <si>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</si>
  <si>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</si>
  <si>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</si>
  <si>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</si>
  <si>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</si>
  <si>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</si>
  <si>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</si>
  <si>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</si>
  <si>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</si>
  <si>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</si>
  <si>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</si>
  <si>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</si>
  <si>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</si>
  <si>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</si>
  <si>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</si>
  <si>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</si>
  <si>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</si>
  <si>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</si>
  <si>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</si>
  <si>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</si>
  <si>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</si>
  <si>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</si>
  <si>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</si>
  <si>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</si>
  <si>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</si>
  <si>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</si>
  <si>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</si>
  <si>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</si>
  <si>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</si>
  <si>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</si>
  <si>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</si>
  <si>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</si>
  <si>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</si>
  <si>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</si>
  <si>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</si>
  <si>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</si>
  <si>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</si>
  <si>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</si>
  <si>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</si>
  <si>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</si>
  <si>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</si>
  <si>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</si>
  <si>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</si>
  <si>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</si>
  <si>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</si>
  <si>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</si>
  <si>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</si>
  <si>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</si>
  <si>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</si>
  <si>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</si>
  <si>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</si>
  <si>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</si>
  <si>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</si>
  <si>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</si>
  <si>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</si>
  <si>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</si>
  <si>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</si>
  <si>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</si>
  <si>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</si>
  <si>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</si>
  <si>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</si>
  <si>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</si>
  <si>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</si>
  <si>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</si>
  <si>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</si>
  <si>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</si>
  <si>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</si>
  <si>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</si>
  <si>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</si>
  <si>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</si>
  <si>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</si>
  <si>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</si>
  <si>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</si>
  <si>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</si>
  <si>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</si>
  <si>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</si>
  <si>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</si>
  <si>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</si>
  <si>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</si>
  <si>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</si>
  <si>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</si>
  <si>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</si>
  <si>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</si>
  <si>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</si>
  <si>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</si>
  <si>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</si>
  <si>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</si>
  <si>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</si>
  <si>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</si>
  <si>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</si>
  <si>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</si>
  <si>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</si>
  <si>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</si>
  <si>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</si>
  <si>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</si>
  <si>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</si>
  <si>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</si>
  <si>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</si>
  <si>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</si>
  <si>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</si>
  <si>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</si>
  <si>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</si>
  <si>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</si>
  <si>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</si>
  <si>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</si>
  <si>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</si>
  <si>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</si>
  <si>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</si>
  <si>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</si>
  <si>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</si>
  <si>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</si>
  <si>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</si>
  <si>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</si>
  <si>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</si>
  <si>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</si>
  <si>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</si>
  <si>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</si>
  <si>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</si>
  <si>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</si>
  <si>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</si>
  <si>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</si>
  <si>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</si>
  <si>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</si>
  <si>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</si>
  <si>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</si>
  <si>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</si>
  <si>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</si>
  <si>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</si>
  <si>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</si>
  <si>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</si>
  <si>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</si>
  <si>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</si>
  <si>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</si>
  <si>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</si>
  <si>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</si>
  <si>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</si>
  <si>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</si>
  <si>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</si>
  <si>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</si>
  <si>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</si>
  <si>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</si>
  <si>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</si>
  <si>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</si>
  <si>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</si>
  <si>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</si>
  <si>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</si>
  <si>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</si>
  <si>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</si>
  <si>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</si>
  <si>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</si>
  <si>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</si>
  <si>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</si>
  <si>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</si>
  <si>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</si>
  <si>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</si>
  <si>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</si>
  <si>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</si>
  <si>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</si>
  <si>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</si>
  <si>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</si>
  <si>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</si>
  <si>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</si>
  <si>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</si>
  <si>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</si>
  <si>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</si>
  <si>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</si>
  <si>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</si>
  <si>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</si>
  <si>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</si>
  <si>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</si>
  <si>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</si>
  <si>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</si>
  <si>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</si>
  <si>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</si>
  <si>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</si>
  <si>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</si>
  <si>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</si>
  <si>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</si>
  <si>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</si>
  <si>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</si>
  <si>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</si>
  <si>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</si>
  <si>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</si>
  <si>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</si>
  <si>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</si>
  <si>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</si>
  <si>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</si>
  <si>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</si>
  <si>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</si>
  <si>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</si>
  <si>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</si>
  <si>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</si>
  <si>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</si>
  <si>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</si>
  <si>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</si>
  <si>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</si>
  <si>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</si>
  <si>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</si>
  <si>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</si>
  <si>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</si>
  <si>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</si>
  <si>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</si>
  <si>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</si>
  <si>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</si>
  <si>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</si>
  <si>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</si>
  <si>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</si>
  <si>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</si>
  <si>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</si>
  <si>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</si>
  <si>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</si>
  <si>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</si>
  <si>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</si>
  <si>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</si>
  <si>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</si>
  <si>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</si>
  <si>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</si>
  <si>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</si>
  <si>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</si>
  <si>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</si>
  <si>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</si>
  <si>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</si>
  <si>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</si>
  <si>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</si>
  <si>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</si>
  <si>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</si>
  <si>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</si>
  <si>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</si>
  <si>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</si>
  <si>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</si>
  <si>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</si>
  <si>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</si>
  <si>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</si>
  <si>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</si>
  <si>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</si>
  <si>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</si>
  <si>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</si>
  <si>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</si>
  <si>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</si>
  <si>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</si>
  <si>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</si>
  <si>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</si>
  <si>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</si>
  <si>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</si>
  <si>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</si>
  <si>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</si>
  <si>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</si>
  <si>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</si>
  <si>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</si>
  <si>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</si>
  <si>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</si>
  <si>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</si>
  <si>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</si>
  <si>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</si>
  <si>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</si>
  <si>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</si>
  <si>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</si>
  <si>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</si>
  <si>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</si>
  <si>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</si>
  <si>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</si>
  <si>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</si>
  <si>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</si>
  <si>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</si>
  <si>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</si>
  <si>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</si>
  <si>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</si>
  <si>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</si>
  <si>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</si>
  <si>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</si>
  <si>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</si>
  <si>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</si>
  <si>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</si>
  <si>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</si>
  <si>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</si>
  <si>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</si>
  <si>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</si>
  <si>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</si>
  <si>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</si>
  <si>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</si>
  <si>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</si>
  <si>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</si>
  <si>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</si>
  <si>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</si>
  <si>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</si>
  <si>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</si>
  <si>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</si>
  <si>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</si>
  <si>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</si>
  <si>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</si>
  <si>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</si>
  <si>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</si>
  <si>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</si>
  <si>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</si>
  <si>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</si>
  <si>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</si>
  <si>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</si>
  <si>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</si>
  <si>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</si>
  <si>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</si>
  <si>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</si>
  <si>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</si>
  <si>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</si>
  <si>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</si>
  <si>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</si>
  <si>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</si>
  <si>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</si>
  <si>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</si>
  <si>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</si>
  <si>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</si>
  <si>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</si>
  <si>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</si>
  <si>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</si>
  <si>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</si>
  <si>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</si>
  <si>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</si>
  <si>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</si>
  <si>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</si>
  <si>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</si>
  <si>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</si>
  <si>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</si>
  <si>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</si>
  <si>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</si>
  <si>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</si>
  <si>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</si>
  <si>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</si>
  <si>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</si>
  <si>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</si>
  <si>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</si>
  <si>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</si>
  <si>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</si>
  <si>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</si>
  <si>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</si>
  <si>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</si>
  <si>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</si>
  <si>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</si>
  <si>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</si>
  <si>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</si>
  <si>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</si>
  <si>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</si>
  <si>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</si>
  <si>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</si>
  <si>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</si>
  <si>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</si>
  <si>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</si>
  <si>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</si>
  <si>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</si>
  <si>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</si>
  <si>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</si>
  <si>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</si>
  <si>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</si>
  <si>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</si>
  <si>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</si>
  <si>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</si>
  <si>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</si>
  <si>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</si>
  <si>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</si>
  <si>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</si>
  <si>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</si>
  <si>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</si>
  <si>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</si>
  <si>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</si>
  <si>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</si>
  <si>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</si>
  <si>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</si>
  <si>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</si>
  <si>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</si>
  <si>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</si>
  <si>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</si>
  <si>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</si>
  <si>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</si>
  <si>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</si>
  <si>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</si>
  <si>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</si>
  <si>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</si>
  <si>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</si>
  <si>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</si>
  <si>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</si>
  <si>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</si>
  <si>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</si>
  <si>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</si>
  <si>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</si>
  <si>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</si>
  <si>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</si>
  <si>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</si>
  <si>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</si>
  <si>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</si>
  <si>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</si>
  <si>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</si>
  <si>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</si>
  <si>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</si>
  <si>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</si>
  <si>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</si>
  <si>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</si>
  <si>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</si>
  <si>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</si>
  <si>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</si>
  <si>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</si>
  <si>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</si>
  <si>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</si>
  <si>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</si>
  <si>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</si>
  <si>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</si>
  <si>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</si>
  <si>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</si>
  <si>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</si>
  <si>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</si>
  <si>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</si>
  <si>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</si>
  <si>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</si>
  <si>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</si>
  <si>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</si>
  <si>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</si>
  <si>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</si>
  <si>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</si>
  <si>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</si>
  <si>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</si>
  <si>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</si>
  <si>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</si>
  <si>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</si>
  <si>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</si>
  <si>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</si>
  <si>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</si>
  <si>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</si>
  <si>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</si>
  <si>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</si>
  <si>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</si>
  <si>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</si>
  <si>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</si>
  <si>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</si>
  <si>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</si>
  <si>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</si>
  <si>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</si>
  <si>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</si>
  <si>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</si>
  <si>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</si>
  <si>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</si>
  <si>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</si>
  <si>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</si>
  <si>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</si>
  <si>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</si>
  <si>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</si>
  <si>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</si>
  <si>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</si>
  <si>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</si>
  <si>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</si>
  <si>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</si>
  <si>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</si>
  <si>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</si>
  <si>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</si>
  <si>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</si>
  <si>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</si>
  <si>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</si>
  <si>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</si>
  <si>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</si>
  <si>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</si>
  <si>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</si>
  <si>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</si>
  <si>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</si>
  <si>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</si>
  <si>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</si>
  <si>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</si>
  <si>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</si>
  <si>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</si>
  <si>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</si>
  <si>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</si>
  <si>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</si>
  <si>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</si>
  <si>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</si>
  <si>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</si>
  <si>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</si>
  <si>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</si>
  <si>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</si>
  <si>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</si>
  <si>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</si>
  <si>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</si>
  <si>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</si>
  <si>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</si>
  <si>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</si>
  <si>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</si>
  <si>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</si>
  <si>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</si>
  <si>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</si>
  <si>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</si>
  <si>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</si>
  <si>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</si>
  <si>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</si>
  <si>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</si>
  <si>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</si>
  <si>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</si>
  <si>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</si>
  <si>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</si>
  <si>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</si>
  <si>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</si>
  <si>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</si>
  <si>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</si>
  <si>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</si>
  <si>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</si>
  <si>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</si>
  <si>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</si>
  <si>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</si>
  <si>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</si>
  <si>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</si>
  <si>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</si>
  <si>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</si>
  <si>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</si>
  <si>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</si>
  <si>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</si>
  <si>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</si>
  <si>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</si>
  <si>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</si>
  <si>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</si>
  <si>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</si>
  <si>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</si>
  <si>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</si>
  <si>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</si>
  <si>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</si>
  <si>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</si>
  <si>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</si>
  <si>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</si>
  <si>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</si>
  <si>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</si>
  <si>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</si>
  <si>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</si>
  <si>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</si>
  <si>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</si>
  <si>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</si>
  <si>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</si>
  <si>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</si>
  <si>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</si>
  <si>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</si>
  <si>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</si>
  <si>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</si>
  <si>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</si>
  <si>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</si>
  <si>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</si>
  <si>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</si>
  <si>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</si>
  <si>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</si>
  <si>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</si>
  <si>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</si>
  <si>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</si>
  <si>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</si>
  <si>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</si>
  <si>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</si>
  <si>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</si>
  <si>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</si>
  <si>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</si>
  <si>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</si>
  <si>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</si>
  <si>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</si>
  <si>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</si>
  <si>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</si>
  <si>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</si>
  <si>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</si>
  <si>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</si>
  <si>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</si>
  <si>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</si>
  <si>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</si>
  <si>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</si>
  <si>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</si>
  <si>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</si>
  <si>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</si>
  <si>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</si>
  <si>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</si>
  <si>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</si>
  <si>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</si>
  <si>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</si>
  <si>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</si>
  <si>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</si>
  <si>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</si>
  <si>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</si>
  <si>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</si>
  <si>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</si>
  <si>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</si>
  <si>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</si>
  <si>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</si>
  <si>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</si>
  <si>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</si>
  <si>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</si>
  <si>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</si>
  <si>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</si>
  <si>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</si>
  <si>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</si>
  <si>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</si>
  <si>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</si>
  <si>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</si>
  <si>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</si>
  <si>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</si>
  <si>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</si>
  <si>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</si>
  <si>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</si>
  <si>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</si>
  <si>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</si>
  <si>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</si>
  <si>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</si>
  <si>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</si>
  <si>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</si>
  <si>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</si>
  <si>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</si>
  <si>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</si>
  <si>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</si>
  <si>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</si>
  <si>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</si>
  <si>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</si>
  <si>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</si>
  <si>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</si>
  <si>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</si>
  <si>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</si>
  <si>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</si>
  <si>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</si>
  <si>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</si>
  <si>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</si>
  <si>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</si>
  <si>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</si>
  <si>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</si>
  <si>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</si>
  <si>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</si>
  <si>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</si>
  <si>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</si>
  <si>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</si>
  <si>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</si>
  <si>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</si>
  <si>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</si>
  <si>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</si>
  <si>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</si>
  <si>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</si>
  <si>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</si>
  <si>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</si>
  <si>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</si>
  <si>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</si>
  <si>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</si>
  <si>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</si>
  <si>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</si>
  <si>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</si>
  <si>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</si>
  <si>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</si>
  <si>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</si>
  <si>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</si>
  <si>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</si>
  <si>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</si>
  <si>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</si>
  <si>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</si>
  <si>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</si>
  <si>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</si>
  <si>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</si>
  <si>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</si>
  <si>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</si>
  <si>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</si>
  <si>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</si>
  <si>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</si>
  <si>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</si>
  <si>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</si>
  <si>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</si>
  <si>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</si>
  <si>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</si>
  <si>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</si>
  <si>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</si>
  <si>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</si>
  <si>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</si>
  <si>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</si>
  <si>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</si>
  <si>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</si>
  <si>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</si>
  <si>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</si>
  <si>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</si>
  <si>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</si>
  <si>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</si>
  <si>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</si>
  <si>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</si>
  <si>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</si>
  <si>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</si>
  <si>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</si>
  <si>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</si>
  <si>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</si>
  <si>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</si>
  <si>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</si>
  <si>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</si>
  <si>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</si>
  <si>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</si>
  <si>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</si>
  <si>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</si>
  <si>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</si>
  <si>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</si>
  <si>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</si>
  <si>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</si>
  <si>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</si>
  <si>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</si>
  <si>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</si>
  <si>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</si>
  <si>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</si>
  <si>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</si>
  <si>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</si>
  <si>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</si>
  <si>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</si>
  <si>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</si>
  <si>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</si>
  <si>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</si>
  <si>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</si>
  <si>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</si>
  <si>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</si>
  <si>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</si>
  <si>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</si>
  <si>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</si>
  <si>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</si>
  <si>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</si>
  <si>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</si>
  <si>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</si>
  <si>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</si>
  <si>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</si>
  <si>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</si>
  <si>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</si>
  <si>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</si>
  <si>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</si>
  <si>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</si>
  <si>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</si>
  <si>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</si>
  <si>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</si>
  <si>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</si>
  <si>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</si>
  <si>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</si>
  <si>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</si>
  <si>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</si>
  <si>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</si>
  <si>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</si>
  <si>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</si>
  <si>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</si>
  <si>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</si>
  <si>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</si>
  <si>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</si>
  <si>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</si>
  <si>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</si>
  <si>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</si>
  <si>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</si>
  <si>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</si>
  <si>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</si>
  <si>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</si>
  <si>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</si>
  <si>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</si>
  <si>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</si>
  <si>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</si>
  <si>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</si>
  <si>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</si>
  <si>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</si>
  <si>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</si>
  <si>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</si>
  <si>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</si>
  <si>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</si>
  <si>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</si>
  <si>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</si>
  <si>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</si>
  <si>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</si>
  <si>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</si>
  <si>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</si>
  <si>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</si>
  <si>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</si>
  <si>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</si>
  <si>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</si>
  <si>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</si>
  <si>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</si>
  <si>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</si>
  <si>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</si>
  <si>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</si>
  <si>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</si>
  <si>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</si>
  <si>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</si>
  <si>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</si>
  <si>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</si>
  <si>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</si>
  <si>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</si>
  <si>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</si>
  <si>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</si>
  <si>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</si>
  <si>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</si>
  <si>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</si>
  <si>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</si>
  <si>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</si>
  <si>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</si>
  <si>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</si>
  <si>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</si>
  <si>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</si>
  <si>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</si>
  <si>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</si>
  <si>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</si>
  <si>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</si>
  <si>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</si>
  <si>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</si>
  <si>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</si>
  <si>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</si>
  <si>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</si>
  <si>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</si>
  <si>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</si>
  <si>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</si>
  <si>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</si>
  <si>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</si>
  <si>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</si>
  <si>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</si>
  <si>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</si>
  <si>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</si>
  <si>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</si>
  <si>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</si>
  <si>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</si>
  <si>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</si>
  <si>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</si>
  <si>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</si>
  <si>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</si>
  <si>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</si>
  <si>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</si>
  <si>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</si>
  <si>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</si>
  <si>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</si>
  <si>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</si>
  <si>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</si>
  <si>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</si>
  <si>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</si>
  <si>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</si>
  <si>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</si>
  <si>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</si>
  <si>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</si>
  <si>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</si>
  <si>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</si>
  <si>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</si>
  <si>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</si>
  <si>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</si>
  <si>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</si>
  <si>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</si>
  <si>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</si>
  <si>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</si>
  <si>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</si>
  <si>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</si>
  <si>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</si>
  <si>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</si>
  <si>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</si>
  <si>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</si>
  <si>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</si>
  <si>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</si>
  <si>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</si>
  <si>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</si>
  <si>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</si>
  <si>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</si>
  <si>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</si>
  <si>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</si>
  <si>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</si>
  <si>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</si>
  <si>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</si>
  <si>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</si>
  <si>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</si>
  <si>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</si>
  <si>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</si>
  <si>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</si>
  <si>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</si>
  <si>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</si>
  <si>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</si>
  <si>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</si>
  <si>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</si>
  <si>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</si>
  <si>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</si>
  <si>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</si>
  <si>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</si>
  <si>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</si>
  <si>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</si>
  <si>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</si>
  <si>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</si>
  <si>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</si>
  <si>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</si>
  <si>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</si>
  <si>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</si>
  <si>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</si>
  <si>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</si>
  <si>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</si>
  <si>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</si>
  <si>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</si>
  <si>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</si>
  <si>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</si>
  <si>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</si>
  <si>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</si>
  <si>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</si>
  <si>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</si>
  <si>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</si>
  <si>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</si>
  <si>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</si>
  <si>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</si>
  <si>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</si>
  <si>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</si>
  <si>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</si>
  <si>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</si>
  <si>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</si>
  <si>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</si>
  <si>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</si>
  <si>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</si>
  <si>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</si>
  <si>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</si>
  <si>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</si>
  <si>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</si>
  <si>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</si>
  <si>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</si>
  <si>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</si>
  <si>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</si>
  <si>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</si>
  <si>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</si>
  <si>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</si>
  <si>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</si>
  <si>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</si>
  <si>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</si>
  <si>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</si>
  <si>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</si>
  <si>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</si>
  <si>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</si>
  <si>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</si>
  <si>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</si>
  <si>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</si>
  <si>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</si>
  <si>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</si>
  <si>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</si>
  <si>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</si>
  <si>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</si>
  <si>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</si>
  <si>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</si>
  <si>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</si>
  <si>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</si>
  <si>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</si>
  <si>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</si>
  <si>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</si>
  <si>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</si>
  <si>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</si>
  <si>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</si>
  <si>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</si>
  <si>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</si>
  <si>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</si>
  <si>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</si>
  <si>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</si>
  <si>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</si>
  <si>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</si>
  <si>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</si>
  <si>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</si>
  <si>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</si>
  <si>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</si>
  <si>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</si>
  <si>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</si>
  <si>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</si>
  <si>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</si>
  <si>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</si>
  <si>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</si>
  <si>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</si>
  <si>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</si>
  <si>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</si>
  <si>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</si>
  <si>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</si>
  <si>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</si>
  <si>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</si>
  <si>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</si>
  <si>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</si>
  <si>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</si>
  <si>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</si>
  <si>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</si>
  <si>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</si>
  <si>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</si>
  <si>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</si>
  <si>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</si>
  <si>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</si>
  <si>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</si>
  <si>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</si>
  <si>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</si>
  <si>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</si>
  <si>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</si>
  <si>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</si>
  <si>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</si>
  <si>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</si>
  <si>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</si>
  <si>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</si>
  <si>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</si>
  <si>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</si>
  <si>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</si>
  <si>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</si>
  <si>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</si>
  <si>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</si>
  <si>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</si>
  <si>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</si>
  <si>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</si>
  <si>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</si>
  <si>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</si>
  <si>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</si>
  <si>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</si>
  <si>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</si>
  <si>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</si>
  <si>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</si>
  <si>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</si>
  <si>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</si>
  <si>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</si>
  <si>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</si>
  <si>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</si>
  <si>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</si>
  <si>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</si>
  <si>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</si>
  <si>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</si>
  <si>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</si>
  <si>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</si>
  <si>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</si>
  <si>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</si>
  <si>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</si>
  <si>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</si>
  <si>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</si>
  <si>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</si>
  <si>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</si>
  <si>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</si>
  <si>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</si>
  <si>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</si>
  <si>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</si>
  <si>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</si>
  <si>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</si>
  <si>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</si>
  <si>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</si>
  <si>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</si>
  <si>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</si>
  <si>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</si>
  <si>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</si>
  <si>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</si>
  <si>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</si>
  <si>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</si>
  <si>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</si>
  <si>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</si>
  <si>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</si>
  <si>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</si>
  <si>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</si>
  <si>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</si>
  <si>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</si>
  <si>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</si>
  <si>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</si>
  <si>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</si>
  <si>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</si>
  <si>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</si>
  <si>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</si>
  <si>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</si>
  <si>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</si>
  <si>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</si>
  <si>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</si>
  <si>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</si>
  <si>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</si>
  <si>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</si>
  <si>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</si>
  <si>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</si>
  <si>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</si>
  <si>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</si>
  <si>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</si>
  <si>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</si>
  <si>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</si>
  <si>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</si>
  <si>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</si>
  <si>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</si>
  <si>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</si>
  <si>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</si>
  <si>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</si>
  <si>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</si>
  <si>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</si>
  <si>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</si>
  <si>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</si>
  <si>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</si>
  <si>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</si>
  <si>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</si>
  <si>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</si>
  <si>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</si>
  <si>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</si>
  <si>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</si>
  <si>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</si>
  <si>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</si>
  <si>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</si>
  <si>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</si>
  <si>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</si>
  <si>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</si>
  <si>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</si>
  <si>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</si>
  <si>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</si>
  <si>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</si>
  <si>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</si>
  <si>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</si>
  <si>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</si>
  <si>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</si>
  <si>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</si>
  <si>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</si>
  <si>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</si>
  <si>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</si>
  <si>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</si>
  <si>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</si>
  <si>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</si>
  <si>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</si>
  <si>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</si>
  <si>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</si>
  <si>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</si>
  <si>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</si>
  <si>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</si>
  <si>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</si>
  <si>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</si>
  <si>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</si>
  <si>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</si>
  <si>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</si>
  <si>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</si>
  <si>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</si>
  <si>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</si>
  <si>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</si>
  <si>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</si>
  <si>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</si>
  <si>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</si>
  <si>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</si>
  <si>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</si>
  <si>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</si>
  <si>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</si>
  <si>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</si>
  <si>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</si>
  <si>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</si>
  <si>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</si>
  <si>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</si>
  <si>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</si>
  <si>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</si>
  <si>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</si>
  <si>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</si>
  <si>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</si>
  <si>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</si>
  <si>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</si>
  <si>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</si>
  <si>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</si>
  <si>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</si>
  <si>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</si>
  <si>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</si>
  <si>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</si>
  <si>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</si>
  <si>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</si>
  <si>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</si>
  <si>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</si>
  <si>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</si>
  <si>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</si>
  <si>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</si>
  <si>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</si>
  <si>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</si>
  <si>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</si>
  <si>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</si>
  <si>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</si>
  <si>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</si>
  <si>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</si>
  <si>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</si>
  <si>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</si>
  <si>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</si>
  <si>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</si>
  <si>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</si>
  <si>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</si>
  <si>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</si>
  <si>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</si>
  <si>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</si>
  <si>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</si>
  <si>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</si>
  <si>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</si>
  <si>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</si>
  <si>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</si>
  <si>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</si>
  <si>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</si>
  <si>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</si>
  <si>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</si>
  <si>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</si>
  <si>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</si>
  <si>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</si>
  <si>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</si>
  <si>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</si>
  <si>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</si>
  <si>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</si>
  <si>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</si>
  <si>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</si>
  <si>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</si>
  <si>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</si>
  <si>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</si>
  <si>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</si>
  <si>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</si>
  <si>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</si>
  <si>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</si>
  <si>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</si>
  <si>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</si>
  <si>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</si>
  <si>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</si>
  <si>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</si>
  <si>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</si>
  <si>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</si>
  <si>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</si>
  <si>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</si>
  <si>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</si>
  <si>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</si>
  <si>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</si>
  <si>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</si>
  <si>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</si>
  <si>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</si>
  <si>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</si>
  <si>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</si>
  <si>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</si>
  <si>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</si>
  <si>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</si>
  <si>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</si>
  <si>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</si>
  <si>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</si>
  <si>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</si>
  <si>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</si>
  <si>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</si>
  <si>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</si>
  <si>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</si>
  <si>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</si>
  <si>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</si>
  <si>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</si>
  <si>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</si>
  <si>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</si>
  <si>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</si>
  <si>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</si>
  <si>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</si>
  <si>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</si>
  <si>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</si>
  <si>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</si>
  <si>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</si>
  <si>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</si>
  <si>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</si>
  <si>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</si>
  <si>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</si>
  <si>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</si>
  <si>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</si>
  <si>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</si>
  <si>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</si>
  <si>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</si>
  <si>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</si>
  <si>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</si>
  <si>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</si>
  <si>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</si>
  <si>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</si>
  <si>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</si>
  <si>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</si>
  <si>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</si>
  <si>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</si>
  <si>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</si>
  <si>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</si>
  <si>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</si>
  <si>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</si>
  <si>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</si>
  <si>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</si>
  <si>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</si>
  <si>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</si>
  <si>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</si>
  <si>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</si>
  <si>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</si>
  <si>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</si>
  <si>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</si>
  <si>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</si>
  <si>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</si>
  <si>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</si>
  <si>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</si>
  <si>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</si>
  <si>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</si>
  <si>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</si>
  <si>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</si>
  <si>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</si>
  <si>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</si>
  <si>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</si>
  <si>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</si>
  <si>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</si>
  <si>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</si>
  <si>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</si>
  <si>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</si>
  <si>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</si>
  <si>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</si>
  <si>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</si>
  <si>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</si>
  <si>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</si>
  <si>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</si>
  <si>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</si>
  <si>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</si>
  <si>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</si>
  <si>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</si>
  <si>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</si>
  <si>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</si>
  <si>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</si>
  <si>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</si>
  <si>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</si>
  <si>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</si>
  <si>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</si>
  <si>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</si>
  <si>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</si>
  <si>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</si>
  <si>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</si>
  <si>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</si>
  <si>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</si>
  <si>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</si>
  <si>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</si>
  <si>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</si>
  <si>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</si>
  <si>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</si>
  <si>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</si>
  <si>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</si>
  <si>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</si>
  <si>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</si>
  <si>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</si>
  <si>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</si>
  <si>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</si>
  <si>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</si>
  <si>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</si>
  <si>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</si>
  <si>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</si>
  <si>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</si>
  <si>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</si>
  <si>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</si>
  <si>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</si>
  <si>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</si>
  <si>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</si>
  <si>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</si>
  <si>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</si>
  <si>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</si>
  <si>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</si>
  <si>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</si>
  <si>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</si>
  <si>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</si>
  <si>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</si>
  <si>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</si>
  <si>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</si>
  <si>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</si>
  <si>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</si>
  <si>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</si>
  <si>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</si>
  <si>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</si>
  <si>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</si>
  <si>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</si>
  <si>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</si>
  <si>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</si>
  <si>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</si>
  <si>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</si>
  <si>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</si>
  <si>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</si>
  <si>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</si>
  <si>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</si>
  <si>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</si>
  <si>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</si>
  <si>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</si>
  <si>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</si>
  <si>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</si>
  <si>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</si>
  <si>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</si>
  <si>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</si>
  <si>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</si>
  <si>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</si>
  <si>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</si>
  <si>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</si>
  <si>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</si>
  <si>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</si>
  <si>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</si>
  <si>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</si>
  <si>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</si>
  <si>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</si>
  <si>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</si>
  <si>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</si>
  <si>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</si>
  <si>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</si>
  <si>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</si>
  <si>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</si>
  <si>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</si>
  <si>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</si>
  <si>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</si>
  <si>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</si>
  <si>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</si>
  <si>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</si>
  <si>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</si>
  <si>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</si>
  <si>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</si>
  <si>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</si>
  <si>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</si>
  <si>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</si>
  <si>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</si>
  <si>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</si>
  <si>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</si>
  <si>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</si>
  <si>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</si>
  <si>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</si>
  <si>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</si>
  <si>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</si>
  <si>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</si>
  <si>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</si>
  <si>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</si>
  <si>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</si>
  <si>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</si>
  <si>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</si>
  <si>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</si>
  <si>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</si>
  <si>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</si>
  <si>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</si>
  <si>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</si>
  <si>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</si>
  <si>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</si>
  <si>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</si>
  <si>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</si>
  <si>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</si>
  <si>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</si>
  <si>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</si>
  <si>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</si>
  <si>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</si>
  <si>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</si>
  <si>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</si>
  <si>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</si>
  <si>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</si>
  <si>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</si>
  <si>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</si>
  <si>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</si>
  <si>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</si>
  <si>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</si>
  <si>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</si>
  <si>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</si>
  <si>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</si>
  <si>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</si>
  <si>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</si>
  <si>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</si>
  <si>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</si>
  <si>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</si>
  <si>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</si>
  <si>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</si>
  <si>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</si>
  <si>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</si>
  <si>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</si>
  <si>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</si>
  <si>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</si>
  <si>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</si>
  <si>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</si>
  <si>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</si>
  <si>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</si>
  <si>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</si>
  <si>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</si>
  <si>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</si>
  <si>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</si>
  <si>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</si>
  <si>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</si>
  <si>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</si>
  <si>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</si>
  <si>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</si>
  <si>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</si>
  <si>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</si>
  <si>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</si>
  <si>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</si>
  <si>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</si>
  <si>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</si>
  <si>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</si>
  <si>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</si>
  <si>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</si>
  <si>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</si>
  <si>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</si>
  <si>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</si>
  <si>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</si>
  <si>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</si>
  <si>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</si>
  <si>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</si>
  <si>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</si>
  <si>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</si>
  <si>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</si>
  <si>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</si>
  <si>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</si>
  <si>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</si>
  <si>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</si>
  <si>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</si>
  <si>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</si>
  <si>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</si>
  <si>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</si>
  <si>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</si>
  <si>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</si>
  <si>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</si>
  <si>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</si>
  <si>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</si>
  <si>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</si>
  <si>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</si>
  <si>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</si>
  <si>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</si>
  <si>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</si>
  <si>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</si>
  <si>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</si>
  <si>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</si>
  <si>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</si>
  <si>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</si>
  <si>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</si>
  <si>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</si>
  <si>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</si>
  <si>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</si>
  <si>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</si>
  <si>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</si>
  <si>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</si>
  <si>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</si>
  <si>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</si>
  <si>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</si>
  <si>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</si>
  <si>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</si>
  <si>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</si>
  <si>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</si>
  <si>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</si>
  <si>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</si>
  <si>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</si>
  <si>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</si>
  <si>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</si>
  <si>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</si>
  <si>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</si>
  <si>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</si>
  <si>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</si>
  <si>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</si>
  <si>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</si>
  <si>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</si>
  <si>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</si>
  <si>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</si>
  <si>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</si>
  <si>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</si>
  <si>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</si>
  <si>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</si>
  <si>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</si>
  <si>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</si>
  <si>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</si>
  <si>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</si>
  <si>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</si>
  <si>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</si>
  <si>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</si>
  <si>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</si>
  <si>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</si>
  <si>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</si>
  <si>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</si>
  <si>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</si>
  <si>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</si>
  <si>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</si>
  <si>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</si>
  <si>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</si>
  <si>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</si>
  <si>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</si>
  <si>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</si>
  <si>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</si>
  <si>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</si>
  <si>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</si>
  <si>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</si>
  <si>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</si>
  <si>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</si>
  <si>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</si>
  <si>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</si>
  <si>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</si>
  <si>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</si>
  <si>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</si>
  <si>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</si>
  <si>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</si>
  <si>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</si>
  <si>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</si>
  <si>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</si>
  <si>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</si>
  <si>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</si>
  <si>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</si>
  <si>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</si>
  <si>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</si>
  <si>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</si>
  <si>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</si>
  <si>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</si>
  <si>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</si>
  <si>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</si>
  <si>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</si>
  <si>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</si>
  <si>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</si>
  <si>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</si>
  <si>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</si>
  <si>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</si>
  <si>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</si>
  <si>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</si>
  <si>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</si>
  <si>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</si>
  <si>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</si>
  <si>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</si>
  <si>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</si>
  <si>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</si>
  <si>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</si>
  <si>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</si>
  <si>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</si>
  <si>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</si>
  <si>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</si>
  <si>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</si>
  <si>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</si>
  <si>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</si>
  <si>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</si>
  <si>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</si>
  <si>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</si>
  <si>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</si>
  <si>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</si>
  <si>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</si>
  <si>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</si>
  <si>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</si>
  <si>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</si>
  <si>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</si>
  <si>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</si>
  <si>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</si>
  <si>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</si>
  <si>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</si>
  <si>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</si>
  <si>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</si>
  <si>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</si>
  <si>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</si>
  <si>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</si>
  <si>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</si>
  <si>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</si>
  <si>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</si>
  <si>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</si>
  <si>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</si>
  <si>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</si>
  <si>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</si>
  <si>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</si>
  <si>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</si>
  <si>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</si>
  <si>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</si>
  <si>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</si>
  <si>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</si>
  <si>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</si>
  <si>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</si>
  <si>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</si>
  <si>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</si>
  <si>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</si>
  <si>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</si>
  <si>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</si>
  <si>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</si>
  <si>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</si>
  <si>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</si>
  <si>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</si>
  <si>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</si>
  <si>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</si>
  <si>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</si>
  <si>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</si>
  <si>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</si>
  <si>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</si>
  <si>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</si>
  <si>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</si>
  <si>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</si>
  <si>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</si>
  <si>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</si>
  <si>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</si>
  <si>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</si>
  <si>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</si>
  <si>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</si>
  <si>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</si>
  <si>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</si>
  <si>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</si>
  <si>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</si>
  <si>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</si>
  <si>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</si>
  <si>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</si>
  <si>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</si>
  <si>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</si>
  <si>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</si>
  <si>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</si>
  <si>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</si>
  <si>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</si>
  <si>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</si>
  <si>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</si>
  <si>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</si>
  <si>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</si>
  <si>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</si>
  <si>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</si>
  <si>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</si>
  <si>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</si>
  <si>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</si>
  <si>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</si>
  <si>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</si>
  <si>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</si>
  <si>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</si>
  <si>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</si>
  <si>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</si>
  <si>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</si>
  <si>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</si>
  <si>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</si>
  <si>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</si>
  <si>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</si>
  <si>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</si>
  <si>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</si>
  <si>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</si>
  <si>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</si>
  <si>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</si>
  <si>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</si>
  <si>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</si>
  <si>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</si>
  <si>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</si>
  <si>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</si>
  <si>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</si>
  <si>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</si>
  <si>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</si>
  <si>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</si>
  <si>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</si>
  <si>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</si>
  <si>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</si>
  <si>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</si>
  <si>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</si>
  <si>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</si>
  <si>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</si>
  <si>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</si>
  <si>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</si>
  <si>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</si>
  <si>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</si>
  <si>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</si>
  <si>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</si>
  <si>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</si>
  <si>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</si>
  <si>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</si>
  <si>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</si>
  <si>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</si>
  <si>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</si>
  <si>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</si>
  <si>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</si>
  <si>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</si>
  <si>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</si>
  <si>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</si>
  <si>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</si>
  <si>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</si>
  <si>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</si>
  <si>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</si>
  <si>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</si>
  <si>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</si>
  <si>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</si>
  <si>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</si>
  <si>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</si>
  <si>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</si>
  <si>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</si>
  <si>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</si>
  <si>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</si>
  <si>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</si>
  <si>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</si>
  <si>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</si>
  <si>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</si>
  <si>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</si>
  <si>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</si>
  <si>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</si>
  <si>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</si>
  <si>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</si>
  <si>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</si>
  <si>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</si>
  <si>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</si>
  <si>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</si>
  <si>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</si>
  <si>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</si>
  <si>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</si>
  <si>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</si>
  <si>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</si>
  <si>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</si>
  <si>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</si>
  <si>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</si>
  <si>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</si>
  <si>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</si>
  <si>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</si>
  <si>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</si>
  <si>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</si>
  <si>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</si>
  <si>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</si>
  <si>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</si>
  <si>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</si>
  <si>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</si>
  <si>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</si>
  <si>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</si>
  <si>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</si>
  <si>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</si>
  <si>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</si>
  <si>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</si>
  <si>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</si>
  <si>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</si>
  <si>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</si>
  <si>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</si>
  <si>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</si>
  <si>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</si>
  <si>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</si>
  <si>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</si>
  <si>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</si>
  <si>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</si>
  <si>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</si>
  <si>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</si>
  <si>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</si>
  <si>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</si>
  <si>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</si>
  <si>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</si>
  <si>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</si>
  <si>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</si>
  <si>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</si>
  <si>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</si>
  <si>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</si>
  <si>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</si>
  <si>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</si>
  <si>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</si>
  <si>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</si>
  <si>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</si>
  <si>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</si>
  <si>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</si>
  <si>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</si>
  <si>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</si>
  <si>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</si>
  <si>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</si>
  <si>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</si>
  <si>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</si>
  <si>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</si>
  <si>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</si>
  <si>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</si>
  <si>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</si>
  <si>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</si>
  <si>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</si>
  <si>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</si>
  <si>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</si>
  <si>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</si>
  <si>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</si>
  <si>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</si>
  <si>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</si>
  <si>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</si>
  <si>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</si>
  <si>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</si>
  <si>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</si>
  <si>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</si>
  <si>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</si>
  <si>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</si>
  <si>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</si>
  <si>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</si>
  <si>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</si>
  <si>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</si>
  <si>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</si>
  <si>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</si>
  <si>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</si>
  <si>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</si>
  <si>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</si>
  <si>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</si>
  <si>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</si>
  <si>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</si>
  <si>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</si>
  <si>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</si>
  <si>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</si>
  <si>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</si>
  <si>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</si>
  <si>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</si>
  <si>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</si>
  <si>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</si>
  <si>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</si>
  <si>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</si>
  <si>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</si>
  <si>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</si>
  <si>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</si>
  <si>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</si>
  <si>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</si>
  <si>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</si>
  <si>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</si>
  <si>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</si>
  <si>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</si>
  <si>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</si>
  <si>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</si>
  <si>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</si>
  <si>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</si>
  <si>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</si>
  <si>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</si>
  <si>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</si>
  <si>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</si>
  <si>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</si>
  <si>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</si>
  <si>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</si>
  <si>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</si>
  <si>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</si>
  <si>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</si>
  <si>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</si>
  <si>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</si>
  <si>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</si>
  <si>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</si>
  <si>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</si>
  <si>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</si>
  <si>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</si>
  <si>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</si>
  <si>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</si>
  <si>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</si>
  <si>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</si>
  <si>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</si>
  <si>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</si>
  <si>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</si>
  <si>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</si>
  <si>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</si>
  <si>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</si>
  <si>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</si>
  <si>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</si>
  <si>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</si>
  <si>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</si>
  <si>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</si>
  <si>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</si>
  <si>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</si>
  <si>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</si>
  <si>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</si>
  <si>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</si>
  <si>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</si>
  <si>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</si>
  <si>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</si>
  <si>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</si>
  <si>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</si>
  <si>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</si>
  <si>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</si>
  <si>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</si>
  <si>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</si>
  <si>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</si>
  <si>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</si>
  <si>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</si>
  <si>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</si>
  <si>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</si>
  <si>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</si>
  <si>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</si>
  <si>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</si>
  <si>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</si>
  <si>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</si>
  <si>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</si>
  <si>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</si>
  <si>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</si>
  <si>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</si>
  <si>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</si>
  <si>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</si>
  <si>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</si>
  <si>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</si>
  <si>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</si>
  <si>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</si>
  <si>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</si>
  <si>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</si>
  <si>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</si>
  <si>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</si>
  <si>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</si>
  <si>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</si>
  <si>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</si>
  <si>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</si>
  <si>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</si>
  <si>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</si>
  <si>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</si>
  <si>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</si>
  <si>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</si>
  <si>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</si>
  <si>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</si>
  <si>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</si>
  <si>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</si>
  <si>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</si>
  <si>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</si>
  <si>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</si>
  <si>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</si>
  <si>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</si>
  <si>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</si>
  <si>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</si>
  <si>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</si>
  <si>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</si>
  <si>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</si>
  <si>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</si>
  <si>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</si>
  <si>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</si>
  <si>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</si>
  <si>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</si>
  <si>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</si>
  <si>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</si>
  <si>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</si>
  <si>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</si>
  <si>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</si>
  <si>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</si>
  <si>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</si>
  <si>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</si>
  <si>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</si>
  <si>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</si>
  <si>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</si>
  <si>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</si>
  <si>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</si>
  <si>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</si>
  <si>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</si>
  <si>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</si>
  <si>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</si>
  <si>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</si>
  <si>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</si>
  <si>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</si>
  <si>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</si>
  <si>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</si>
  <si>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</si>
  <si>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</si>
  <si>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</si>
  <si>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</si>
  <si>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</si>
  <si>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</si>
  <si>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</si>
  <si>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</si>
  <si>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</si>
  <si>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</si>
  <si>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</si>
  <si>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</si>
  <si>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</si>
  <si>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</si>
  <si>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</si>
  <si>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</si>
  <si>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</si>
  <si>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</si>
  <si>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</si>
  <si>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</si>
  <si>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</si>
  <si>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</si>
  <si>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</si>
  <si>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</si>
  <si>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</si>
  <si>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</si>
  <si>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</si>
  <si>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</si>
  <si>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</si>
  <si>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</si>
  <si>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</si>
  <si>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</si>
  <si>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</si>
  <si>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</si>
  <si>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</si>
  <si>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</si>
  <si>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</si>
  <si>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</si>
  <si>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</si>
  <si>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</si>
  <si>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</si>
  <si>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</si>
  <si>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</si>
  <si>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</si>
  <si>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</si>
  <si>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</si>
  <si>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</si>
  <si>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</si>
  <si>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</si>
  <si>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</si>
  <si>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</si>
  <si>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</si>
  <si>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</si>
  <si>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</si>
  <si>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</si>
  <si>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</si>
  <si>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</si>
  <si>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</si>
  <si>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</si>
  <si>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</si>
  <si>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</si>
  <si>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</si>
  <si>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</si>
  <si>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</si>
  <si>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</si>
  <si>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</si>
  <si>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</si>
  <si>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</si>
  <si>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</si>
  <si>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</si>
  <si>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</si>
  <si>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</si>
  <si>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</si>
  <si>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</si>
  <si>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</si>
  <si>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</si>
  <si>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</si>
  <si>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</si>
  <si>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</si>
  <si>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</si>
  <si>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</si>
  <si>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</si>
  <si>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</si>
  <si>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</si>
  <si>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</si>
  <si>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</si>
  <si>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</si>
  <si>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</si>
  <si>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</si>
  <si>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</si>
  <si>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</si>
  <si>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</si>
  <si>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</si>
  <si>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</si>
  <si>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</si>
  <si>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</si>
  <si>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</si>
  <si>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</si>
  <si>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</si>
  <si>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</si>
  <si>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</si>
  <si>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</si>
  <si>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</si>
  <si>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</si>
  <si>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</si>
  <si>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</si>
  <si>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</si>
  <si>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</si>
  <si>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</si>
  <si>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</si>
  <si>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</si>
  <si>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</si>
  <si>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</si>
  <si>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</si>
  <si>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</si>
  <si>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</si>
  <si>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</si>
  <si>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</si>
  <si>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</si>
  <si>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</si>
  <si>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</si>
  <si>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</si>
  <si>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</si>
  <si>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</si>
  <si>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</si>
  <si>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</si>
  <si>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</si>
  <si>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</si>
  <si>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</si>
  <si>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</si>
  <si>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</si>
  <si>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</si>
  <si>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</si>
  <si>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</si>
  <si>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</si>
  <si>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</si>
  <si>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</si>
  <si>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</si>
  <si>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</si>
  <si>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</si>
  <si>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</si>
  <si>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</si>
  <si>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</si>
  <si>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</si>
  <si>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</si>
  <si>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</si>
  <si>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</si>
  <si>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</si>
  <si>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</si>
  <si>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</si>
  <si>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</si>
  <si>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</si>
  <si>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</si>
  <si>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</si>
  <si>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</si>
  <si>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</si>
  <si>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</si>
  <si>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</si>
  <si>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</si>
  <si>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</si>
  <si>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</si>
  <si>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</si>
  <si>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</si>
  <si>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</si>
  <si>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</si>
  <si>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</si>
  <si>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</si>
  <si>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</si>
  <si>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</si>
  <si>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</si>
  <si>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</si>
  <si>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</si>
  <si>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</si>
  <si>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</si>
  <si>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</si>
  <si>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</si>
  <si>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</si>
  <si>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</si>
  <si>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</si>
  <si>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</si>
  <si>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</si>
  <si>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</si>
  <si>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</si>
  <si>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</si>
  <si>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</si>
  <si>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</si>
  <si>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</si>
  <si>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</si>
  <si>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</si>
  <si>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</si>
  <si>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</si>
  <si>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</si>
  <si>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</si>
  <si>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</si>
  <si>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</si>
  <si>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</si>
  <si>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</si>
  <si>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</si>
  <si>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</si>
  <si>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</si>
  <si>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</si>
  <si>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</si>
  <si>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</si>
  <si>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</si>
  <si>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</si>
  <si>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</si>
  <si>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</si>
  <si>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</si>
  <si>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</si>
  <si>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</si>
  <si>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</si>
  <si>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</si>
  <si>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</si>
  <si>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</si>
  <si>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</si>
  <si>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</si>
  <si>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</si>
  <si>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</si>
  <si>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</si>
  <si>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</si>
  <si>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</si>
  <si>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</si>
  <si>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</si>
  <si>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</si>
  <si>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</si>
  <si>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</si>
  <si>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</si>
  <si>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</si>
  <si>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</si>
  <si>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</si>
  <si>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</si>
  <si>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</si>
  <si>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</si>
  <si>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</si>
  <si>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</si>
  <si>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</si>
  <si>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</si>
  <si>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</si>
  <si>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</si>
  <si>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</si>
  <si>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</si>
  <si>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</si>
  <si>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</si>
  <si>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</si>
  <si>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</si>
  <si>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</si>
  <si>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</si>
  <si>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</si>
  <si>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</si>
  <si>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</si>
  <si>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</si>
  <si>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</si>
  <si>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</si>
  <si>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</si>
  <si>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</si>
  <si>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</si>
  <si>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</si>
  <si>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</si>
  <si>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</si>
  <si>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</si>
  <si>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</si>
  <si>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</si>
  <si>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</si>
  <si>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</si>
  <si>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</si>
  <si>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</si>
  <si>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</si>
  <si>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</si>
  <si>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</si>
  <si>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</si>
  <si>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</si>
  <si>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</si>
  <si>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</si>
  <si>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</si>
  <si>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</si>
  <si>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</si>
  <si>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</si>
  <si>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</si>
  <si>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</si>
  <si>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</si>
  <si>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</si>
  <si>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</si>
  <si>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</si>
  <si>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</si>
  <si>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</si>
  <si>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</si>
  <si>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</si>
  <si>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</si>
  <si>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</si>
  <si>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</si>
  <si>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</si>
  <si>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</si>
  <si>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</si>
  <si>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</si>
  <si>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</si>
  <si>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</si>
  <si>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</si>
  <si>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</si>
  <si>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</si>
  <si>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</si>
  <si>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</si>
  <si>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</si>
  <si>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</si>
  <si>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</si>
  <si>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</si>
  <si>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</si>
  <si>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</si>
  <si>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</si>
  <si>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</si>
  <si>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</si>
  <si>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</si>
  <si>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</si>
  <si>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</si>
  <si>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</si>
  <si>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</si>
  <si>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</si>
  <si>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</si>
  <si>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</si>
  <si>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</si>
  <si>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</si>
  <si>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</si>
  <si>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</si>
  <si>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</si>
  <si>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</si>
  <si>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</si>
  <si>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</si>
  <si>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</si>
  <si>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</si>
  <si>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</si>
  <si>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</si>
  <si>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</si>
  <si>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</si>
  <si>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</si>
  <si>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</si>
  <si>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</si>
  <si>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</si>
  <si>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</si>
  <si>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</si>
  <si>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</si>
  <si>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</si>
  <si>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</si>
  <si>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</si>
  <si>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</si>
  <si>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</si>
  <si>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</si>
  <si>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</si>
  <si>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</si>
  <si>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</si>
  <si>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</si>
  <si>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</si>
  <si>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</si>
  <si>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</si>
  <si>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</si>
  <si>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</si>
  <si>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</si>
  <si>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</si>
  <si>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</si>
  <si>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</si>
  <si>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</si>
  <si>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</si>
  <si>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</si>
  <si>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</si>
  <si>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</si>
  <si>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</si>
  <si>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</si>
  <si>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</si>
  <si>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</si>
  <si>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</si>
  <si>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</si>
  <si>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</si>
  <si>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</si>
  <si>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</si>
  <si>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</si>
  <si>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</si>
  <si>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</si>
  <si>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</si>
  <si>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</si>
  <si>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</si>
  <si>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</si>
  <si>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</si>
  <si>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</si>
  <si>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</si>
  <si>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</si>
  <si>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</si>
  <si>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</si>
  <si>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</si>
  <si>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</si>
  <si>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</si>
  <si>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</si>
  <si>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</si>
  <si>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</si>
  <si>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</si>
  <si>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</si>
  <si>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</si>
  <si>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</si>
  <si>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</si>
  <si>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</si>
  <si>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</si>
  <si>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</si>
  <si>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</si>
  <si>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</si>
  <si>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</si>
  <si>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</si>
  <si>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</si>
  <si>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</si>
  <si>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</si>
  <si>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</si>
  <si>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</si>
  <si>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</si>
  <si>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</si>
  <si>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</si>
  <si>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</si>
  <si>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</si>
  <si>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</si>
  <si>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</si>
  <si>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</si>
  <si>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</si>
  <si>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</si>
  <si>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</si>
  <si>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</si>
  <si>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</si>
  <si>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</si>
  <si>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</si>
  <si>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</si>
  <si>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</si>
  <si>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</si>
  <si>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</si>
  <si>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</si>
  <si>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</si>
  <si>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</si>
  <si>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</si>
  <si>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</si>
  <si>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</si>
  <si>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</si>
  <si>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</si>
  <si>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</si>
  <si>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</si>
  <si>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</si>
  <si>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</si>
  <si>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</si>
  <si>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</si>
  <si>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</si>
  <si>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</si>
  <si>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</si>
  <si>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</si>
  <si>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</si>
  <si>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</si>
  <si>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</si>
  <si>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</si>
  <si>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</si>
  <si>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</si>
  <si>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</si>
  <si>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</si>
  <si>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</si>
  <si>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</si>
  <si>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</si>
  <si>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</si>
  <si>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</si>
  <si>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</si>
  <si>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</si>
  <si>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</si>
  <si>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</si>
  <si>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</si>
  <si>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</si>
  <si>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</si>
  <si>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</si>
  <si>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</si>
  <si>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</si>
  <si>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</si>
  <si>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</si>
  <si>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</si>
  <si>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</si>
  <si>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</si>
  <si>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</si>
  <si>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</si>
  <si>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</si>
  <si>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</si>
  <si>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</si>
  <si>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</si>
  <si>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</si>
  <si>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</si>
  <si>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</si>
  <si>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</si>
  <si>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</si>
  <si>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</si>
  <si>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</si>
  <si>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</si>
  <si>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</si>
  <si>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</si>
  <si>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</si>
  <si>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</si>
  <si>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</si>
  <si>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</si>
  <si>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</si>
  <si>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</si>
  <si>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</si>
  <si>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</si>
  <si>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</si>
  <si>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</si>
  <si>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</si>
  <si>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</si>
  <si>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</si>
  <si>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</si>
  <si>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</si>
  <si>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</si>
  <si>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</si>
  <si>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</si>
  <si>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</si>
  <si>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</si>
  <si>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</si>
  <si>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</si>
  <si>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</si>
  <si>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</si>
  <si>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</si>
  <si>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</si>
  <si>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</si>
  <si>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</si>
  <si>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</si>
  <si>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</si>
  <si>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</si>
  <si>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</si>
  <si>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</si>
  <si>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</si>
  <si>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</si>
  <si>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</si>
  <si>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</si>
  <si>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</si>
  <si>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</si>
  <si>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</si>
  <si>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</si>
  <si>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</si>
  <si>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</si>
  <si>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</si>
  <si>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</si>
  <si>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</si>
  <si>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</si>
  <si>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</si>
  <si>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</si>
  <si>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</si>
  <si>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</si>
  <si>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</si>
  <si>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</si>
  <si>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</si>
  <si>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</si>
  <si>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</si>
  <si>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</si>
  <si>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</si>
  <si>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</si>
  <si>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</si>
  <si>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</si>
  <si>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</si>
  <si>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</si>
  <si>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</si>
  <si>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</si>
  <si>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</si>
  <si>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</si>
  <si>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</si>
  <si>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</si>
  <si>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</si>
  <si>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</si>
  <si>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</si>
  <si>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</si>
  <si>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</si>
  <si>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</si>
  <si>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</si>
  <si>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</si>
  <si>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</si>
  <si>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</si>
  <si>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</si>
  <si>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</si>
  <si>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</si>
  <si>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</si>
  <si>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</si>
  <si>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</si>
  <si>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</si>
  <si>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</si>
  <si>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</si>
  <si>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</si>
  <si>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</si>
  <si>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</si>
  <si>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</si>
  <si>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</si>
  <si>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</si>
  <si>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</si>
  <si>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</si>
  <si>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</si>
  <si>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</si>
  <si>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</si>
  <si>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</si>
  <si>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</si>
  <si>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</si>
  <si>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</si>
  <si>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</si>
  <si>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</si>
  <si>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</si>
  <si>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</si>
  <si>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</si>
  <si>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</si>
  <si>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</si>
  <si>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</si>
  <si>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</si>
  <si>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</si>
  <si>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</si>
  <si>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</si>
  <si>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</si>
  <si>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</si>
  <si>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</si>
  <si>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</si>
  <si>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</si>
  <si>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</si>
  <si>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</si>
  <si>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</si>
  <si>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</si>
  <si>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</si>
  <si>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</si>
  <si>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</si>
  <si>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</si>
  <si>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</si>
  <si>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</si>
  <si>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</si>
  <si>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</si>
  <si>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</si>
  <si>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</si>
  <si>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</si>
  <si>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</si>
  <si>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</si>
  <si>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</si>
  <si>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</si>
  <si>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</si>
  <si>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</si>
  <si>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</si>
  <si>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</si>
  <si>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</si>
  <si>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</si>
  <si>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</si>
  <si>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</si>
  <si>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</si>
  <si>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</si>
  <si>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</si>
  <si>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</si>
  <si>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</si>
  <si>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</si>
  <si>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</si>
  <si>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</si>
  <si>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</si>
  <si>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</si>
  <si>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</si>
  <si>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</si>
  <si>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</si>
  <si>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</si>
  <si>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</si>
  <si>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</si>
  <si>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</si>
  <si>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</si>
  <si>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</si>
  <si>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</si>
  <si>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</si>
  <si>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</si>
  <si>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</si>
  <si>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</si>
  <si>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</si>
  <si>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</si>
  <si>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</si>
  <si>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</si>
  <si>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</si>
  <si>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</si>
  <si>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</si>
  <si>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</si>
  <si>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</si>
  <si>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</si>
  <si>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</si>
  <si>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</si>
  <si>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</si>
  <si>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</si>
  <si>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</si>
  <si>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</si>
  <si>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</si>
  <si>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</si>
  <si>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</si>
  <si>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</si>
  <si>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</si>
  <si>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</si>
  <si>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</si>
  <si>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</si>
  <si>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</si>
  <si>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</si>
  <si>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</si>
  <si>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</si>
  <si>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</si>
  <si>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</si>
  <si>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</si>
  <si>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</si>
  <si>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</si>
  <si>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</si>
  <si>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</si>
  <si>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</si>
  <si>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</si>
  <si>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</si>
  <si>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</si>
  <si>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</si>
  <si>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</si>
  <si>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</si>
  <si>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</si>
  <si>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</si>
  <si>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</si>
  <si>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</si>
  <si>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</si>
  <si>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</si>
  <si>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</si>
  <si>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</si>
  <si>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</si>
  <si>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</si>
  <si>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</si>
  <si>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</si>
  <si>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</si>
  <si>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</si>
  <si>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</si>
  <si>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</si>
  <si>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</si>
  <si>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</si>
  <si>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</si>
  <si>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</si>
  <si>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</si>
  <si>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</si>
  <si>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</si>
  <si>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</si>
  <si>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</si>
  <si>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</si>
  <si>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</si>
  <si>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</si>
  <si>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</si>
  <si>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</si>
  <si>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</si>
  <si>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</si>
  <si>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</si>
  <si>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</si>
  <si>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</si>
  <si>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</si>
  <si>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</si>
  <si>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</si>
  <si>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</si>
  <si>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</si>
  <si>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</si>
  <si>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</si>
  <si>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</si>
  <si>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</si>
  <si>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</si>
  <si>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</si>
  <si>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</si>
  <si>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</si>
  <si>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</si>
  <si>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</si>
  <si>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</si>
  <si>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</si>
  <si>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</si>
  <si>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</si>
  <si>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</si>
  <si>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</si>
  <si>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</si>
  <si>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</si>
  <si>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</si>
  <si>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</si>
  <si>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</si>
  <si>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</si>
  <si>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</si>
  <si>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</si>
  <si>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</si>
  <si>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</si>
  <si>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</si>
  <si>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</si>
  <si>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</si>
  <si>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</si>
  <si>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</si>
  <si>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</si>
  <si>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</si>
  <si>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</si>
  <si>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</si>
  <si>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</si>
  <si>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</si>
  <si>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</si>
  <si>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</si>
  <si>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</si>
  <si>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</si>
  <si>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</si>
  <si>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</si>
  <si>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</si>
  <si>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</si>
  <si>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</si>
  <si>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</si>
  <si>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</si>
  <si>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</si>
  <si>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</si>
  <si>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</si>
  <si>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</si>
  <si>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</si>
  <si>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</si>
  <si>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</si>
  <si>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</si>
  <si>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</si>
  <si>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</si>
  <si>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</si>
  <si>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</si>
  <si>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</si>
  <si>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</si>
  <si>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</si>
  <si>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</si>
  <si>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</si>
  <si>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</si>
  <si>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</si>
  <si>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</si>
  <si>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</si>
  <si>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</si>
  <si>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</si>
  <si>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</si>
  <si>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</si>
  <si>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</si>
  <si>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</si>
  <si>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</si>
  <si>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</si>
  <si>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</si>
  <si>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</si>
  <si>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</si>
  <si>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</si>
  <si>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</si>
  <si>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</si>
  <si>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</si>
  <si>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</si>
  <si>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</si>
  <si>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</si>
  <si>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</si>
  <si>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</si>
  <si>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</si>
  <si>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</si>
  <si>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</si>
  <si>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</si>
  <si>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</si>
  <si>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</si>
  <si>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</si>
  <si>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</si>
  <si>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</si>
  <si>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</si>
  <si>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</si>
  <si>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</si>
  <si>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</si>
  <si>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</si>
  <si>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</si>
  <si>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</si>
  <si>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</si>
  <si>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</si>
  <si>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</si>
  <si>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</si>
  <si>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</si>
  <si>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</si>
  <si>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</si>
  <si>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</si>
  <si>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</si>
  <si>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</si>
  <si>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</si>
  <si>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</si>
  <si>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</si>
  <si>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</si>
  <si>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</si>
  <si>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</si>
  <si>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</si>
  <si>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</si>
  <si>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</si>
  <si>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</si>
  <si>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</si>
  <si>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</si>
  <si>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</si>
  <si>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</si>
  <si>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</si>
  <si>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</si>
  <si>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</si>
  <si>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</si>
  <si>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</si>
  <si>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</si>
  <si>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</si>
  <si>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</si>
  <si>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</si>
  <si>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</si>
  <si>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</si>
  <si>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</si>
  <si>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</si>
  <si>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</si>
  <si>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</si>
  <si>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</si>
  <si>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</si>
  <si>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</si>
  <si>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</si>
  <si>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</si>
  <si>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</si>
  <si>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</si>
  <si>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</si>
  <si>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</si>
  <si>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</si>
  <si>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</si>
  <si>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</si>
  <si>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</si>
  <si>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</si>
  <si>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</si>
  <si>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</si>
  <si>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</si>
  <si>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</si>
  <si>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</si>
  <si>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</si>
  <si>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</si>
  <si>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</si>
  <si>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</si>
  <si>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</si>
  <si>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</si>
  <si>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</si>
  <si>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</si>
  <si>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</si>
  <si>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</si>
  <si>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</si>
  <si>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</si>
  <si>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</si>
  <si>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</si>
  <si>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</si>
  <si>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</si>
  <si>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</si>
  <si>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</si>
  <si>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</si>
  <si>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</si>
  <si>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</si>
  <si>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</si>
  <si>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</si>
  <si>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</si>
  <si>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</si>
  <si>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</si>
  <si>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</si>
  <si>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</si>
  <si>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</si>
  <si>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</si>
  <si>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</si>
  <si>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</si>
  <si>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</si>
  <si>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</si>
  <si>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</si>
  <si>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</si>
  <si>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</si>
  <si>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</si>
  <si>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</si>
  <si>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</si>
  <si>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</si>
  <si>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</si>
  <si>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</si>
  <si>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</si>
  <si>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</si>
  <si>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</si>
  <si>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</si>
  <si>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</si>
  <si>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</si>
  <si>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</si>
  <si>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</si>
  <si>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</si>
  <si>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</si>
  <si>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</si>
  <si>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</si>
  <si>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</si>
  <si>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</si>
  <si>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</si>
  <si>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</si>
  <si>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</si>
  <si>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</si>
  <si>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</si>
  <si>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</si>
  <si>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</si>
  <si>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</si>
  <si>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</si>
  <si>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</si>
  <si>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</si>
  <si>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</si>
  <si>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</si>
  <si>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</si>
  <si>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</si>
  <si>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</si>
  <si>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</si>
  <si>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</si>
  <si>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</si>
  <si>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</si>
  <si>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</si>
  <si>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</si>
  <si>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</si>
  <si>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</si>
  <si>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</si>
  <si>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</si>
  <si>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</si>
  <si>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</si>
  <si>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</si>
  <si>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</si>
  <si>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</si>
  <si>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</si>
  <si>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</si>
  <si>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</si>
  <si>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</si>
  <si>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</si>
  <si>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</si>
  <si>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</si>
  <si>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</si>
  <si>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</si>
  <si>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</si>
  <si>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</si>
  <si>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</si>
  <si>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</si>
  <si>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</si>
  <si>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</si>
  <si>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</si>
  <si>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</si>
  <si>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</si>
  <si>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</si>
  <si>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</si>
  <si>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</si>
  <si>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</si>
  <si>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</si>
  <si>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</si>
  <si>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</si>
  <si>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</si>
  <si>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</si>
  <si>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</si>
  <si>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</si>
  <si>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</si>
  <si>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</si>
  <si>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</si>
  <si>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</si>
  <si>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</si>
  <si>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</si>
  <si>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</si>
  <si>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</si>
  <si>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</si>
  <si>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</si>
  <si>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</si>
  <si>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</si>
  <si>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</si>
  <si>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</si>
  <si>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</si>
  <si>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</si>
  <si>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</si>
  <si>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</si>
  <si>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</si>
  <si>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</si>
  <si>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</si>
  <si>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</si>
  <si>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</si>
  <si>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</si>
  <si>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</si>
  <si>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</si>
  <si>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</si>
  <si>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</si>
  <si>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</si>
  <si>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</si>
  <si>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</si>
  <si>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</si>
  <si>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</si>
  <si>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</si>
  <si>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</si>
  <si>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</si>
  <si>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</si>
  <si>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</si>
  <si>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</si>
  <si>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</si>
  <si>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</si>
  <si>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</si>
  <si>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</si>
  <si>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</si>
  <si>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</si>
  <si>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</si>
  <si>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</si>
  <si>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</si>
  <si>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</si>
  <si>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</si>
  <si>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</si>
  <si>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</si>
  <si>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</si>
  <si>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</si>
  <si>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</si>
  <si>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</si>
  <si>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</si>
  <si>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</si>
  <si>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</si>
  <si>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</si>
  <si>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</si>
  <si>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</si>
  <si>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</si>
  <si>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</si>
  <si>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</si>
  <si>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</si>
  <si>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</si>
  <si>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</si>
  <si>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</si>
  <si>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</si>
  <si>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</si>
  <si>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</si>
  <si>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</si>
  <si>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</si>
  <si>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</si>
  <si>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</si>
  <si>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</si>
  <si>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</si>
  <si>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</si>
  <si>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</si>
  <si>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</si>
  <si>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</si>
  <si>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</si>
  <si>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</si>
  <si>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</si>
  <si>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</si>
  <si>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</si>
  <si>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</si>
  <si>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</si>
  <si>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</si>
  <si>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</si>
  <si>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</si>
  <si>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</si>
  <si>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</si>
  <si>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</si>
  <si>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</si>
  <si>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</si>
  <si>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</si>
  <si>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</si>
  <si>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</si>
  <si>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</si>
  <si>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</si>
  <si>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</si>
  <si>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</si>
  <si>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</si>
  <si>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</si>
  <si>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</si>
  <si>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</si>
  <si>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</si>
  <si>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</si>
  <si>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</si>
  <si>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</si>
  <si>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</si>
  <si>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</si>
  <si>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</si>
  <si>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</si>
  <si>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</si>
  <si>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</si>
  <si>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</si>
  <si>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</si>
  <si>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</si>
  <si>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</si>
  <si>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</si>
  <si>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</si>
  <si>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</si>
  <si>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</si>
  <si>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</si>
  <si>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</si>
  <si>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</si>
  <si>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</si>
  <si>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</si>
  <si>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</si>
  <si>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</si>
  <si>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</si>
  <si>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</si>
  <si>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</si>
  <si>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</si>
  <si>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</si>
  <si>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</si>
  <si>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</si>
  <si>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</si>
  <si>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</si>
  <si>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</si>
  <si>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</si>
  <si>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</si>
  <si>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</si>
  <si>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</si>
  <si>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</si>
  <si>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</si>
  <si>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</si>
  <si>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</si>
  <si>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</si>
  <si>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</si>
  <si>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</si>
  <si>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</si>
  <si>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</si>
  <si>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</si>
  <si>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</si>
  <si>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</si>
  <si>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</si>
  <si>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</si>
  <si>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</si>
  <si>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</si>
  <si>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</si>
  <si>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</si>
  <si>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</si>
  <si>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</si>
  <si>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</si>
  <si>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</si>
  <si>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</si>
  <si>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</si>
  <si>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</si>
  <si>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</si>
  <si>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</si>
  <si>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</si>
  <si>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</si>
  <si>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</si>
  <si>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</si>
  <si>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</si>
  <si>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</si>
  <si>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</si>
  <si>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</si>
  <si>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</si>
  <si>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</si>
  <si>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</si>
  <si>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</si>
  <si>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</si>
  <si>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</si>
  <si>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</si>
  <si>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</si>
  <si>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</si>
  <si>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</si>
  <si>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</si>
  <si>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</si>
  <si>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</si>
  <si>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</si>
  <si>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</si>
  <si>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</si>
  <si>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</si>
  <si>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</si>
  <si>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</si>
  <si>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</si>
  <si>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</si>
  <si>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</si>
  <si>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</si>
  <si>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</si>
  <si>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</si>
  <si>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</si>
  <si>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</si>
  <si>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</si>
  <si>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</si>
  <si>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</si>
  <si>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</si>
  <si>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</si>
  <si>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</si>
  <si>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</si>
  <si>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</si>
  <si>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</si>
  <si>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</si>
  <si>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</si>
  <si>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</si>
  <si>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</si>
  <si>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</si>
  <si>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</si>
  <si>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</si>
  <si>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</si>
  <si>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</si>
  <si>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</si>
  <si>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</si>
  <si>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</si>
  <si>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</si>
  <si>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</si>
  <si>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</si>
  <si>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</si>
  <si>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</si>
  <si>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</si>
  <si>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</si>
  <si>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</si>
  <si>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</si>
  <si>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</si>
  <si>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</si>
  <si>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</si>
  <si>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</si>
  <si>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</si>
  <si>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</si>
  <si>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</si>
  <si>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</si>
  <si>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</si>
  <si>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</si>
  <si>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</si>
  <si>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</si>
  <si>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</si>
  <si>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</si>
  <si>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</si>
  <si>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</si>
  <si>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</si>
  <si>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</si>
  <si>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</si>
  <si>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</si>
  <si>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</si>
  <si>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</si>
  <si>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</si>
  <si>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</si>
  <si>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</si>
  <si>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</si>
  <si>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</si>
  <si>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</si>
  <si>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</si>
  <si>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</si>
  <si>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</si>
  <si>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</si>
  <si>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</si>
  <si>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</si>
  <si>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</si>
  <si>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</si>
  <si>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</si>
  <si>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</si>
  <si>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</si>
  <si>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</si>
  <si>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</si>
  <si>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</si>
  <si>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</si>
  <si>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</si>
  <si>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</si>
  <si>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</si>
  <si>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</si>
  <si>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</si>
  <si>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</si>
  <si>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</si>
  <si>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</si>
  <si>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</si>
  <si>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</si>
  <si>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</si>
  <si>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</si>
  <si>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</si>
  <si>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</si>
  <si>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</si>
  <si>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</si>
  <si>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</si>
  <si>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</si>
  <si>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</si>
  <si>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</si>
  <si>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</si>
  <si>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</si>
  <si>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</si>
  <si>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</si>
  <si>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</si>
  <si>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</si>
  <si>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</si>
  <si>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</si>
  <si>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</si>
  <si>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</si>
  <si>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</si>
  <si>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</si>
  <si>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</si>
  <si>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</si>
  <si>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</si>
  <si>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</si>
  <si>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</si>
  <si>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</si>
  <si>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</si>
  <si>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</si>
  <si>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</si>
  <si>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</si>
  <si>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</si>
  <si>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</si>
  <si>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</si>
  <si>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</si>
  <si>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</si>
  <si>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</si>
  <si>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</si>
  <si>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</si>
  <si>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</si>
  <si>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</si>
  <si>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</si>
  <si>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</si>
  <si>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</si>
  <si>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</si>
  <si>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</si>
  <si>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</si>
  <si>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</si>
  <si>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</si>
  <si>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</si>
  <si>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</si>
  <si>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</si>
  <si>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</si>
  <si>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</si>
  <si>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</si>
  <si>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</si>
  <si>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</si>
  <si>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</si>
  <si>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</si>
  <si>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</si>
  <si>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</si>
  <si>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</si>
  <si>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</si>
  <si>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</si>
  <si>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</si>
  <si>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</si>
  <si>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</si>
  <si>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</si>
  <si>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</si>
  <si>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</si>
  <si>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</si>
  <si>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</si>
  <si>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</si>
  <si>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</si>
  <si>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</si>
  <si>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</si>
  <si>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</si>
  <si>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</si>
  <si>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</si>
  <si>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</si>
  <si>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</si>
  <si>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</si>
  <si>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</si>
  <si>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</si>
  <si>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</si>
  <si>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</si>
  <si>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</si>
  <si>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</si>
  <si>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</si>
  <si>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</si>
  <si>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</si>
  <si>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</si>
  <si>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</si>
  <si>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</si>
  <si>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</si>
  <si>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</si>
  <si>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</si>
  <si>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</si>
  <si>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</si>
  <si>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</si>
  <si>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</si>
  <si>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</si>
  <si>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</si>
  <si>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</si>
  <si>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</si>
  <si>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</si>
  <si>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</si>
  <si>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</si>
  <si>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</si>
  <si>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</si>
  <si>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</si>
  <si>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</si>
  <si>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</si>
  <si>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</si>
  <si>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</si>
  <si>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</si>
  <si>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</si>
  <si>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</si>
  <si>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</si>
  <si>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</si>
  <si>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</si>
  <si>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</si>
  <si>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</si>
  <si>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</si>
  <si>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</si>
  <si>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</si>
  <si>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</si>
  <si>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</si>
  <si>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</si>
  <si>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</si>
  <si>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</si>
  <si>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</si>
  <si>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</si>
  <si>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</si>
  <si>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</si>
  <si>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</si>
  <si>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</si>
  <si>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</si>
  <si>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</si>
  <si>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</si>
  <si>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</si>
  <si>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</si>
  <si>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</si>
  <si>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</si>
  <si>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</si>
  <si>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</si>
  <si>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</si>
  <si>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</si>
  <si>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</si>
  <si>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</si>
  <si>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</si>
  <si>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</si>
  <si>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</si>
  <si>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</si>
  <si>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</si>
  <si>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</si>
  <si>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</si>
  <si>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</si>
  <si>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</si>
  <si>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</si>
  <si>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</si>
  <si>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</si>
  <si>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</si>
  <si>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</si>
  <si>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</si>
  <si>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</si>
  <si>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</si>
  <si>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</si>
  <si>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</si>
  <si>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</si>
  <si>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</si>
  <si>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</si>
  <si>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</si>
  <si>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</si>
  <si>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</si>
  <si>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</si>
  <si>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</si>
  <si>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</si>
  <si>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</si>
  <si>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</si>
  <si>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</si>
  <si>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</si>
  <si>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</si>
  <si>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</si>
  <si>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</si>
  <si>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</si>
  <si>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</si>
  <si>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</si>
  <si>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</si>
  <si>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</si>
  <si>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</si>
  <si>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</si>
  <si>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</si>
  <si>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</si>
  <si>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</si>
  <si>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</si>
  <si>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</si>
  <si>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</si>
  <si>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</si>
  <si>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</si>
  <si>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</si>
  <si>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</si>
  <si>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</si>
  <si>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</si>
  <si>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</si>
  <si>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</si>
  <si>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</si>
  <si>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</si>
  <si>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</si>
  <si>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</si>
  <si>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</si>
  <si>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</si>
  <si>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</si>
  <si>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</si>
  <si>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</si>
  <si>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</si>
  <si>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</si>
  <si>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</si>
  <si>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</si>
  <si>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</si>
  <si>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</si>
  <si>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</si>
  <si>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</si>
  <si>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</si>
  <si>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</si>
  <si>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</si>
  <si>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</si>
  <si>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</si>
  <si>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</si>
  <si>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</si>
  <si>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</si>
  <si>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</si>
  <si>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</si>
  <si>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</si>
  <si>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</si>
  <si>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</si>
  <si>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</si>
  <si>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</si>
  <si>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</si>
  <si>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</si>
  <si>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</si>
  <si>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</si>
  <si>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</si>
  <si>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</si>
  <si>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</si>
  <si>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</si>
  <si>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</si>
  <si>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</si>
  <si>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</si>
  <si>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</si>
  <si>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</si>
  <si>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</si>
  <si>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</si>
  <si>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</si>
  <si>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</si>
  <si>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</si>
  <si>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</si>
  <si>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</si>
  <si>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</si>
  <si>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</si>
  <si>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</si>
  <si>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</si>
  <si>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</si>
  <si>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</si>
  <si>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</si>
  <si>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</si>
  <si>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</si>
  <si>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</si>
  <si>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</si>
  <si>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</si>
  <si>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</si>
  <si>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</si>
  <si>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</si>
  <si>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</si>
  <si>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</si>
  <si>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</si>
  <si>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</si>
  <si>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</si>
  <si>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</si>
  <si>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</si>
  <si>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</si>
  <si>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</si>
  <si>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</si>
  <si>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</si>
  <si>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</si>
  <si>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</si>
  <si>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</si>
  <si>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</si>
  <si>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</si>
  <si>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</si>
  <si>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</si>
  <si>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</si>
  <si>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</si>
  <si>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</si>
  <si>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</si>
  <si>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</si>
  <si>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</si>
  <si>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</si>
  <si>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</si>
  <si>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</si>
  <si>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</si>
  <si>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</si>
  <si>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</si>
  <si>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</si>
  <si>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</si>
  <si>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</si>
  <si>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</si>
  <si>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</si>
  <si>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</si>
  <si>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</si>
  <si>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</si>
  <si>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</si>
  <si>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</si>
  <si>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</si>
  <si>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</si>
  <si>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</si>
  <si>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</si>
  <si>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</si>
  <si>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</si>
  <si>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</si>
  <si>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</si>
  <si>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</si>
  <si>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</si>
  <si>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</si>
  <si>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</si>
  <si>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</si>
  <si>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</si>
  <si>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</si>
  <si>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</si>
  <si>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</si>
  <si>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</si>
  <si>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</si>
  <si>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</si>
  <si>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</si>
  <si>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</si>
  <si>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</si>
  <si>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</si>
  <si>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</si>
  <si>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</si>
  <si>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</si>
  <si>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</si>
  <si>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</si>
  <si>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</si>
  <si>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</si>
  <si>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</si>
  <si>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</si>
  <si>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</si>
  <si>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</si>
  <si>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</si>
  <si>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</si>
  <si>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</si>
  <si>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</si>
  <si>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</si>
  <si>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</si>
  <si>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</si>
  <si>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</si>
  <si>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</si>
  <si>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</si>
  <si>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</si>
  <si>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</si>
  <si>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</si>
  <si>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</si>
  <si>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</si>
  <si>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</si>
  <si>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</si>
  <si>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</si>
  <si>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</si>
  <si>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</si>
  <si>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</si>
  <si>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</si>
  <si>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</si>
  <si>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</si>
  <si>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</si>
  <si>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</si>
  <si>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</si>
  <si>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</si>
  <si>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</si>
  <si>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</si>
  <si>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</si>
  <si>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</si>
  <si>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</si>
  <si>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</si>
  <si>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</si>
  <si>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</si>
  <si>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</si>
  <si>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</si>
  <si>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</si>
  <si>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</si>
  <si>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</si>
  <si>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</si>
  <si>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</si>
  <si>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</si>
  <si>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</si>
  <si>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</si>
  <si>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</si>
  <si>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</si>
  <si>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</si>
  <si>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</si>
  <si>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</si>
  <si>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</si>
  <si>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</si>
  <si>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</si>
  <si>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</si>
  <si>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</si>
  <si>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</si>
  <si>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</si>
  <si>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</si>
  <si>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</si>
  <si>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</si>
  <si>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</si>
  <si>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</si>
  <si>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</si>
  <si>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</si>
  <si>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</si>
  <si>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</si>
  <si>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</si>
  <si>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</si>
  <si>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</si>
  <si>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</si>
  <si>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</si>
  <si>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</si>
  <si>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</si>
  <si>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</si>
  <si>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</si>
  <si>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</si>
  <si>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</si>
  <si>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</si>
  <si>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</si>
  <si>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</si>
  <si>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</si>
  <si>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</si>
  <si>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</si>
  <si>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</si>
  <si>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</si>
  <si>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</si>
  <si>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</si>
  <si>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</si>
  <si>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</si>
  <si>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</si>
  <si>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</si>
  <si>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</si>
  <si>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</si>
  <si>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</si>
  <si>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</si>
  <si>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</si>
  <si>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</si>
  <si>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</si>
  <si>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</si>
  <si>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</si>
  <si>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</si>
  <si>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</si>
  <si>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</si>
  <si>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</si>
  <si>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</si>
  <si>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</si>
  <si>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</si>
  <si>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</si>
  <si>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</si>
  <si>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</si>
  <si>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</si>
  <si>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</si>
  <si>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</si>
  <si>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</si>
  <si>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</si>
  <si>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</si>
  <si>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</si>
  <si>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</si>
  <si>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</si>
  <si>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</si>
  <si>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</si>
  <si>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</si>
  <si>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</si>
  <si>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</si>
  <si>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</si>
  <si>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</si>
  <si>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</si>
  <si>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</si>
  <si>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</si>
  <si>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</si>
  <si>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</si>
  <si>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</si>
  <si>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</si>
  <si>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</si>
  <si>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</si>
  <si>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</si>
  <si>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</si>
  <si>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</si>
  <si>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</si>
  <si>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</si>
  <si>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</si>
  <si>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</si>
  <si>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</si>
  <si>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</si>
  <si>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</si>
  <si>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</si>
  <si>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</si>
  <si>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</si>
  <si>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</si>
  <si>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</si>
  <si>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</si>
  <si>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</si>
  <si>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</si>
  <si>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</si>
  <si>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</si>
  <si>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</si>
  <si>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</si>
  <si>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</si>
  <si>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</si>
  <si>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</si>
  <si>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</si>
  <si>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</si>
  <si>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</si>
  <si>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</si>
  <si>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</si>
  <si>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</si>
  <si>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</si>
  <si>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</si>
  <si>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</si>
  <si>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</si>
  <si>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</si>
  <si>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</si>
  <si>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</si>
  <si>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</si>
  <si>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</si>
  <si>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</si>
  <si>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</si>
  <si>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</si>
  <si>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</si>
  <si>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</si>
  <si>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</si>
  <si>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</si>
  <si>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</si>
  <si>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</si>
  <si>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</si>
  <si>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</si>
  <si>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</si>
  <si>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</si>
  <si>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</si>
  <si>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</si>
  <si>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</si>
  <si>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</si>
  <si>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</si>
  <si>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</si>
  <si>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</si>
  <si>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</si>
  <si>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</si>
  <si>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</si>
  <si>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</si>
  <si>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</si>
  <si>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</si>
  <si>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</si>
  <si>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</si>
  <si>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</si>
  <si>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</si>
  <si>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</si>
  <si>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</si>
  <si>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</si>
  <si>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</si>
  <si>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</si>
  <si>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</si>
  <si>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</si>
  <si>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</si>
  <si>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</si>
  <si>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</si>
  <si>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</si>
  <si>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</si>
  <si>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</si>
  <si>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</si>
  <si>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</si>
  <si>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</si>
  <si>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</si>
  <si>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</si>
  <si>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</si>
  <si>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</si>
  <si>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</si>
  <si>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</si>
  <si>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</si>
  <si>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</si>
  <si>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</si>
  <si>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</si>
  <si>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</si>
  <si>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</si>
  <si>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</si>
  <si>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</si>
  <si>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</si>
  <si>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</si>
  <si>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</si>
  <si>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</si>
  <si>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</si>
  <si>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</si>
  <si>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</si>
  <si>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</si>
  <si>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</si>
  <si>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</si>
  <si>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</si>
  <si>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</si>
  <si>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</si>
  <si>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</si>
  <si>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</si>
  <si>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</si>
  <si>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</si>
  <si>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</si>
  <si>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</si>
  <si>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</si>
  <si>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</si>
  <si>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</si>
  <si>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</si>
  <si>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</si>
  <si>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</si>
  <si>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</si>
  <si>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</si>
  <si>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</si>
  <si>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</si>
  <si>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</si>
  <si>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</si>
  <si>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</si>
  <si>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</si>
  <si>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</si>
  <si>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</si>
  <si>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</si>
  <si>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</si>
  <si>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</si>
  <si>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</si>
  <si>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</si>
  <si>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</si>
  <si>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</si>
  <si>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</si>
  <si>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</si>
  <si>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</si>
  <si>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</si>
  <si>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</si>
  <si>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</si>
  <si>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</si>
  <si>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</si>
  <si>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</si>
  <si>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</si>
  <si>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</si>
  <si>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</si>
  <si>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</si>
  <si>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</si>
  <si>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</si>
  <si>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</si>
  <si>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</si>
  <si>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</si>
  <si>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</si>
  <si>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</si>
  <si>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</si>
  <si>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</si>
  <si>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</si>
  <si>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</si>
  <si>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</si>
  <si>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</si>
  <si>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</si>
  <si>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</si>
  <si>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</si>
  <si>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</si>
  <si>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</si>
  <si>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</si>
  <si>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</si>
  <si>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</si>
  <si>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</si>
  <si>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</si>
  <si>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</si>
  <si>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</si>
  <si>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</si>
  <si>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</si>
  <si>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</si>
  <si>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</si>
  <si>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</si>
  <si>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</si>
  <si>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</si>
  <si>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</si>
  <si>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</si>
  <si>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</si>
  <si>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</si>
  <si>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</si>
  <si>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</si>
  <si>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</si>
  <si>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</si>
  <si>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</si>
  <si>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</si>
  <si>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</si>
  <si>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</si>
  <si>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</si>
  <si>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</si>
  <si>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</si>
  <si>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</si>
  <si>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</si>
  <si>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</si>
  <si>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</si>
  <si>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</si>
  <si>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</si>
  <si>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</si>
  <si>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</si>
  <si>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</si>
  <si>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</si>
  <si>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</si>
  <si>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</si>
  <si>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</si>
  <si>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</si>
  <si>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</si>
  <si>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</si>
  <si>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</si>
  <si>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</si>
  <si>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</si>
  <si>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</si>
  <si>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</si>
  <si>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</si>
  <si>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</si>
  <si>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</si>
  <si>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</si>
  <si>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</si>
  <si>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</si>
  <si>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</si>
  <si>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</si>
  <si>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</si>
  <si>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</si>
  <si>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</si>
  <si>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</si>
  <si>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</si>
  <si>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</si>
  <si>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</si>
  <si>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</si>
  <si>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</si>
  <si>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</si>
  <si>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</si>
  <si>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</si>
  <si>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</si>
  <si>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</si>
  <si>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</si>
  <si>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</si>
  <si>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</si>
  <si>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</si>
  <si>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</si>
  <si>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</si>
  <si>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</si>
  <si>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</si>
  <si>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</si>
  <si>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</si>
  <si>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</si>
  <si>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</si>
  <si>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</si>
  <si>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</si>
  <si>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</si>
  <si>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</si>
  <si>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</si>
  <si>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</si>
  <si>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</si>
  <si>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</si>
  <si>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</si>
  <si>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</si>
  <si>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</si>
  <si>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</si>
  <si>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</si>
  <si>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</si>
  <si>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</si>
  <si>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</si>
  <si>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</si>
  <si>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</si>
  <si>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</si>
  <si>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</si>
  <si>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</si>
  <si>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</si>
  <si>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</si>
  <si>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</si>
  <si>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</si>
  <si>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</si>
  <si>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</si>
  <si>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</si>
  <si>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</si>
  <si>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</si>
  <si>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</si>
  <si>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</si>
  <si>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</si>
  <si>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</si>
  <si>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</si>
  <si>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</si>
  <si>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</si>
  <si>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</si>
  <si>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</si>
  <si>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</si>
  <si>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</si>
  <si>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</si>
  <si>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</si>
  <si>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</si>
  <si>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</si>
  <si>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</si>
  <si>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</si>
  <si>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</si>
  <si>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</si>
  <si>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</si>
  <si>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</si>
  <si>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</si>
  <si>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</si>
  <si>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</si>
  <si>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</si>
  <si>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</si>
  <si>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</si>
  <si>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</si>
  <si>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</si>
  <si>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</si>
  <si>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</si>
  <si>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</si>
  <si>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</si>
  <si>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</si>
  <si>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</si>
  <si>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</si>
  <si>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</si>
  <si>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</si>
  <si>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</si>
  <si>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</si>
  <si>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</si>
  <si>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</si>
  <si>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</si>
  <si>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</si>
  <si>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</si>
  <si>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</si>
  <si>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</si>
  <si>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</si>
  <si>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</si>
  <si>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</si>
  <si>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</si>
  <si>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</si>
  <si>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</si>
  <si>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</si>
  <si>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</si>
  <si>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</si>
  <si>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</si>
  <si>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</si>
  <si>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</si>
  <si>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</si>
  <si>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</si>
  <si>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</si>
  <si>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</si>
  <si>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</si>
  <si>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</si>
  <si>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</si>
  <si>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</si>
  <si>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</si>
  <si>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</si>
  <si>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</si>
  <si>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</si>
  <si>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</si>
  <si>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</si>
  <si>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</si>
  <si>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</si>
  <si>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</si>
  <si>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</si>
  <si>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</si>
  <si>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</si>
  <si>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</si>
  <si>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</si>
  <si>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</si>
  <si>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</si>
  <si>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</si>
  <si>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</si>
  <si>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</si>
  <si>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</si>
  <si>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</si>
  <si>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</si>
  <si>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</si>
  <si>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</si>
  <si>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</si>
  <si>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</si>
  <si>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</si>
  <si>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</si>
  <si>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</si>
  <si>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</si>
  <si>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</si>
  <si>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</si>
  <si>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</si>
  <si>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</si>
  <si>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</si>
  <si>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</si>
  <si>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</si>
  <si>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</si>
  <si>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</si>
  <si>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</si>
  <si>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</si>
  <si>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</si>
  <si>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</si>
  <si>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</si>
  <si>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</si>
  <si>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</si>
  <si>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</si>
  <si>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</si>
  <si>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</si>
  <si>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</si>
  <si>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</si>
  <si>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</si>
  <si>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</si>
  <si>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</si>
  <si>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</si>
  <si>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</si>
  <si>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</si>
  <si>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</si>
  <si>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</si>
  <si>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</si>
  <si>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</si>
  <si>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</si>
  <si>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</si>
  <si>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</si>
  <si>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</si>
  <si>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</si>
  <si>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</si>
  <si>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</si>
  <si>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</si>
  <si>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</si>
  <si>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</si>
  <si>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</si>
  <si>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</si>
  <si>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</si>
  <si>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</si>
  <si>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</si>
  <si>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</si>
  <si>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</si>
  <si>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</si>
  <si>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</si>
  <si>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</si>
  <si>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</si>
  <si>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</si>
  <si>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</si>
  <si>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</si>
  <si>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</si>
  <si>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</si>
  <si>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</si>
  <si>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</si>
  <si>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</si>
  <si>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</si>
  <si>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</si>
  <si>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</si>
  <si>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</si>
  <si>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</si>
  <si>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</si>
  <si>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</si>
  <si>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</si>
  <si>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</si>
  <si>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</si>
  <si>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</si>
  <si>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</si>
  <si>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</si>
  <si>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</si>
  <si>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</si>
  <si>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</si>
  <si>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</si>
  <si>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</si>
  <si>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</si>
  <si>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</si>
  <si>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</si>
  <si>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</si>
  <si>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</si>
  <si>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</si>
  <si>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</si>
  <si>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</si>
  <si>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</si>
  <si>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</si>
  <si>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</si>
  <si>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</si>
  <si>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</si>
  <si>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</si>
  <si>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</si>
  <si>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</si>
  <si>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</si>
  <si>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</si>
  <si>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</si>
  <si>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</si>
  <si>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</si>
  <si>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</si>
  <si>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</si>
  <si>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</si>
  <si>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</si>
  <si>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</si>
  <si>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</si>
  <si>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</si>
  <si>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</si>
  <si>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</si>
  <si>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</si>
  <si>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</si>
  <si>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</si>
  <si>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</si>
  <si>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</si>
  <si>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</si>
  <si>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</si>
  <si>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</si>
  <si>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</si>
  <si>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</si>
  <si>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</si>
  <si>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</si>
  <si>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</si>
  <si>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</si>
  <si>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</si>
  <si>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</si>
  <si>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</si>
  <si>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</si>
  <si>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</si>
  <si>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</si>
  <si>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</si>
  <si>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</si>
  <si>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</si>
  <si>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</si>
  <si>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</si>
  <si>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</si>
  <si>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</si>
  <si>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</si>
  <si>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</si>
  <si>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</si>
  <si>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</si>
  <si>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</si>
  <si>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</si>
  <si>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</si>
  <si>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</si>
  <si>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</si>
  <si>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</si>
  <si>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</si>
  <si>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</si>
  <si>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</si>
  <si>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</si>
  <si>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</si>
  <si>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</si>
  <si>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</si>
  <si>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</si>
  <si>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</si>
  <si>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</si>
  <si>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</si>
  <si>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</si>
  <si>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</si>
  <si>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</si>
  <si>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</si>
  <si>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</si>
  <si>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</si>
  <si>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</si>
  <si>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</si>
  <si>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</si>
  <si>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</si>
  <si>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</si>
  <si>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</si>
  <si>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</si>
  <si>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</si>
  <si>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</si>
  <si>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</si>
  <si>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</si>
  <si>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</si>
  <si>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</si>
  <si>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</si>
  <si>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</si>
  <si>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</si>
  <si>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</si>
  <si>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</si>
  <si>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</si>
  <si>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</si>
  <si>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</si>
  <si>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</si>
  <si>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</si>
  <si>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</si>
  <si>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</si>
  <si>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</si>
  <si>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</si>
  <si>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</si>
  <si>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</si>
  <si>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</si>
  <si>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</si>
  <si>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</si>
  <si>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</si>
  <si>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</si>
  <si>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</si>
  <si>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</si>
  <si>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</si>
  <si>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</si>
  <si>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</si>
  <si>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</si>
  <si>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</si>
  <si>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</si>
  <si>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</si>
  <si>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</si>
  <si>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</si>
  <si>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</si>
  <si>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</si>
  <si>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</si>
  <si>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</si>
  <si>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</si>
  <si>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</si>
  <si>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</si>
  <si>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</si>
  <si>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</si>
  <si>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</si>
  <si>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</si>
  <si>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</si>
  <si>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</si>
  <si>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</si>
  <si>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</si>
  <si>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</si>
  <si>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</si>
  <si>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</si>
  <si>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</si>
  <si>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</si>
  <si>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</si>
  <si>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</si>
  <si>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</si>
  <si>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</si>
  <si>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</si>
  <si>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</si>
  <si>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</si>
  <si>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</si>
  <si>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</si>
  <si>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</si>
  <si>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</si>
  <si>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</si>
  <si>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</si>
  <si>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</si>
  <si>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</si>
  <si>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</si>
  <si>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</si>
  <si>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</si>
  <si>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</si>
  <si>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</si>
  <si>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</si>
  <si>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</si>
  <si>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</si>
  <si>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</si>
  <si>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</si>
  <si>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</si>
  <si>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</si>
  <si>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</si>
  <si>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</si>
  <si>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</si>
  <si>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</si>
  <si>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</si>
  <si>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</si>
  <si>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</si>
  <si>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</si>
  <si>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</si>
  <si>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</si>
  <si>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</si>
  <si>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</si>
  <si>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</si>
  <si>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</si>
  <si>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</si>
  <si>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</si>
  <si>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</si>
  <si>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</si>
  <si>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</si>
  <si>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</si>
  <si>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</si>
  <si>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</si>
  <si>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</si>
  <si>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</si>
  <si>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</si>
  <si>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</si>
  <si>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</si>
  <si>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</si>
  <si>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</si>
  <si>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</si>
  <si>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</si>
  <si>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</si>
  <si>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</si>
  <si>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</si>
  <si>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</si>
  <si>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</si>
  <si>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</si>
  <si>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</si>
  <si>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</si>
  <si>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</si>
  <si>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</si>
  <si>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</si>
  <si>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</si>
  <si>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</si>
  <si>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</si>
  <si>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</si>
  <si>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</si>
  <si>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</si>
  <si>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</si>
  <si>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</si>
  <si>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</si>
  <si>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</si>
  <si>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</si>
  <si>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</si>
  <si>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</si>
  <si>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</si>
  <si>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</si>
  <si>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</si>
  <si>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</si>
  <si>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</si>
  <si>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</si>
  <si>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</si>
  <si>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</si>
  <si>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</si>
  <si>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</si>
  <si>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</si>
  <si>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</si>
  <si>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</si>
  <si>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</si>
  <si>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</si>
  <si>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</si>
  <si>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</si>
  <si>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</si>
  <si>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</si>
  <si>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</si>
  <si>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</si>
  <si>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</si>
  <si>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</si>
  <si>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</si>
  <si>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</si>
  <si>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</si>
  <si>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</si>
  <si>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</si>
  <si>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</si>
  <si>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</si>
  <si>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</si>
  <si>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</si>
  <si>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</si>
  <si>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</si>
  <si>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</si>
  <si>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</si>
  <si>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</si>
  <si>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</si>
  <si>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</si>
  <si>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</si>
  <si>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</si>
  <si>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</si>
  <si>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</si>
  <si>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</si>
  <si>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</si>
  <si>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</si>
  <si>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</si>
  <si>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</si>
  <si>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</si>
  <si>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</si>
  <si>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</si>
  <si>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</si>
  <si>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</si>
  <si>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</si>
  <si>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</si>
  <si>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</si>
  <si>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</si>
  <si>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</si>
  <si>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</si>
  <si>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</si>
  <si>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</si>
  <si>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</si>
  <si>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</si>
  <si>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</si>
  <si>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</si>
  <si>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</si>
  <si>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</si>
  <si>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</si>
  <si>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</si>
  <si>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</si>
  <si>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</si>
  <si>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</si>
  <si>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</si>
  <si>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</si>
  <si>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</si>
  <si>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</si>
  <si>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</si>
  <si>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</si>
  <si>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</si>
  <si>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</si>
  <si>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</si>
  <si>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</si>
  <si>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</si>
  <si>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</si>
  <si>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</si>
  <si>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</si>
  <si>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</si>
  <si>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</si>
  <si>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</si>
  <si>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</si>
  <si>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</si>
  <si>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</si>
  <si>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</si>
  <si>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</si>
  <si>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</si>
  <si>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</si>
  <si>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</si>
  <si>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</si>
  <si>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</si>
  <si>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</si>
  <si>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</si>
  <si>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</si>
  <si>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</si>
  <si>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</si>
  <si>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</si>
  <si>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</si>
  <si>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</si>
  <si>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</si>
  <si>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</si>
  <si>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</si>
  <si>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</si>
  <si>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</si>
  <si>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</si>
  <si>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</si>
  <si>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</si>
  <si>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</si>
  <si>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</si>
  <si>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</si>
  <si>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</si>
  <si>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</si>
  <si>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</si>
  <si>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</si>
  <si>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</si>
  <si>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</si>
  <si>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</si>
  <si>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</si>
  <si>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</si>
  <si>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</si>
  <si>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</si>
  <si>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</si>
  <si>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</si>
  <si>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</si>
  <si>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</si>
  <si>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</si>
  <si>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</si>
  <si>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</si>
  <si>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</si>
  <si>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</si>
  <si>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</si>
  <si>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</si>
  <si>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</si>
  <si>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</si>
  <si>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</si>
  <si>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</si>
  <si>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</si>
  <si>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</si>
  <si>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</si>
  <si>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</si>
  <si>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</si>
  <si>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</si>
  <si>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</si>
  <si>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</si>
  <si>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</si>
  <si>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</si>
  <si>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</si>
  <si>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</si>
  <si>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</si>
  <si>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</si>
  <si>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</si>
  <si>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</si>
  <si>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</si>
  <si>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</si>
  <si>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</si>
  <si>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</si>
  <si>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</si>
  <si>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</si>
  <si>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</si>
  <si>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</si>
  <si>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</si>
  <si>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</si>
  <si>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</si>
  <si>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</si>
  <si>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</si>
  <si>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</si>
  <si>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</si>
  <si>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</si>
  <si>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</si>
  <si>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</si>
  <si>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</si>
  <si>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</si>
  <si>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</si>
  <si>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</si>
  <si>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</si>
  <si>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</si>
  <si>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</si>
  <si>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</si>
  <si>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</si>
  <si>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</si>
  <si>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</si>
  <si>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</si>
  <si>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</si>
  <si>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</si>
  <si>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</si>
  <si>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</si>
  <si>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</si>
  <si>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</si>
  <si>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</si>
  <si>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</si>
  <si>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</si>
  <si>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</si>
  <si>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</si>
  <si>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</si>
  <si>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</si>
  <si>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</si>
  <si>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</si>
  <si>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</si>
  <si>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</si>
  <si>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</si>
  <si>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</si>
  <si>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</si>
  <si>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</si>
  <si>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</si>
  <si>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</si>
  <si>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</si>
  <si>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</si>
  <si>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</si>
  <si>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</si>
  <si>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</si>
  <si>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</si>
  <si>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</si>
  <si>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</si>
  <si>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</si>
  <si>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</si>
  <si>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</si>
  <si>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</si>
  <si>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</si>
  <si>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</si>
  <si>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</si>
  <si>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</si>
  <si>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</si>
  <si>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</si>
  <si>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</si>
  <si>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</si>
  <si>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</si>
  <si>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</si>
  <si>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</si>
  <si>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</si>
  <si>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</si>
  <si>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</si>
  <si>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</si>
  <si>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</si>
  <si>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</si>
  <si>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</si>
  <si>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</si>
  <si>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</si>
  <si>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</si>
  <si>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</si>
  <si>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</si>
  <si>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</si>
  <si>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</si>
  <si>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</si>
  <si>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</si>
  <si>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</si>
  <si>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</si>
  <si>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</si>
  <si>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</si>
  <si>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</si>
  <si>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</si>
  <si>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</si>
  <si>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</si>
  <si>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</si>
  <si>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</si>
  <si>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</si>
  <si>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</si>
  <si>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</si>
  <si>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</si>
  <si>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</si>
  <si>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</si>
  <si>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</si>
  <si>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</si>
  <si>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</si>
  <si>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</si>
  <si>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</si>
  <si>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</si>
  <si>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</si>
  <si>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</si>
  <si>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</si>
  <si>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</si>
  <si>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</si>
  <si>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</si>
  <si>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</si>
  <si>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</si>
  <si>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</si>
  <si>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</si>
  <si>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</si>
  <si>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</si>
  <si>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</si>
  <si>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</si>
  <si>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</si>
  <si>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</si>
  <si>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</si>
  <si>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</si>
  <si>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</si>
  <si>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</si>
  <si>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</si>
  <si>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</si>
  <si>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</si>
  <si>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</si>
  <si>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</si>
  <si>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</si>
  <si>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</si>
  <si>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</si>
  <si>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</si>
  <si>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</si>
  <si>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</si>
  <si>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</si>
  <si>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</si>
  <si>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</si>
  <si>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</si>
  <si>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</si>
  <si>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</si>
  <si>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</si>
  <si>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</si>
  <si>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</si>
  <si>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</si>
  <si>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</si>
  <si>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</si>
  <si>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</si>
  <si>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</si>
  <si>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</si>
  <si>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</si>
  <si>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</si>
  <si>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</si>
  <si>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</si>
  <si>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</si>
  <si>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</si>
  <si>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</si>
  <si>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</si>
  <si>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</si>
  <si>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</si>
  <si>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</si>
  <si>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</si>
  <si>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</si>
  <si>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</si>
  <si>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</si>
  <si>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</si>
  <si>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</si>
  <si>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</si>
  <si>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</si>
  <si>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</si>
  <si>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</si>
  <si>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</si>
  <si>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</si>
  <si>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</si>
  <si>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</si>
  <si>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</si>
  <si>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</si>
  <si>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</si>
  <si>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</si>
  <si>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</si>
  <si>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</si>
  <si>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</si>
  <si>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</si>
  <si>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</si>
  <si>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</si>
  <si>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</si>
  <si>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</si>
  <si>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</si>
  <si>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</si>
  <si>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</si>
  <si>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</si>
  <si>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</si>
  <si>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</si>
  <si>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</si>
  <si>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</si>
  <si>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</si>
  <si>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</si>
  <si>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</si>
  <si>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</si>
  <si>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</si>
  <si>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</si>
  <si>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</si>
  <si>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</si>
  <si>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</si>
  <si>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</si>
  <si>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</si>
  <si>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</si>
  <si>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</si>
  <si>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</si>
  <si>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</si>
  <si>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</si>
  <si>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</si>
  <si>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</si>
  <si>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</si>
  <si>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</si>
  <si>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</si>
  <si>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</si>
  <si>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</si>
  <si>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</si>
  <si>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</si>
  <si>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</si>
  <si>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</si>
  <si>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</si>
  <si>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</si>
  <si>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</si>
  <si>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</si>
  <si>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</si>
  <si>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</si>
  <si>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</si>
  <si>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</si>
  <si>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</si>
  <si>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</si>
  <si>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</si>
  <si>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</si>
  <si>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</si>
  <si>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</si>
  <si>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</si>
  <si>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</si>
  <si>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</si>
  <si>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</si>
  <si>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</si>
  <si>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</si>
  <si>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</si>
  <si>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</si>
  <si>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</si>
  <si>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</si>
  <si>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</si>
  <si>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</si>
  <si>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</si>
  <si>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</si>
  <si>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</si>
  <si>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</si>
  <si>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</si>
  <si>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</si>
  <si>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</si>
  <si>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</si>
  <si>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</si>
  <si>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</si>
  <si>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</si>
  <si>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</si>
  <si>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</si>
  <si>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</si>
  <si>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</si>
  <si>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</si>
  <si>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</si>
  <si>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</si>
  <si>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</si>
  <si>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</si>
  <si>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</si>
  <si>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</si>
  <si>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</si>
  <si>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</si>
  <si>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</si>
  <si>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</si>
  <si>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</si>
  <si>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</si>
  <si>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</si>
  <si>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</si>
  <si>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</si>
  <si>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</si>
  <si>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</si>
  <si>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</si>
  <si>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</si>
  <si>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</si>
  <si>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</si>
  <si>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</si>
  <si>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</si>
  <si>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</si>
  <si>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</si>
  <si>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</si>
  <si>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</si>
  <si>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</si>
  <si>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</si>
  <si>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</si>
  <si>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</si>
  <si>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</si>
  <si>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</si>
  <si>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</si>
  <si>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</si>
  <si>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</si>
  <si>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</si>
  <si>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</si>
  <si>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</si>
  <si>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</si>
  <si>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</si>
  <si>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</si>
  <si>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</si>
  <si>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</si>
  <si>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</si>
  <si>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</si>
  <si>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</si>
  <si>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</si>
  <si>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</si>
  <si>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</si>
  <si>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</si>
  <si>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</si>
  <si>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</si>
  <si>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</si>
  <si>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</si>
  <si>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</si>
  <si>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</si>
  <si>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</si>
  <si>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</si>
  <si>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</si>
  <si>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</si>
  <si>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</si>
  <si>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</si>
  <si>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</si>
  <si>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</si>
  <si>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</si>
  <si>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</si>
  <si>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</si>
  <si>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</si>
  <si>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</si>
  <si>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</si>
  <si>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</si>
  <si>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</si>
  <si>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</si>
  <si>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</si>
  <si>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</si>
  <si>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</si>
  <si>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</si>
  <si>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</si>
  <si>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</si>
  <si>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</si>
  <si>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</si>
  <si>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</si>
  <si>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</si>
  <si>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</si>
  <si>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</si>
  <si>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</si>
  <si>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</si>
  <si>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</si>
  <si>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</si>
  <si>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</si>
  <si>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</si>
  <si>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</si>
  <si>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</si>
  <si>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</si>
  <si>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</si>
  <si>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</si>
  <si>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</si>
  <si>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</si>
  <si>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</si>
  <si>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</si>
  <si>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</si>
  <si>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</si>
  <si>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</si>
  <si>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</si>
  <si>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</si>
  <si>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</si>
  <si>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</si>
  <si>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</si>
  <si>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</si>
  <si>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</si>
  <si>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</si>
  <si>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</si>
  <si>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</si>
  <si>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</si>
  <si>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</si>
  <si>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</si>
  <si>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</si>
  <si>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</si>
  <si>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</si>
  <si>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</si>
  <si>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</si>
  <si>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</si>
  <si>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</si>
  <si>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</si>
  <si>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</si>
  <si>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</si>
  <si>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</si>
  <si>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</si>
  <si>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</si>
  <si>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</si>
  <si>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</si>
  <si>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</si>
  <si>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</si>
  <si>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</si>
  <si>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</si>
  <si>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</si>
  <si>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</si>
  <si>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</si>
  <si>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</si>
  <si>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</si>
  <si>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</si>
  <si>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</si>
  <si>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</si>
  <si>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</si>
  <si>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</si>
  <si>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</si>
  <si>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</si>
  <si>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</si>
  <si>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</si>
  <si>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</si>
  <si>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</si>
  <si>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</si>
  <si>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</si>
  <si>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</si>
  <si>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</si>
  <si>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</si>
  <si>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</si>
  <si>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</si>
  <si>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</si>
  <si>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</si>
  <si>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</si>
  <si>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</si>
  <si>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</si>
  <si>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</si>
  <si>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</si>
  <si>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</si>
  <si>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</si>
  <si>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</si>
  <si>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</si>
  <si>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</si>
  <si>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</si>
  <si>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</si>
  <si>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</si>
  <si>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</si>
  <si>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</si>
  <si>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</si>
  <si>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</si>
  <si>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</si>
  <si>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</si>
  <si>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</si>
  <si>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</si>
  <si>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</si>
  <si>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</si>
  <si>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</si>
  <si>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</si>
  <si>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</si>
  <si>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</si>
  <si>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</si>
  <si>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</si>
  <si>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</si>
  <si>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</si>
  <si>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</si>
  <si>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</si>
  <si>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</si>
  <si>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</si>
  <si>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</si>
  <si>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</si>
  <si>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</si>
  <si>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</si>
  <si>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</si>
  <si>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</si>
  <si>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</si>
  <si>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</si>
  <si>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</si>
  <si>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</si>
  <si>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</si>
  <si>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</si>
  <si>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</si>
  <si>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</si>
  <si>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</si>
  <si>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</si>
  <si>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</si>
  <si>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</si>
  <si>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</si>
  <si>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</si>
  <si>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</si>
  <si>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</si>
  <si>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</si>
  <si>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</si>
  <si>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</si>
  <si>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</si>
  <si>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</si>
  <si>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</si>
  <si>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</si>
  <si>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</si>
  <si>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</si>
  <si>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</si>
  <si>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</si>
  <si>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</si>
  <si>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</si>
  <si>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</si>
  <si>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</si>
  <si>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</si>
  <si>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</si>
  <si>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</si>
  <si>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</si>
  <si>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</si>
  <si>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</si>
  <si>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</si>
  <si>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</si>
  <si>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</si>
  <si>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</si>
  <si>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</si>
  <si>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</si>
  <si>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</si>
  <si>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</si>
  <si>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</si>
  <si>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</si>
  <si>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</si>
  <si>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</si>
  <si>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</si>
  <si>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</si>
  <si>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</si>
  <si>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</si>
  <si>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</si>
  <si>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</si>
  <si>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</si>
  <si>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</si>
  <si>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</si>
  <si>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</si>
  <si>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</si>
  <si>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</si>
  <si>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</si>
  <si>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</si>
  <si>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</si>
  <si>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</si>
  <si>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</si>
  <si>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</si>
  <si>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</si>
  <si>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</si>
  <si>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</si>
  <si>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</si>
  <si>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</si>
  <si>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</si>
  <si>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</si>
  <si>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</si>
  <si>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</si>
  <si>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</si>
  <si>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</si>
  <si>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</si>
  <si>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</si>
  <si>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</si>
  <si>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</si>
  <si>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</si>
  <si>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</si>
  <si>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</si>
  <si>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</si>
  <si>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</si>
  <si>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</si>
  <si>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</si>
  <si>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</si>
  <si>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</si>
  <si>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</si>
  <si>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</si>
  <si>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</si>
  <si>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</si>
  <si>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</si>
  <si>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</si>
  <si>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</si>
  <si>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</si>
  <si>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</si>
  <si>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</si>
  <si>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</si>
  <si>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</si>
  <si>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</si>
  <si>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</si>
  <si>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</si>
  <si>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</si>
  <si>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</si>
  <si>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</si>
  <si>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</si>
  <si>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</si>
  <si>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</si>
  <si>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</si>
  <si>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</si>
  <si>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</si>
  <si>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</si>
  <si>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</si>
  <si>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</si>
  <si>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</si>
  <si>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</si>
  <si>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</si>
  <si>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</si>
  <si>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</si>
  <si>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</si>
  <si>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</si>
  <si>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</si>
  <si>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</si>
  <si>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</si>
  <si>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</si>
  <si>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</si>
  <si>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</si>
  <si>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</si>
  <si>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</si>
  <si>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</si>
  <si>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</si>
  <si>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</si>
  <si>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</si>
  <si>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</si>
  <si>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</si>
  <si>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</si>
  <si>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</si>
  <si>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</si>
  <si>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</si>
  <si>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</si>
  <si>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</si>
  <si>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</si>
  <si>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</si>
  <si>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</si>
  <si>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</si>
  <si>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</si>
  <si>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</si>
  <si>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</si>
  <si>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</si>
  <si>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</si>
  <si>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</si>
  <si>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</si>
  <si>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</si>
  <si>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</si>
  <si>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</si>
  <si>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</si>
  <si>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</si>
  <si>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</si>
  <si>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</si>
  <si>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</si>
  <si>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</si>
  <si>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</si>
  <si>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</si>
  <si>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</si>
  <si>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</si>
  <si>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</si>
  <si>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</si>
  <si>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</si>
  <si>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</si>
  <si>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</si>
  <si>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</si>
  <si>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</si>
  <si>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</si>
  <si>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</si>
  <si>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</si>
  <si>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</si>
  <si>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</si>
  <si>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</si>
  <si>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</si>
  <si>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</si>
  <si>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</si>
  <si>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</si>
  <si>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</si>
  <si>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</si>
  <si>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</si>
  <si>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</si>
  <si>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</si>
  <si>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</si>
  <si>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</si>
  <si>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</si>
  <si>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</si>
  <si>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</si>
  <si>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</si>
  <si>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</si>
  <si>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</si>
  <si>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</si>
  <si>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</si>
  <si>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</si>
  <si>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</si>
  <si>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</si>
  <si>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</si>
  <si>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</si>
  <si>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</si>
  <si>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</si>
  <si>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</si>
  <si>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</si>
  <si>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</si>
  <si>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</si>
  <si>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</si>
  <si>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</si>
  <si>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</si>
  <si>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</si>
  <si>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</si>
  <si>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</si>
  <si>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</si>
  <si>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</si>
  <si>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</si>
  <si>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</si>
  <si>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</si>
  <si>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</si>
  <si>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</si>
  <si>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</si>
  <si>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</si>
  <si>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</si>
  <si>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</si>
  <si>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</si>
  <si>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</si>
  <si>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</si>
  <si>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</si>
  <si>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</si>
  <si>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</si>
  <si>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</si>
  <si>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</si>
  <si>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</si>
  <si>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</si>
  <si>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</si>
  <si>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</si>
  <si>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</si>
  <si>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</si>
  <si>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</si>
  <si>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</si>
  <si>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</si>
  <si>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</si>
  <si>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</si>
  <si>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</si>
  <si>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</si>
  <si>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</si>
  <si>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</si>
  <si>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</si>
  <si>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</si>
  <si>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</si>
  <si>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</si>
  <si>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</si>
  <si>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</si>
  <si>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</si>
  <si>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</si>
  <si>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</si>
  <si>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</si>
  <si>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</si>
  <si>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</si>
  <si>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</si>
  <si>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</si>
  <si>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</si>
  <si>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</si>
  <si>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</si>
  <si>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</si>
  <si>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</si>
  <si>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</si>
  <si>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</si>
  <si>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</si>
  <si>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</si>
  <si>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</si>
  <si>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</si>
  <si>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</si>
  <si>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</si>
  <si>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</si>
  <si>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</si>
  <si>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</si>
  <si>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</si>
  <si>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</si>
  <si>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</si>
  <si>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</si>
  <si>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</si>
  <si>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</si>
  <si>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</si>
  <si>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</si>
  <si>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</si>
  <si>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</si>
  <si>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</si>
  <si>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</si>
  <si>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</si>
  <si>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</si>
  <si>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</si>
  <si>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</si>
  <si>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</si>
  <si>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</si>
  <si>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</si>
  <si>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</si>
  <si>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</si>
  <si>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</si>
  <si>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</si>
  <si>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</si>
  <si>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</si>
  <si>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</si>
  <si>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</si>
  <si>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</si>
  <si>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</si>
  <si>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</si>
  <si>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</si>
  <si>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</si>
  <si>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</si>
  <si>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</si>
  <si>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</si>
  <si>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</si>
  <si>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</si>
  <si>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</si>
  <si>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</si>
  <si>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</si>
  <si>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</si>
  <si>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</si>
  <si>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</si>
  <si>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</si>
  <si>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</si>
  <si>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</si>
  <si>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</si>
  <si>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</si>
  <si>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</si>
  <si>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</si>
  <si>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</si>
  <si>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</si>
  <si>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</si>
  <si>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</si>
  <si>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</si>
  <si>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</si>
  <si>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</si>
  <si>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</si>
  <si>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</si>
  <si>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</si>
  <si>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</si>
  <si>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</si>
  <si>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</si>
  <si>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</si>
  <si>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</si>
  <si>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</si>
  <si>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</si>
  <si>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</si>
  <si>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</si>
  <si>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</si>
  <si>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</si>
  <si>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</si>
  <si>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</si>
  <si>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</si>
  <si>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</si>
  <si>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</si>
  <si>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</si>
  <si>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</si>
  <si>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</si>
  <si>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</si>
  <si>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</si>
  <si>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</si>
  <si>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</si>
  <si>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</si>
  <si>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</si>
  <si>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</si>
  <si>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</si>
  <si>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</si>
  <si>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</si>
  <si>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</si>
  <si>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</si>
  <si>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</si>
  <si>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</si>
  <si>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</si>
  <si>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</si>
  <si>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</si>
  <si>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</si>
  <si>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</si>
  <si>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</si>
  <si>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</si>
  <si>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</si>
  <si>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</si>
  <si>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</si>
  <si>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</si>
  <si>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</si>
  <si>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</si>
  <si>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</si>
  <si>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</si>
  <si>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</si>
  <si>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</si>
  <si>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</si>
  <si>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</si>
  <si>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</si>
  <si>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</si>
  <si>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</si>
  <si>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</si>
  <si>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</si>
  <si>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</si>
  <si>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</si>
  <si>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</si>
  <si>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</si>
  <si>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</si>
  <si>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</si>
  <si>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</si>
  <si>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</si>
  <si>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</si>
  <si>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</si>
  <si>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</si>
  <si>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</si>
  <si>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</si>
  <si>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</si>
  <si>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</si>
  <si>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</si>
  <si>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</si>
  <si>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</si>
  <si>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</si>
  <si>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</si>
  <si>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</si>
  <si>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</si>
  <si>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</si>
  <si>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</si>
  <si>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</si>
  <si>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</si>
  <si>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</si>
  <si>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</si>
  <si>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</si>
  <si>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</si>
  <si>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</si>
  <si>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</si>
  <si>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</si>
  <si>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</si>
  <si>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</si>
  <si>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</si>
  <si>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</si>
  <si>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</si>
  <si>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</si>
  <si>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</si>
  <si>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</si>
  <si>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</si>
  <si>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</si>
  <si>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</si>
  <si>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</si>
  <si>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</si>
  <si>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</si>
  <si>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</si>
  <si>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</si>
  <si>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</si>
  <si>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</si>
  <si>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</si>
  <si>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</si>
  <si>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</si>
  <si>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</si>
  <si>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</si>
  <si>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</si>
  <si>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</si>
  <si>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</si>
  <si>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</si>
  <si>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</si>
  <si>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</si>
  <si>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</si>
  <si>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</si>
  <si>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</si>
  <si>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</si>
  <si>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</si>
  <si>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</si>
  <si>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</si>
  <si>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</si>
  <si>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</si>
  <si>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</si>
  <si>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</si>
  <si>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</si>
  <si>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</si>
  <si>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</si>
  <si>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</si>
  <si>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</si>
  <si>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</si>
  <si>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</si>
  <si>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</si>
  <si>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</si>
  <si>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</si>
  <si>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</si>
  <si>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</si>
  <si>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</si>
  <si>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</si>
  <si>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</si>
  <si>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</si>
  <si>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</si>
  <si>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</si>
  <si>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</si>
  <si>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</si>
  <si>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</si>
  <si>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</si>
  <si>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</si>
  <si>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</si>
  <si>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</si>
  <si>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</si>
  <si>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</si>
  <si>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</si>
  <si>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</si>
  <si>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</si>
  <si>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</si>
  <si>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</si>
  <si>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</si>
  <si>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</si>
  <si>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</si>
  <si>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</si>
  <si>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</si>
  <si>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</si>
  <si>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</si>
  <si>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</si>
  <si>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</si>
  <si>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</si>
  <si>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</si>
  <si>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</si>
  <si>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</si>
  <si>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</si>
  <si>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</si>
  <si>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</si>
  <si>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</si>
  <si>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</si>
  <si>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</si>
  <si>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</si>
  <si>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</si>
  <si>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</si>
  <si>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</si>
  <si>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</si>
  <si>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</si>
  <si>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</si>
  <si>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</si>
  <si>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</si>
  <si>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</si>
  <si>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</si>
  <si>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</si>
  <si>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</si>
  <si>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</si>
  <si>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</si>
  <si>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</si>
  <si>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</si>
  <si>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</si>
  <si>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</si>
  <si>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</si>
  <si>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</si>
  <si>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</si>
  <si>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</si>
  <si>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</si>
  <si>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</si>
  <si>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</si>
  <si>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</si>
  <si>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</si>
  <si>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</si>
  <si>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</si>
  <si>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</si>
  <si>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</si>
  <si>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</si>
  <si>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</si>
  <si>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</si>
  <si>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</si>
  <si>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</si>
  <si>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</si>
  <si>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</si>
  <si>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</si>
  <si>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</si>
  <si>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</si>
  <si>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</si>
  <si>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</si>
  <si>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</si>
  <si>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</si>
  <si>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</si>
  <si>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</si>
  <si>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</si>
  <si>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</si>
  <si>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</si>
  <si>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</si>
  <si>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</si>
  <si>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</si>
  <si>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</si>
  <si>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</si>
  <si>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</si>
  <si>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</si>
  <si>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</si>
  <si>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</si>
  <si>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</si>
  <si>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</si>
  <si>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</si>
  <si>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</si>
  <si>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</si>
  <si>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</si>
  <si>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</si>
  <si>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</si>
  <si>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</si>
  <si>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</si>
  <si>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</si>
  <si>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</si>
  <si>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</si>
  <si>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</si>
  <si>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</si>
  <si>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</si>
  <si>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</si>
  <si>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</si>
  <si>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</si>
  <si>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</si>
  <si>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</si>
  <si>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</si>
  <si>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</si>
  <si>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</si>
  <si>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</si>
  <si>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</si>
  <si>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</si>
  <si>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</si>
  <si>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</si>
  <si>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</si>
  <si>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</si>
  <si>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</si>
  <si>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</si>
  <si>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</si>
  <si>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</si>
  <si>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</si>
  <si>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</si>
  <si>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</si>
  <si>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</si>
  <si>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</si>
  <si>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</si>
  <si>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</si>
  <si>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</si>
  <si>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</si>
  <si>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</si>
  <si>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</si>
  <si>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</si>
  <si>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</si>
  <si>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</si>
  <si>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</si>
  <si>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</si>
  <si>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</si>
  <si>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</si>
  <si>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</si>
  <si>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</si>
  <si>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</si>
  <si>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</si>
  <si>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</si>
  <si>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</si>
  <si>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</si>
  <si>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</si>
  <si>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</si>
  <si>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</si>
  <si>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</si>
  <si>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</si>
  <si>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</si>
  <si>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</si>
  <si>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</si>
  <si>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</si>
  <si>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</si>
  <si>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</si>
  <si>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</si>
  <si>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</si>
  <si>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</si>
  <si>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</si>
  <si>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</si>
  <si>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</si>
  <si>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</si>
  <si>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</si>
  <si>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</si>
  <si>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</si>
  <si>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</si>
  <si>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</si>
  <si>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</si>
  <si>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</si>
  <si>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</si>
  <si>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</si>
  <si>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</si>
  <si>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</si>
  <si>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</si>
  <si>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</si>
  <si>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</si>
  <si>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</si>
  <si>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</si>
  <si>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</si>
  <si>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</si>
  <si>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</si>
  <si>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</si>
  <si>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</si>
  <si>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</si>
  <si>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</si>
  <si>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</si>
  <si>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</si>
  <si>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</si>
  <si>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</si>
  <si>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</si>
  <si>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</si>
  <si>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</si>
  <si>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</si>
  <si>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</si>
  <si>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</si>
  <si>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</si>
  <si>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</si>
  <si>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</si>
  <si>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</si>
  <si>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</si>
  <si>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</si>
  <si>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</si>
  <si>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</si>
  <si>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</si>
  <si>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</si>
  <si>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</si>
  <si>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</si>
  <si>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</si>
  <si>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</si>
  <si>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</si>
  <si>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</si>
  <si>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</si>
  <si>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</si>
  <si>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</si>
  <si>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</si>
  <si>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</si>
  <si>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</si>
  <si>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</si>
  <si>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</si>
  <si>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</si>
  <si>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</si>
  <si>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</si>
  <si>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</si>
  <si>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</si>
  <si>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</si>
  <si>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</si>
  <si>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</si>
  <si>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</si>
  <si>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</si>
  <si>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</si>
  <si>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</si>
  <si>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</si>
  <si>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</si>
  <si>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</si>
  <si>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</si>
  <si>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</si>
  <si>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</si>
  <si>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</si>
  <si>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</si>
  <si>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</si>
  <si>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</si>
  <si>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</si>
  <si>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</si>
  <si>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</si>
  <si>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</si>
  <si>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</si>
  <si>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</si>
  <si>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</si>
  <si>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</si>
  <si>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</si>
  <si>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</si>
  <si>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</si>
  <si>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</si>
  <si>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</si>
  <si>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</si>
  <si>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</si>
  <si>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</si>
  <si>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</si>
  <si>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</si>
  <si>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</si>
  <si>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</si>
  <si>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</si>
  <si>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</si>
  <si>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</si>
  <si>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</si>
  <si>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</si>
  <si>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</si>
  <si>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</si>
  <si>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</si>
  <si>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</si>
  <si>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</si>
  <si>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</si>
  <si>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</si>
  <si>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</si>
  <si>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</si>
  <si>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</si>
  <si>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</si>
  <si>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</si>
  <si>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</si>
  <si>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</si>
  <si>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</si>
  <si>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</si>
  <si>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</si>
  <si>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</si>
  <si>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</si>
  <si>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</si>
  <si>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</si>
  <si>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</si>
  <si>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</si>
  <si>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</si>
  <si>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</si>
  <si>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</si>
  <si>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</si>
  <si>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</si>
  <si>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</si>
  <si>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</si>
  <si>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</si>
  <si>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</si>
  <si>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</si>
  <si>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</si>
  <si>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</si>
  <si>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</si>
  <si>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</si>
  <si>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</si>
  <si>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</si>
  <si>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</si>
  <si>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</si>
  <si>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</si>
  <si>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</si>
  <si>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</si>
  <si>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</si>
  <si>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</si>
  <si>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</si>
  <si>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</si>
  <si>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</si>
  <si>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</si>
  <si>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</si>
  <si>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</si>
  <si>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</si>
  <si>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</si>
  <si>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</si>
  <si>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</si>
  <si>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</si>
  <si>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</si>
  <si>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</si>
  <si>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</si>
  <si>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</si>
  <si>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</si>
  <si>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</si>
  <si>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</si>
  <si>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</si>
  <si>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</si>
  <si>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</si>
  <si>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</si>
  <si>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</si>
  <si>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</si>
  <si>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</si>
  <si>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</si>
  <si>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</si>
  <si>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</si>
  <si>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</si>
  <si>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</si>
  <si>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</si>
  <si>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</si>
  <si>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</si>
  <si>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</si>
  <si>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</si>
  <si>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</si>
  <si>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</si>
  <si>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</si>
  <si>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</si>
  <si>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</si>
  <si>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</si>
  <si>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</si>
  <si>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</si>
  <si>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</si>
  <si>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</si>
  <si>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</si>
  <si>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</si>
  <si>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</si>
  <si>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</si>
  <si>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</si>
  <si>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</si>
  <si>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</si>
  <si>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</si>
  <si>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</si>
  <si>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</si>
  <si>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</si>
  <si>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</si>
  <si>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</si>
  <si>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</si>
  <si>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</si>
  <si>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</si>
  <si>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</si>
  <si>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</si>
  <si>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</si>
  <si>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</si>
  <si>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</si>
  <si>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</si>
  <si>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</si>
  <si>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</si>
  <si>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</si>
  <si>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</si>
  <si>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</si>
  <si>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</si>
  <si>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</si>
  <si>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</si>
  <si>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</si>
  <si>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</si>
  <si>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</si>
  <si>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</si>
  <si>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</si>
  <si>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</si>
  <si>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</si>
  <si>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</si>
  <si>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</si>
  <si>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</si>
  <si>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</si>
  <si>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</si>
  <si>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</si>
  <si>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</si>
  <si>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</si>
  <si>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</si>
  <si>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</si>
  <si>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</si>
  <si>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</si>
  <si>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</si>
  <si>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</si>
  <si>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</si>
  <si>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</si>
  <si>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</si>
  <si>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</si>
  <si>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</si>
  <si>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</si>
  <si>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</si>
  <si>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</si>
  <si>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</si>
  <si>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</si>
  <si>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</si>
  <si>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</si>
  <si>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</si>
  <si>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</si>
  <si>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</si>
  <si>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</si>
  <si>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</si>
  <si>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</si>
  <si>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</si>
  <si>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</si>
  <si>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</si>
  <si>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</si>
  <si>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</si>
  <si>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</si>
  <si>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</si>
  <si>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</si>
  <si>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</si>
  <si>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</si>
  <si>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</si>
  <si>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</si>
  <si>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</si>
  <si>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</si>
  <si>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</si>
  <si>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</si>
  <si>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</si>
  <si>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</si>
  <si>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</si>
  <si>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</si>
  <si>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</si>
  <si>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</si>
  <si>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</si>
  <si>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</si>
  <si>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</si>
  <si>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</si>
  <si>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</si>
  <si>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</si>
  <si>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</si>
  <si>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</si>
  <si>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</si>
  <si>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</si>
  <si>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</si>
  <si>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</si>
  <si>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</si>
  <si>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</si>
  <si>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</si>
  <si>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</si>
  <si>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</si>
  <si>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</si>
  <si>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</si>
  <si>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</si>
  <si>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</si>
  <si>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</si>
  <si>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</si>
  <si>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</si>
  <si>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</si>
  <si>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</si>
  <si>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</si>
  <si>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</si>
  <si>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</si>
  <si>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</si>
  <si>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</si>
  <si>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</si>
  <si>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</si>
  <si>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</si>
  <si>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</si>
  <si>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</si>
  <si>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</si>
  <si>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</si>
  <si>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</si>
  <si>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</si>
  <si>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</si>
  <si>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</si>
  <si>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</si>
  <si>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</si>
  <si>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</si>
  <si>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</si>
  <si>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</si>
  <si>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</si>
  <si>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</si>
  <si>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</si>
  <si>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</si>
  <si>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</si>
  <si>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</si>
  <si>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</si>
  <si>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</si>
  <si>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</si>
  <si>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</si>
  <si>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</si>
  <si>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</si>
  <si>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</si>
  <si>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</si>
  <si>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</si>
  <si>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</si>
  <si>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</si>
  <si>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</si>
  <si>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</si>
  <si>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</si>
  <si>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</si>
  <si>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</si>
  <si>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</si>
  <si>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</si>
  <si>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</si>
  <si>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</si>
  <si>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</si>
  <si>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</si>
  <si>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</si>
  <si>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</si>
  <si>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</si>
  <si>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</si>
  <si>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</si>
  <si>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</si>
  <si>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</si>
  <si>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</si>
  <si>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</si>
  <si>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</si>
  <si>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</si>
  <si>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</si>
  <si>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</si>
  <si>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</si>
  <si>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</si>
  <si>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</si>
  <si>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</si>
  <si>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</si>
  <si>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</si>
  <si>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</si>
  <si>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</si>
  <si>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</si>
  <si>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</si>
  <si>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</si>
  <si>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</si>
  <si>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</si>
  <si>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</si>
  <si>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</si>
  <si>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</si>
  <si>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</si>
  <si>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</si>
  <si>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</si>
  <si>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</si>
  <si>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</si>
  <si>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</si>
  <si>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</si>
  <si>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</si>
  <si>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</si>
  <si>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</si>
  <si>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</si>
  <si>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</si>
  <si>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</si>
  <si>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</si>
  <si>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</si>
  <si>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</si>
  <si>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</si>
  <si>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</si>
  <si>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</si>
  <si>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</si>
  <si>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</si>
  <si>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</si>
  <si>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</si>
  <si>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</si>
  <si>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</si>
  <si>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</si>
  <si>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</si>
  <si>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</si>
  <si>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</si>
  <si>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</si>
  <si>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</si>
  <si>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</si>
  <si>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</si>
  <si>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</si>
  <si>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</si>
  <si>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</si>
  <si>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</si>
  <si>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</si>
  <si>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</si>
  <si>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</si>
  <si>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</si>
  <si>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</si>
  <si>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</si>
  <si>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</si>
  <si>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</si>
  <si>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</si>
  <si>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</si>
  <si>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</si>
  <si>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</si>
  <si>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</si>
  <si>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</si>
  <si>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</si>
  <si>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</si>
  <si>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</si>
  <si>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</si>
  <si>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</si>
  <si>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</si>
  <si>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</si>
  <si>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</si>
  <si>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</si>
  <si>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</si>
  <si>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</si>
  <si>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</si>
  <si>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</si>
  <si>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</si>
  <si>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</si>
  <si>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</si>
  <si>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</si>
  <si>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</si>
  <si>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</si>
  <si>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</si>
  <si>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</si>
  <si>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</si>
  <si>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</si>
  <si>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</si>
  <si>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</si>
  <si>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</si>
  <si>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</si>
  <si>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</si>
  <si>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</si>
  <si>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</si>
  <si>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</si>
  <si>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</si>
  <si>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</si>
  <si>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</si>
  <si>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</si>
  <si>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</si>
  <si>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</si>
  <si>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</si>
  <si>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</si>
  <si>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</si>
  <si>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</si>
  <si>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</si>
  <si>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</si>
  <si>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</si>
  <si>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</si>
  <si>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</si>
  <si>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</si>
  <si>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</si>
  <si>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</si>
  <si>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</si>
  <si>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</si>
  <si>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</si>
  <si>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</si>
  <si>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</si>
  <si>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</si>
  <si>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</si>
  <si>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</si>
  <si>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</si>
  <si>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</si>
  <si>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</si>
  <si>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</si>
  <si>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</si>
  <si>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</si>
  <si>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</si>
  <si>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</si>
  <si>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</si>
  <si>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</si>
  <si>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</si>
  <si>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</si>
  <si>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</si>
  <si>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</si>
  <si>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</si>
  <si>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</si>
  <si>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</si>
  <si>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</si>
  <si>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</si>
  <si>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</si>
  <si>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</si>
  <si>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</si>
  <si>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</si>
  <si>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</si>
  <si>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</si>
  <si>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</si>
  <si>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</si>
  <si>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</si>
  <si>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</si>
  <si>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</si>
  <si>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</si>
  <si>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</si>
  <si>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</si>
  <si>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</si>
  <si>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</si>
  <si>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</si>
  <si>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</si>
  <si>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</si>
  <si>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</si>
  <si>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</si>
  <si>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</si>
  <si>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</si>
  <si>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</si>
  <si>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</si>
  <si>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</si>
  <si>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</si>
  <si>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</si>
  <si>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</si>
  <si>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(All)</t>
  </si>
  <si>
    <t>Count of state</t>
  </si>
  <si>
    <t>Column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</si>
  <si>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</si>
  <si>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</si>
  <si>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</si>
  <si>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</si>
  <si>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</si>
  <si>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</si>
  <si>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</si>
  <si>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</si>
  <si>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</si>
  <si>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</si>
  <si>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</si>
  <si>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</si>
  <si>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</si>
  <si>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</si>
  <si>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</si>
  <si>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</si>
  <si>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</si>
  <si>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</si>
  <si>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</si>
  <si>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</si>
  <si>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</si>
  <si>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</si>
  <si>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</si>
  <si>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</si>
  <si>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</si>
  <si>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</si>
  <si>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</si>
  <si>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</si>
  <si>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</si>
  <si>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</si>
  <si>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</si>
  <si>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</si>
  <si>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</si>
  <si>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</si>
  <si>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</si>
  <si>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</si>
  <si>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</si>
  <si>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</si>
  <si>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</si>
  <si>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</si>
  <si>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</si>
  <si>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Data Created Conversion</t>
  </si>
  <si>
    <t>Data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</si>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</sst>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5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7030A0"/>
        </patternFill>
      </fill>
    </dxf>
    <dxf>
      <numFmt numFmtId="30" formatCode="@"/>
      <fill>
        <patternFill>
          <bgColor theme="7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&amp; Chart- Campaigns!PivotTable1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&amp; Chart- Campaigns'!$B$3:$B$4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&amp; Chart- Campaigns'!$A$5:$A$14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&amp; Chart- Campaigns'!$B$5:$B$14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16-4752-A539-851D816E8C30}"/>
            </c:ext>
          </c:extLst>
        </c:ser>
        <c:ser>
          <c:idx val="1"/>
          <c:order val="1"/>
          <c:tx>
            <c:strRef>
              <c:f>'Pivot Table &amp; Chart- Campaigns'!$C$3:$C$4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&amp; Chart- Campaigns'!$A$5:$A$14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&amp; Chart- Campaigns'!$C$5:$C$14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516-4752-A539-851D816E8C30}"/>
            </c:ext>
          </c:extLst>
        </c:ser>
        <c:ser>
          <c:idx val="2"/>
          <c:order val="2"/>
          <c:tx>
            <c:strRef>
              <c:f>'Pivot Table &amp; Chart- Campaigns'!$D$3:$D$4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&amp; Chart- Campaigns'!$A$5:$A$14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&amp; Chart- Campaigns'!$D$5:$D$14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516-4752-A539-851D816E8C30}"/>
            </c:ext>
          </c:extLst>
        </c:ser>
        <c:ser>
          <c:idx val="3"/>
          <c:order val="3"/>
          <c:tx>
            <c:strRef>
              <c:f>'Pivot Table &amp; Chart- Campaigns'!$E$3:$E$4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&amp; Chart- Campaigns'!$A$5:$A$14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&amp; Chart- Campaigns'!$E$5:$E$14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516-4752-A539-851D816E8C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12174544"/>
        <c:axId val="1908307392"/>
      </c:barChart>
      <c:catAx>
        <c:axId val="1912174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8307392"/>
        <c:crosses val="autoZero"/>
        <c:auto val="1"/>
        <c:lblAlgn val="ctr"/>
        <c:lblOffset val="100"/>
        <c:noMultiLvlLbl val="0"/>
      </c:catAx>
      <c:valAx>
        <c:axId val="1908307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2174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&amp; Chart - Countries!PivotTable4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&amp; Chart - Countries'!$B$4:$B$5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&amp; Chart - Countries'!$A$6:$A$47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&amp; Chart - Countries'!$B$6:$B$47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DB5-4AD5-A5B8-8A5B1B6F6F52}"/>
            </c:ext>
          </c:extLst>
        </c:ser>
        <c:ser>
          <c:idx val="1"/>
          <c:order val="1"/>
          <c:tx>
            <c:strRef>
              <c:f>'Pivot Table &amp; Chart - Countries'!$C$4:$C$5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&amp; Chart - Countries'!$A$6:$A$47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&amp; Chart - Countries'!$C$6:$C$47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DB5-4AD5-A5B8-8A5B1B6F6F52}"/>
            </c:ext>
          </c:extLst>
        </c:ser>
        <c:ser>
          <c:idx val="2"/>
          <c:order val="2"/>
          <c:tx>
            <c:strRef>
              <c:f>'Pivot Table &amp; Chart - Countries'!$D$4:$D$5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&amp; Chart - Countries'!$A$6:$A$47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&amp; Chart - Countries'!$D$6:$D$47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DB5-4AD5-A5B8-8A5B1B6F6F52}"/>
            </c:ext>
          </c:extLst>
        </c:ser>
        <c:ser>
          <c:idx val="3"/>
          <c:order val="3"/>
          <c:tx>
            <c:strRef>
              <c:f>'Pivot Table &amp; Chart - Countries'!$E$4:$E$5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&amp; Chart - Countries'!$A$6:$A$47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&amp; Chart - Countries'!$E$6:$E$47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DB5-4AD5-A5B8-8A5B1B6F6F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89007728"/>
        <c:axId val="2034809504"/>
      </c:barChart>
      <c:catAx>
        <c:axId val="1689007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4809504"/>
        <c:crosses val="autoZero"/>
        <c:auto val="1"/>
        <c:lblAlgn val="ctr"/>
        <c:lblOffset val="100"/>
        <c:noMultiLvlLbl val="0"/>
      </c:catAx>
      <c:valAx>
        <c:axId val="2034809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9007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&amp; Chart - Dates!PivotTable10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&amp; Chart - Dates'!$B$4:$B$5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Table &amp; Chart -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&amp; Chart - Dates'!$B$6:$B$18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721-4AF2-8223-404C00DC589B}"/>
            </c:ext>
          </c:extLst>
        </c:ser>
        <c:ser>
          <c:idx val="1"/>
          <c:order val="1"/>
          <c:tx>
            <c:strRef>
              <c:f>'Pivot Table &amp; Chart - Dates'!$C$4:$C$5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Table &amp; Chart -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&amp; Chart - Dates'!$C$6:$C$18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721-4AF2-8223-404C00DC589B}"/>
            </c:ext>
          </c:extLst>
        </c:ser>
        <c:ser>
          <c:idx val="2"/>
          <c:order val="2"/>
          <c:tx>
            <c:strRef>
              <c:f>'Pivot Table &amp; Chart - Dates'!$D$4:$D$5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Table &amp; Chart -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&amp; Chart - Dates'!$D$6:$D$18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721-4AF2-8223-404C00DC589B}"/>
            </c:ext>
          </c:extLst>
        </c:ser>
        <c:ser>
          <c:idx val="3"/>
          <c:order val="3"/>
          <c:tx>
            <c:strRef>
              <c:f>'Pivot Table &amp; Chart - Dates'!$E$4:$E$5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'Pivot Table &amp; Chart -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&amp; Chart - Dates'!$E$6:$E$18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721-4AF2-8223-404C00DC58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33921968"/>
        <c:axId val="1920734128"/>
      </c:lineChart>
      <c:catAx>
        <c:axId val="2033921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0734128"/>
        <c:crosses val="autoZero"/>
        <c:auto val="1"/>
        <c:lblAlgn val="ctr"/>
        <c:lblOffset val="100"/>
        <c:noMultiLvlLbl val="0"/>
      </c:catAx>
      <c:valAx>
        <c:axId val="1920734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3921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495300</xdr:colOff>
      <xdr:row>0</xdr:row>
      <xdr:rowOff>147637</xdr:rowOff>
    </xdr:from>
    <xdr:to>
      <xdr:col>14</xdr:col>
      <xdr:colOff>190500</xdr:colOff>
      <xdr:row>15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2F7B53-4A2F-46D8-9E0A-C29D5FD3D8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247649</xdr:colOff>
      <xdr:row>2</xdr:row>
      <xdr:rowOff>128586</xdr:rowOff>
    </xdr:from>
    <xdr:to>
      <xdr:col>16</xdr:col>
      <xdr:colOff>447675</xdr:colOff>
      <xdr:row>22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C1C708-E706-4056-9BAC-04D2226278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838200</xdr:colOff>
      <xdr:row>3</xdr:row>
      <xdr:rowOff>33337</xdr:rowOff>
    </xdr:from>
    <xdr:to>
      <xdr:col>13</xdr:col>
      <xdr:colOff>47625</xdr:colOff>
      <xdr:row>17</xdr:row>
      <xdr:rowOff>109537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593E961-9DD3-4E7F-88FA-9EC8CFACD4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eline Villareal" refreshedDate="44199.747844097219" createdVersion="6" refreshedVersion="6" minRefreshableVersion="3" recordCount="4114" xr:uid="{16692339-229E-406C-A9DE-B95C932FA180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eline Villareal" refreshedDate="44199.802160300926" createdVersion="6" refreshedVersion="6" minRefreshableVersion="3" recordCount="4114" xr:uid="{DD401535-C121-4819-A1FE-92A523702D72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a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a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null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null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null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null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null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null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null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null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null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null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null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null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null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null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null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null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null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null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null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null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null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null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null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null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null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null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null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null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null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null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null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null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null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null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null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null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null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null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null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null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null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null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null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null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null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null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null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null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null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null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null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null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null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null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null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null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null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null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null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null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null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null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null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null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null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null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null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null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null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null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null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null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null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null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null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null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null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null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null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null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null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null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null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null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null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null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null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null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null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null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null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null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null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null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null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null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null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null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null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null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null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null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null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null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null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null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null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null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null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null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null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null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null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null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null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null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null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null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null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null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null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null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null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null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null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null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null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null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null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null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null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null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null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null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null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null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null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null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null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null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null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null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null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null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null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null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null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null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null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null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null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null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null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null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null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null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null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null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null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null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null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null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null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null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null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null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null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null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null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null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null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null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null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null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null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null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null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null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null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null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null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null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null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null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null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null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null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null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null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null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null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null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null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null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null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null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null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null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null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null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null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null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null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null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null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null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null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null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null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null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null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null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null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null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null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null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null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null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null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null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null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null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null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null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null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null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null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null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null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null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null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null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null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null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null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null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null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null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null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null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null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null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null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null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null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null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null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null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null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null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null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null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null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null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null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null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null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null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null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null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null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null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null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null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null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null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null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null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null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null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null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null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null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null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null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null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null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null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null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null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null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null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null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null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null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null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null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null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null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null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null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null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null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null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null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null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null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null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null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null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null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null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null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null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null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null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null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null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null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null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null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null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null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null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null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null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null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null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null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null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null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null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null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null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null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null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null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null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null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null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null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null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null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null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null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null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null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null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null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null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null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null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null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null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null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null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null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null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null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null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null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null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null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null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null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null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null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null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null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null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null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null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null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null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null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null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null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null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null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null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null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null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null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null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null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null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null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null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null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null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null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null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null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null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null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null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null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null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null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null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null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null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null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null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null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null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null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null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null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null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null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null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null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null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null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null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null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null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null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null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null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null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null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null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null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null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null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null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null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null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null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null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null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null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null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null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null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null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null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null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null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null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null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null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null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null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null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null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null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null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null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null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null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null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null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null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null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null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null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null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null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null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null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null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null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null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null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null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null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null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null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null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null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null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null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null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null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null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null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null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null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null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null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null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null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null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null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null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null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null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null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null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null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null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null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null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null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null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null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null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null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null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null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null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null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null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null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null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null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null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null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null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null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null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null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null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null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null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null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null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null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null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null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null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null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null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null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null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null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null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null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null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null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null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null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null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null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null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null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null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null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null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null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null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null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null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null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null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null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null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null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null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null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null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null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null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null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null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null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null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null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null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null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null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null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null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null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null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null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null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null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null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null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null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null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null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null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null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null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null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null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null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null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null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null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null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null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null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null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null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null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null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null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null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null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null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null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null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null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null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null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null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null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null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null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null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null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null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null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null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null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null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null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null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null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null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null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null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null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null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null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null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null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null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null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null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null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null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null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null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null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null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null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null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null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null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null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null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null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null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null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null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null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null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null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null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null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null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null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null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null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null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null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null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null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null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null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null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null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null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null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null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null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null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null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null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null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null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null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null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null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null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null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null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null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null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null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null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null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null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null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null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null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null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null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null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null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null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null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null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null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null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null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null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null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null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null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null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null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null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null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null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null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null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null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null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null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null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null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null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null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null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null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null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null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null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null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null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null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null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null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null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null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null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null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null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null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null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null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null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null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null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null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null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ull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null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null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null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null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null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null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null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null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null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null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null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null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null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null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null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null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null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null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null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null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null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null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null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null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null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null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null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null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null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null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null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null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null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null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null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null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null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null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null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null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null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null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null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null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null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null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null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null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ull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ull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ull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ull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ull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ull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ull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ull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ull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null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null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null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null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null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null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null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null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null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null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null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null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null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null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null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null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null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null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null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null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null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null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null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null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null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null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null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null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null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null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null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null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null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null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null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null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null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null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9A936F-B1FB-4805-8D12-7809714EB0F2}" name="PivotTable1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multipleItemSelectionAllowe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16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4C5DB7-E30F-4BAD-879A-D159C74DECAD}" name="PivotTable4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AAB785-0A57-47E8-A9FE-248613308FED}" name="PivotTable10" cacheId="3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C1" zoomScale="70" zoomScaleNormal="70" workbookViewId="0">
      <selection activeCell="T3" sqref="T3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34.140625" customWidth="1"/>
    <col min="15" max="15" width="19.7109375" customWidth="1"/>
    <col min="16" max="16" width="22" customWidth="1"/>
    <col min="17" max="18" width="9.140625" customWidth="1"/>
    <col min="19" max="19" width="20" customWidth="1"/>
    <col min="20" max="20" width="20.14062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>
        <f>IFERROR(E2/L2, "null")</f>
        <v>63.917582417582416</v>
      </c>
      <c r="Q2" t="str">
        <f>TRIM(LEFT(N2,SEARCH("/",N2,1)-1))</f>
        <v>film &amp; video</v>
      </c>
      <c r="R2" t="str">
        <f>TRIM(RIGHT(N2,LEN(N2)-SEARCH("/",N2)))</f>
        <v>television</v>
      </c>
      <c r="S2" s="9">
        <f>(((J2/60)/60)/24)+DATE(1970,1,1)</f>
        <v>42177.007071759261</v>
      </c>
      <c r="T2" s="9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>
        <f>IFERROR(E3/L3, "null")</f>
        <v>185.48101265822785</v>
      </c>
      <c r="Q3" t="str">
        <f>TRIM(LEFT(N3,SEARCH("/",N3,1)-1))</f>
        <v>film &amp; video</v>
      </c>
      <c r="R3" t="str">
        <f>TRIM(RIGHT(N3,LEN(N3)-SEARCH("/",N3)))</f>
        <v>television</v>
      </c>
      <c r="S3" s="9">
        <f t="shared" ref="S3:S66" si="1">(((J3/60)/60)/24)+DATE(1970,1,1)</f>
        <v>42766.600497685184</v>
      </c>
      <c r="T3" s="9">
        <f t="shared" ref="T3:T66" si="2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>
        <f>IFERROR(E4/L4, "null")</f>
        <v>15</v>
      </c>
      <c r="Q4" t="str">
        <f>TRIM(LEFT(N4,SEARCH("/",N4,1)-1))</f>
        <v>film &amp; video</v>
      </c>
      <c r="R4" t="str">
        <f>TRIM(RIGHT(N4,LEN(N4)-SEARCH("/",N4)))</f>
        <v>television</v>
      </c>
      <c r="S4" s="9">
        <f t="shared" si="1"/>
        <v>42405.702349537038</v>
      </c>
      <c r="T4" s="9">
        <f t="shared" si="2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>
        <f>IFERROR(E5/L5, "null")</f>
        <v>69.266666666666666</v>
      </c>
      <c r="Q5" t="str">
        <f>TRIM(LEFT(N5,SEARCH("/",N5,1)-1))</f>
        <v>film &amp; video</v>
      </c>
      <c r="R5" t="str">
        <f>TRIM(RIGHT(N5,LEN(N5)-SEARCH("/",N5)))</f>
        <v>television</v>
      </c>
      <c r="S5" s="9">
        <f t="shared" si="1"/>
        <v>41828.515127314815</v>
      </c>
      <c r="T5" s="9">
        <f t="shared" si="2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>
        <f>IFERROR(E6/L6, "null")</f>
        <v>190.55028169014085</v>
      </c>
      <c r="Q6" t="str">
        <f>TRIM(LEFT(N6,SEARCH("/",N6,1)-1))</f>
        <v>film &amp; video</v>
      </c>
      <c r="R6" t="str">
        <f>TRIM(RIGHT(N6,LEN(N6)-SEARCH("/",N6)))</f>
        <v>television</v>
      </c>
      <c r="S6" s="9">
        <f t="shared" si="1"/>
        <v>42327.834247685183</v>
      </c>
      <c r="T6" s="9">
        <f t="shared" si="2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>
        <f>IFERROR(E7/L7, "null")</f>
        <v>93.40425531914893</v>
      </c>
      <c r="Q7" t="str">
        <f>TRIM(LEFT(N7,SEARCH("/",N7,1)-1))</f>
        <v>film &amp; video</v>
      </c>
      <c r="R7" t="str">
        <f>TRIM(RIGHT(N7,LEN(N7)-SEARCH("/",N7)))</f>
        <v>television</v>
      </c>
      <c r="S7" s="9">
        <f t="shared" si="1"/>
        <v>42563.932951388888</v>
      </c>
      <c r="T7" s="9">
        <f t="shared" si="2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>
        <f>IFERROR(E8/L8, "null")</f>
        <v>146.87931034482759</v>
      </c>
      <c r="Q8" t="str">
        <f>TRIM(LEFT(N8,SEARCH("/",N8,1)-1))</f>
        <v>film &amp; video</v>
      </c>
      <c r="R8" t="str">
        <f>TRIM(RIGHT(N8,LEN(N8)-SEARCH("/",N8)))</f>
        <v>television</v>
      </c>
      <c r="S8" s="9">
        <f t="shared" si="1"/>
        <v>41794.072337962964</v>
      </c>
      <c r="T8" s="9">
        <f t="shared" si="2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>
        <f>IFERROR(E9/L9, "null")</f>
        <v>159.82456140350877</v>
      </c>
      <c r="Q9" t="str">
        <f>TRIM(LEFT(N9,SEARCH("/",N9,1)-1))</f>
        <v>film &amp; video</v>
      </c>
      <c r="R9" t="str">
        <f>TRIM(RIGHT(N9,LEN(N9)-SEARCH("/",N9)))</f>
        <v>television</v>
      </c>
      <c r="S9" s="9">
        <f t="shared" si="1"/>
        <v>42516.047071759262</v>
      </c>
      <c r="T9" s="9">
        <f t="shared" si="2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>
        <f>IFERROR(E10/L10, "null")</f>
        <v>291.79333333333335</v>
      </c>
      <c r="Q10" t="str">
        <f>TRIM(LEFT(N10,SEARCH("/",N10,1)-1))</f>
        <v>film &amp; video</v>
      </c>
      <c r="R10" t="str">
        <f>TRIM(RIGHT(N10,LEN(N10)-SEARCH("/",N10)))</f>
        <v>television</v>
      </c>
      <c r="S10" s="9">
        <f t="shared" si="1"/>
        <v>42468.94458333333</v>
      </c>
      <c r="T10" s="9">
        <f t="shared" si="2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>
        <f>IFERROR(E11/L11, "null")</f>
        <v>31.499500000000001</v>
      </c>
      <c r="Q11" t="str">
        <f>TRIM(LEFT(N11,SEARCH("/",N11,1)-1))</f>
        <v>film &amp; video</v>
      </c>
      <c r="R11" t="str">
        <f>TRIM(RIGHT(N11,LEN(N11)-SEARCH("/",N11)))</f>
        <v>television</v>
      </c>
      <c r="S11" s="9">
        <f t="shared" si="1"/>
        <v>42447.103518518517</v>
      </c>
      <c r="T11" s="9">
        <f t="shared" si="2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>
        <f>IFERROR(E12/L12, "null")</f>
        <v>158.68421052631578</v>
      </c>
      <c r="Q12" t="str">
        <f>TRIM(LEFT(N12,SEARCH("/",N12,1)-1))</f>
        <v>film &amp; video</v>
      </c>
      <c r="R12" t="str">
        <f>TRIM(RIGHT(N12,LEN(N12)-SEARCH("/",N12)))</f>
        <v>television</v>
      </c>
      <c r="S12" s="9">
        <f t="shared" si="1"/>
        <v>41780.068043981482</v>
      </c>
      <c r="T12" s="9">
        <f t="shared" si="2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>
        <f>IFERROR(E13/L13, "null")</f>
        <v>80.333333333333329</v>
      </c>
      <c r="Q13" t="str">
        <f>TRIM(LEFT(N13,SEARCH("/",N13,1)-1))</f>
        <v>film &amp; video</v>
      </c>
      <c r="R13" t="str">
        <f>TRIM(RIGHT(N13,LEN(N13)-SEARCH("/",N13)))</f>
        <v>television</v>
      </c>
      <c r="S13" s="9">
        <f t="shared" si="1"/>
        <v>42572.778495370367</v>
      </c>
      <c r="T13" s="9">
        <f t="shared" si="2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>
        <f>IFERROR(E14/L14, "null")</f>
        <v>59.961305925030231</v>
      </c>
      <c r="Q14" t="str">
        <f>TRIM(LEFT(N14,SEARCH("/",N14,1)-1))</f>
        <v>film &amp; video</v>
      </c>
      <c r="R14" t="str">
        <f>TRIM(RIGHT(N14,LEN(N14)-SEARCH("/",N14)))</f>
        <v>television</v>
      </c>
      <c r="S14" s="9">
        <f t="shared" si="1"/>
        <v>41791.713252314818</v>
      </c>
      <c r="T14" s="9">
        <f t="shared" si="2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>
        <f>IFERROR(E15/L15, "null")</f>
        <v>109.78431372549019</v>
      </c>
      <c r="Q15" t="str">
        <f>TRIM(LEFT(N15,SEARCH("/",N15,1)-1))</f>
        <v>film &amp; video</v>
      </c>
      <c r="R15" t="str">
        <f>TRIM(RIGHT(N15,LEN(N15)-SEARCH("/",N15)))</f>
        <v>television</v>
      </c>
      <c r="S15" s="9">
        <f t="shared" si="1"/>
        <v>42508.677187499998</v>
      </c>
      <c r="T15" s="9">
        <f t="shared" si="2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>
        <f>IFERROR(E16/L16, "null")</f>
        <v>147.70731707317074</v>
      </c>
      <c r="Q16" t="str">
        <f>TRIM(LEFT(N16,SEARCH("/",N16,1)-1))</f>
        <v>film &amp; video</v>
      </c>
      <c r="R16" t="str">
        <f>TRIM(RIGHT(N16,LEN(N16)-SEARCH("/",N16)))</f>
        <v>television</v>
      </c>
      <c r="S16" s="9">
        <f t="shared" si="1"/>
        <v>41808.02648148148</v>
      </c>
      <c r="T16" s="9">
        <f t="shared" si="2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>
        <f>IFERROR(E17/L17, "null")</f>
        <v>21.755102040816325</v>
      </c>
      <c r="Q17" t="str">
        <f>TRIM(LEFT(N17,SEARCH("/",N17,1)-1))</f>
        <v>film &amp; video</v>
      </c>
      <c r="R17" t="str">
        <f>TRIM(RIGHT(N17,LEN(N17)-SEARCH("/",N17)))</f>
        <v>television</v>
      </c>
      <c r="S17" s="9">
        <f t="shared" si="1"/>
        <v>42256.391875000001</v>
      </c>
      <c r="T17" s="9">
        <f t="shared" si="2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>
        <f>IFERROR(E18/L18, "null")</f>
        <v>171.84285714285716</v>
      </c>
      <c r="Q18" t="str">
        <f>TRIM(LEFT(N18,SEARCH("/",N18,1)-1))</f>
        <v>film &amp; video</v>
      </c>
      <c r="R18" t="str">
        <f>TRIM(RIGHT(N18,LEN(N18)-SEARCH("/",N18)))</f>
        <v>television</v>
      </c>
      <c r="S18" s="9">
        <f t="shared" si="1"/>
        <v>41760.796423611115</v>
      </c>
      <c r="T18" s="9">
        <f t="shared" si="2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>
        <f>IFERROR(E19/L19, "null")</f>
        <v>41.944444444444443</v>
      </c>
      <c r="Q19" t="str">
        <f>TRIM(LEFT(N19,SEARCH("/",N19,1)-1))</f>
        <v>film &amp; video</v>
      </c>
      <c r="R19" t="str">
        <f>TRIM(RIGHT(N19,LEN(N19)-SEARCH("/",N19)))</f>
        <v>television</v>
      </c>
      <c r="S19" s="9">
        <f t="shared" si="1"/>
        <v>41917.731736111113</v>
      </c>
      <c r="T19" s="9">
        <f t="shared" si="2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>
        <f>IFERROR(E20/L20, "null")</f>
        <v>93.264122807017543</v>
      </c>
      <c r="Q20" t="str">
        <f>TRIM(LEFT(N20,SEARCH("/",N20,1)-1))</f>
        <v>film &amp; video</v>
      </c>
      <c r="R20" t="str">
        <f>TRIM(RIGHT(N20,LEN(N20)-SEARCH("/",N20)))</f>
        <v>television</v>
      </c>
      <c r="S20" s="9">
        <f t="shared" si="1"/>
        <v>41869.542314814818</v>
      </c>
      <c r="T20" s="9">
        <f t="shared" si="2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>
        <f>IFERROR(E21/L21, "null")</f>
        <v>56.136363636363633</v>
      </c>
      <c r="Q21" t="str">
        <f>TRIM(LEFT(N21,SEARCH("/",N21,1)-1))</f>
        <v>film &amp; video</v>
      </c>
      <c r="R21" t="str">
        <f>TRIM(RIGHT(N21,LEN(N21)-SEARCH("/",N21)))</f>
        <v>television</v>
      </c>
      <c r="S21" s="9">
        <f t="shared" si="1"/>
        <v>42175.816365740742</v>
      </c>
      <c r="T21" s="9">
        <f t="shared" si="2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>
        <f>IFERROR(E22/L22, "null")</f>
        <v>80.16</v>
      </c>
      <c r="Q22" t="str">
        <f>TRIM(LEFT(N22,SEARCH("/",N22,1)-1))</f>
        <v>film &amp; video</v>
      </c>
      <c r="R22" t="str">
        <f>TRIM(RIGHT(N22,LEN(N22)-SEARCH("/",N22)))</f>
        <v>television</v>
      </c>
      <c r="S22" s="9">
        <f t="shared" si="1"/>
        <v>42200.758240740746</v>
      </c>
      <c r="T22" s="9">
        <f t="shared" si="2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>
        <f>IFERROR(E23/L23, "null")</f>
        <v>199.9009900990099</v>
      </c>
      <c r="Q23" t="str">
        <f>TRIM(LEFT(N23,SEARCH("/",N23,1)-1))</f>
        <v>film &amp; video</v>
      </c>
      <c r="R23" t="str">
        <f>TRIM(RIGHT(N23,LEN(N23)-SEARCH("/",N23)))</f>
        <v>television</v>
      </c>
      <c r="S23" s="9">
        <f t="shared" si="1"/>
        <v>41878.627187500002</v>
      </c>
      <c r="T23" s="9">
        <f t="shared" si="2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>
        <f>IFERROR(E24/L24, "null")</f>
        <v>51.25</v>
      </c>
      <c r="Q24" t="str">
        <f>TRIM(LEFT(N24,SEARCH("/",N24,1)-1))</f>
        <v>film &amp; video</v>
      </c>
      <c r="R24" t="str">
        <f>TRIM(RIGHT(N24,LEN(N24)-SEARCH("/",N24)))</f>
        <v>television</v>
      </c>
      <c r="S24" s="9">
        <f t="shared" si="1"/>
        <v>41989.91134259259</v>
      </c>
      <c r="T24" s="9">
        <f t="shared" si="2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>
        <f>IFERROR(E25/L25, "null")</f>
        <v>103.04347826086956</v>
      </c>
      <c r="Q25" t="str">
        <f>TRIM(LEFT(N25,SEARCH("/",N25,1)-1))</f>
        <v>film &amp; video</v>
      </c>
      <c r="R25" t="str">
        <f>TRIM(RIGHT(N25,LEN(N25)-SEARCH("/",N25)))</f>
        <v>television</v>
      </c>
      <c r="S25" s="9">
        <f t="shared" si="1"/>
        <v>42097.778946759259</v>
      </c>
      <c r="T25" s="9">
        <f t="shared" si="2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>
        <f>IFERROR(E26/L26, "null")</f>
        <v>66.346149825783982</v>
      </c>
      <c r="Q26" t="str">
        <f>TRIM(LEFT(N26,SEARCH("/",N26,1)-1))</f>
        <v>film &amp; video</v>
      </c>
      <c r="R26" t="str">
        <f>TRIM(RIGHT(N26,LEN(N26)-SEARCH("/",N26)))</f>
        <v>television</v>
      </c>
      <c r="S26" s="9">
        <f t="shared" si="1"/>
        <v>42229.820173611108</v>
      </c>
      <c r="T26" s="9">
        <f t="shared" si="2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>
        <f>IFERROR(E27/L27, "null")</f>
        <v>57.142857142857146</v>
      </c>
      <c r="Q27" t="str">
        <f>TRIM(LEFT(N27,SEARCH("/",N27,1)-1))</f>
        <v>film &amp; video</v>
      </c>
      <c r="R27" t="str">
        <f>TRIM(RIGHT(N27,LEN(N27)-SEARCH("/",N27)))</f>
        <v>television</v>
      </c>
      <c r="S27" s="9">
        <f t="shared" si="1"/>
        <v>42318.025011574078</v>
      </c>
      <c r="T27" s="9">
        <f t="shared" si="2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>
        <f>IFERROR(E28/L28, "null")</f>
        <v>102.10526315789474</v>
      </c>
      <c r="Q28" t="str">
        <f>TRIM(LEFT(N28,SEARCH("/",N28,1)-1))</f>
        <v>film &amp; video</v>
      </c>
      <c r="R28" t="str">
        <f>TRIM(RIGHT(N28,LEN(N28)-SEARCH("/",N28)))</f>
        <v>television</v>
      </c>
      <c r="S28" s="9">
        <f t="shared" si="1"/>
        <v>41828.515555555554</v>
      </c>
      <c r="T28" s="9">
        <f t="shared" si="2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>
        <f>IFERROR(E29/L29, "null")</f>
        <v>148.96666666666667</v>
      </c>
      <c r="Q29" t="str">
        <f>TRIM(LEFT(N29,SEARCH("/",N29,1)-1))</f>
        <v>film &amp; video</v>
      </c>
      <c r="R29" t="str">
        <f>TRIM(RIGHT(N29,LEN(N29)-SEARCH("/",N29)))</f>
        <v>television</v>
      </c>
      <c r="S29" s="9">
        <f t="shared" si="1"/>
        <v>41929.164733796293</v>
      </c>
      <c r="T29" s="9">
        <f t="shared" si="2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>
        <f>IFERROR(E30/L30, "null")</f>
        <v>169.6056338028169</v>
      </c>
      <c r="Q30" t="str">
        <f>TRIM(LEFT(N30,SEARCH("/",N30,1)-1))</f>
        <v>film &amp; video</v>
      </c>
      <c r="R30" t="str">
        <f>TRIM(RIGHT(N30,LEN(N30)-SEARCH("/",N30)))</f>
        <v>television</v>
      </c>
      <c r="S30" s="9">
        <f t="shared" si="1"/>
        <v>42324.96393518518</v>
      </c>
      <c r="T30" s="9">
        <f t="shared" si="2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>
        <f>IFERROR(E31/L31, "null")</f>
        <v>31.623931623931625</v>
      </c>
      <c r="Q31" t="str">
        <f>TRIM(LEFT(N31,SEARCH("/",N31,1)-1))</f>
        <v>film &amp; video</v>
      </c>
      <c r="R31" t="str">
        <f>TRIM(RIGHT(N31,LEN(N31)-SEARCH("/",N31)))</f>
        <v>television</v>
      </c>
      <c r="S31" s="9">
        <f t="shared" si="1"/>
        <v>41812.67324074074</v>
      </c>
      <c r="T31" s="9">
        <f t="shared" si="2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>
        <f>IFERROR(E32/L32, "null")</f>
        <v>76.45264150943396</v>
      </c>
      <c r="Q32" t="str">
        <f>TRIM(LEFT(N32,SEARCH("/",N32,1)-1))</f>
        <v>film &amp; video</v>
      </c>
      <c r="R32" t="str">
        <f>TRIM(RIGHT(N32,LEN(N32)-SEARCH("/",N32)))</f>
        <v>television</v>
      </c>
      <c r="S32" s="9">
        <f t="shared" si="1"/>
        <v>41842.292997685188</v>
      </c>
      <c r="T32" s="9">
        <f t="shared" si="2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>
        <f>IFERROR(E33/L33, "null")</f>
        <v>13</v>
      </c>
      <c r="Q33" t="str">
        <f>TRIM(LEFT(N33,SEARCH("/",N33,1)-1))</f>
        <v>film &amp; video</v>
      </c>
      <c r="R33" t="str">
        <f>TRIM(RIGHT(N33,LEN(N33)-SEARCH("/",N33)))</f>
        <v>television</v>
      </c>
      <c r="S33" s="9">
        <f t="shared" si="1"/>
        <v>42376.79206018518</v>
      </c>
      <c r="T33" s="9">
        <f t="shared" si="2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>
        <f>IFERROR(E34/L34, "null")</f>
        <v>320.44943820224717</v>
      </c>
      <c r="Q34" t="str">
        <f>TRIM(LEFT(N34,SEARCH("/",N34,1)-1))</f>
        <v>film &amp; video</v>
      </c>
      <c r="R34" t="str">
        <f>TRIM(RIGHT(N34,LEN(N34)-SEARCH("/",N34)))</f>
        <v>television</v>
      </c>
      <c r="S34" s="9">
        <f t="shared" si="1"/>
        <v>42461.627511574072</v>
      </c>
      <c r="T34" s="9">
        <f t="shared" si="2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>
        <f>IFERROR(E35/L35, "null")</f>
        <v>83.75</v>
      </c>
      <c r="Q35" t="str">
        <f>TRIM(LEFT(N35,SEARCH("/",N35,1)-1))</f>
        <v>film &amp; video</v>
      </c>
      <c r="R35" t="str">
        <f>TRIM(RIGHT(N35,LEN(N35)-SEARCH("/",N35)))</f>
        <v>television</v>
      </c>
      <c r="S35" s="9">
        <f t="shared" si="1"/>
        <v>42286.660891203705</v>
      </c>
      <c r="T35" s="9">
        <f t="shared" si="2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>
        <f>IFERROR(E36/L36, "null")</f>
        <v>49.882352941176471</v>
      </c>
      <c r="Q36" t="str">
        <f>TRIM(LEFT(N36,SEARCH("/",N36,1)-1))</f>
        <v>film &amp; video</v>
      </c>
      <c r="R36" t="str">
        <f>TRIM(RIGHT(N36,LEN(N36)-SEARCH("/",N36)))</f>
        <v>television</v>
      </c>
      <c r="S36" s="9">
        <f t="shared" si="1"/>
        <v>41841.321770833332</v>
      </c>
      <c r="T36" s="9">
        <f t="shared" si="2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>
        <f>IFERROR(E37/L37, "null")</f>
        <v>59.464285714285715</v>
      </c>
      <c r="Q37" t="str">
        <f>TRIM(LEFT(N37,SEARCH("/",N37,1)-1))</f>
        <v>film &amp; video</v>
      </c>
      <c r="R37" t="str">
        <f>TRIM(RIGHT(N37,LEN(N37)-SEARCH("/",N37)))</f>
        <v>television</v>
      </c>
      <c r="S37" s="9">
        <f t="shared" si="1"/>
        <v>42098.291828703703</v>
      </c>
      <c r="T37" s="9">
        <f t="shared" si="2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>
        <f>IFERROR(E38/L38, "null")</f>
        <v>193.84090909090909</v>
      </c>
      <c r="Q38" t="str">
        <f>TRIM(LEFT(N38,SEARCH("/",N38,1)-1))</f>
        <v>film &amp; video</v>
      </c>
      <c r="R38" t="str">
        <f>TRIM(RIGHT(N38,LEN(N38)-SEARCH("/",N38)))</f>
        <v>television</v>
      </c>
      <c r="S38" s="9">
        <f t="shared" si="1"/>
        <v>42068.307002314818</v>
      </c>
      <c r="T38" s="9">
        <f t="shared" si="2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>
        <f>IFERROR(E39/L39, "null")</f>
        <v>159.51383399209487</v>
      </c>
      <c r="Q39" t="str">
        <f>TRIM(LEFT(N39,SEARCH("/",N39,1)-1))</f>
        <v>film &amp; video</v>
      </c>
      <c r="R39" t="str">
        <f>TRIM(RIGHT(N39,LEN(N39)-SEARCH("/",N39)))</f>
        <v>television</v>
      </c>
      <c r="S39" s="9">
        <f t="shared" si="1"/>
        <v>42032.693043981482</v>
      </c>
      <c r="T39" s="9">
        <f t="shared" si="2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>
        <f>IFERROR(E40/L40, "null")</f>
        <v>41.68181818181818</v>
      </c>
      <c r="Q40" t="str">
        <f>TRIM(LEFT(N40,SEARCH("/",N40,1)-1))</f>
        <v>film &amp; video</v>
      </c>
      <c r="R40" t="str">
        <f>TRIM(RIGHT(N40,LEN(N40)-SEARCH("/",N40)))</f>
        <v>television</v>
      </c>
      <c r="S40" s="9">
        <f t="shared" si="1"/>
        <v>41375.057222222218</v>
      </c>
      <c r="T40" s="9">
        <f t="shared" si="2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>
        <f>IFERROR(E41/L41, "null")</f>
        <v>150.89861751152074</v>
      </c>
      <c r="Q41" t="str">
        <f>TRIM(LEFT(N41,SEARCH("/",N41,1)-1))</f>
        <v>film &amp; video</v>
      </c>
      <c r="R41" t="str">
        <f>TRIM(RIGHT(N41,LEN(N41)-SEARCH("/",N41)))</f>
        <v>television</v>
      </c>
      <c r="S41" s="9">
        <f t="shared" si="1"/>
        <v>41754.047083333331</v>
      </c>
      <c r="T41" s="9">
        <f t="shared" si="2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>
        <f>IFERROR(E42/L42, "null")</f>
        <v>126.6875</v>
      </c>
      <c r="Q42" t="str">
        <f>TRIM(LEFT(N42,SEARCH("/",N42,1)-1))</f>
        <v>film &amp; video</v>
      </c>
      <c r="R42" t="str">
        <f>TRIM(RIGHT(N42,LEN(N42)-SEARCH("/",N42)))</f>
        <v>television</v>
      </c>
      <c r="S42" s="9">
        <f t="shared" si="1"/>
        <v>41789.21398148148</v>
      </c>
      <c r="T42" s="9">
        <f t="shared" si="2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>
        <f>IFERROR(E43/L43, "null")</f>
        <v>105.26315789473684</v>
      </c>
      <c r="Q43" t="str">
        <f>TRIM(LEFT(N43,SEARCH("/",N43,1)-1))</f>
        <v>film &amp; video</v>
      </c>
      <c r="R43" t="str">
        <f>TRIM(RIGHT(N43,LEN(N43)-SEARCH("/",N43)))</f>
        <v>television</v>
      </c>
      <c r="S43" s="9">
        <f t="shared" si="1"/>
        <v>41887.568912037037</v>
      </c>
      <c r="T43" s="9">
        <f t="shared" si="2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>
        <f>IFERROR(E44/L44, "null")</f>
        <v>117.51479289940828</v>
      </c>
      <c r="Q44" t="str">
        <f>TRIM(LEFT(N44,SEARCH("/",N44,1)-1))</f>
        <v>film &amp; video</v>
      </c>
      <c r="R44" t="str">
        <f>TRIM(RIGHT(N44,LEN(N44)-SEARCH("/",N44)))</f>
        <v>television</v>
      </c>
      <c r="S44" s="9">
        <f t="shared" si="1"/>
        <v>41971.639189814814</v>
      </c>
      <c r="T44" s="9">
        <f t="shared" si="2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>
        <f>IFERROR(E45/L45, "null")</f>
        <v>117.36121673003802</v>
      </c>
      <c r="Q45" t="str">
        <f>TRIM(LEFT(N45,SEARCH("/",N45,1)-1))</f>
        <v>film &amp; video</v>
      </c>
      <c r="R45" t="str">
        <f>TRIM(RIGHT(N45,LEN(N45)-SEARCH("/",N45)))</f>
        <v>television</v>
      </c>
      <c r="S45" s="9">
        <f t="shared" si="1"/>
        <v>41802.790347222224</v>
      </c>
      <c r="T45" s="9">
        <f t="shared" si="2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>
        <f>IFERROR(E46/L46, "null")</f>
        <v>133.33333333333334</v>
      </c>
      <c r="Q46" t="str">
        <f>TRIM(LEFT(N46,SEARCH("/",N46,1)-1))</f>
        <v>film &amp; video</v>
      </c>
      <c r="R46" t="str">
        <f>TRIM(RIGHT(N46,LEN(N46)-SEARCH("/",N46)))</f>
        <v>television</v>
      </c>
      <c r="S46" s="9">
        <f t="shared" si="1"/>
        <v>41874.098807870374</v>
      </c>
      <c r="T46" s="9">
        <f t="shared" si="2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>
        <f>IFERROR(E47/L47, "null")</f>
        <v>98.360655737704917</v>
      </c>
      <c r="Q47" t="str">
        <f>TRIM(LEFT(N47,SEARCH("/",N47,1)-1))</f>
        <v>film &amp; video</v>
      </c>
      <c r="R47" t="str">
        <f>TRIM(RIGHT(N47,LEN(N47)-SEARCH("/",N47)))</f>
        <v>television</v>
      </c>
      <c r="S47" s="9">
        <f t="shared" si="1"/>
        <v>42457.623923611114</v>
      </c>
      <c r="T47" s="9">
        <f t="shared" si="2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>
        <f>IFERROR(E48/L48, "null")</f>
        <v>194.44444444444446</v>
      </c>
      <c r="Q48" t="str">
        <f>TRIM(LEFT(N48,SEARCH("/",N48,1)-1))</f>
        <v>film &amp; video</v>
      </c>
      <c r="R48" t="str">
        <f>TRIM(RIGHT(N48,LEN(N48)-SEARCH("/",N48)))</f>
        <v>television</v>
      </c>
      <c r="S48" s="9">
        <f t="shared" si="1"/>
        <v>42323.964976851858</v>
      </c>
      <c r="T48" s="9">
        <f t="shared" si="2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>
        <f>IFERROR(E49/L49, "null")</f>
        <v>76.865000000000009</v>
      </c>
      <c r="Q49" t="str">
        <f>TRIM(LEFT(N49,SEARCH("/",N49,1)-1))</f>
        <v>film &amp; video</v>
      </c>
      <c r="R49" t="str">
        <f>TRIM(RIGHT(N49,LEN(N49)-SEARCH("/",N49)))</f>
        <v>television</v>
      </c>
      <c r="S49" s="9">
        <f t="shared" si="1"/>
        <v>41932.819525462961</v>
      </c>
      <c r="T49" s="9">
        <f t="shared" si="2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>
        <f>IFERROR(E50/L50, "null")</f>
        <v>56.815789473684212</v>
      </c>
      <c r="Q50" t="str">
        <f>TRIM(LEFT(N50,SEARCH("/",N50,1)-1))</f>
        <v>film &amp; video</v>
      </c>
      <c r="R50" t="str">
        <f>TRIM(RIGHT(N50,LEN(N50)-SEARCH("/",N50)))</f>
        <v>television</v>
      </c>
      <c r="S50" s="9">
        <f t="shared" si="1"/>
        <v>42033.516898148147</v>
      </c>
      <c r="T50" s="9">
        <f t="shared" si="2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>
        <f>IFERROR(E51/L51, "null")</f>
        <v>137.93103448275863</v>
      </c>
      <c r="Q51" t="str">
        <f>TRIM(LEFT(N51,SEARCH("/",N51,1)-1))</f>
        <v>film &amp; video</v>
      </c>
      <c r="R51" t="str">
        <f>TRIM(RIGHT(N51,LEN(N51)-SEARCH("/",N51)))</f>
        <v>television</v>
      </c>
      <c r="S51" s="9">
        <f t="shared" si="1"/>
        <v>42271.176446759258</v>
      </c>
      <c r="T51" s="9">
        <f t="shared" si="2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>
        <f>IFERROR(E52/L52, "null")</f>
        <v>27.272727272727273</v>
      </c>
      <c r="Q52" t="str">
        <f>TRIM(LEFT(N52,SEARCH("/",N52,1)-1))</f>
        <v>film &amp; video</v>
      </c>
      <c r="R52" t="str">
        <f>TRIM(RIGHT(N52,LEN(N52)-SEARCH("/",N52)))</f>
        <v>television</v>
      </c>
      <c r="S52" s="9">
        <f t="shared" si="1"/>
        <v>41995.752986111111</v>
      </c>
      <c r="T52" s="9">
        <f t="shared" si="2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>
        <f>IFERROR(E53/L53, "null")</f>
        <v>118.33613445378151</v>
      </c>
      <c r="Q53" t="str">
        <f>TRIM(LEFT(N53,SEARCH("/",N53,1)-1))</f>
        <v>film &amp; video</v>
      </c>
      <c r="R53" t="str">
        <f>TRIM(RIGHT(N53,LEN(N53)-SEARCH("/",N53)))</f>
        <v>television</v>
      </c>
      <c r="S53" s="9">
        <f t="shared" si="1"/>
        <v>42196.928668981483</v>
      </c>
      <c r="T53" s="9">
        <f t="shared" si="2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>
        <f>IFERROR(E54/L54, "null")</f>
        <v>223.48076923076923</v>
      </c>
      <c r="Q54" t="str">
        <f>TRIM(LEFT(N54,SEARCH("/",N54,1)-1))</f>
        <v>film &amp; video</v>
      </c>
      <c r="R54" t="str">
        <f>TRIM(RIGHT(N54,LEN(N54)-SEARCH("/",N54)))</f>
        <v>television</v>
      </c>
      <c r="S54" s="9">
        <f t="shared" si="1"/>
        <v>41807.701921296299</v>
      </c>
      <c r="T54" s="9">
        <f t="shared" si="2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>
        <f>IFERROR(E55/L55, "null")</f>
        <v>28.111111111111111</v>
      </c>
      <c r="Q55" t="str">
        <f>TRIM(LEFT(N55,SEARCH("/",N55,1)-1))</f>
        <v>film &amp; video</v>
      </c>
      <c r="R55" t="str">
        <f>TRIM(RIGHT(N55,LEN(N55)-SEARCH("/",N55)))</f>
        <v>television</v>
      </c>
      <c r="S55" s="9">
        <f t="shared" si="1"/>
        <v>41719.549131944441</v>
      </c>
      <c r="T55" s="9">
        <f t="shared" si="2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>
        <f>IFERROR(E56/L56, "null")</f>
        <v>194.23076923076923</v>
      </c>
      <c r="Q56" t="str">
        <f>TRIM(LEFT(N56,SEARCH("/",N56,1)-1))</f>
        <v>film &amp; video</v>
      </c>
      <c r="R56" t="str">
        <f>TRIM(RIGHT(N56,LEN(N56)-SEARCH("/",N56)))</f>
        <v>television</v>
      </c>
      <c r="S56" s="9">
        <f t="shared" si="1"/>
        <v>42333.713206018518</v>
      </c>
      <c r="T56" s="9">
        <f t="shared" si="2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>
        <f>IFERROR(E57/L57, "null")</f>
        <v>128.95348837209303</v>
      </c>
      <c r="Q57" t="str">
        <f>TRIM(LEFT(N57,SEARCH("/",N57,1)-1))</f>
        <v>film &amp; video</v>
      </c>
      <c r="R57" t="str">
        <f>TRIM(RIGHT(N57,LEN(N57)-SEARCH("/",N57)))</f>
        <v>television</v>
      </c>
      <c r="S57" s="9">
        <f t="shared" si="1"/>
        <v>42496.968935185185</v>
      </c>
      <c r="T57" s="9">
        <f t="shared" si="2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>
        <f>IFERROR(E58/L58, "null")</f>
        <v>49.316091954022987</v>
      </c>
      <c r="Q58" t="str">
        <f>TRIM(LEFT(N58,SEARCH("/",N58,1)-1))</f>
        <v>film &amp; video</v>
      </c>
      <c r="R58" t="str">
        <f>TRIM(RIGHT(N58,LEN(N58)-SEARCH("/",N58)))</f>
        <v>television</v>
      </c>
      <c r="S58" s="9">
        <f t="shared" si="1"/>
        <v>42149.548888888887</v>
      </c>
      <c r="T58" s="9">
        <f t="shared" si="2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>
        <f>IFERROR(E59/L59, "null")</f>
        <v>221.52173913043478</v>
      </c>
      <c r="Q59" t="str">
        <f>TRIM(LEFT(N59,SEARCH("/",N59,1)-1))</f>
        <v>film &amp; video</v>
      </c>
      <c r="R59" t="str">
        <f>TRIM(RIGHT(N59,LEN(N59)-SEARCH("/",N59)))</f>
        <v>television</v>
      </c>
      <c r="S59" s="9">
        <f t="shared" si="1"/>
        <v>42089.83289351852</v>
      </c>
      <c r="T59" s="9">
        <f t="shared" si="2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>
        <f>IFERROR(E60/L60, "null")</f>
        <v>137.21333333333334</v>
      </c>
      <c r="Q60" t="str">
        <f>TRIM(LEFT(N60,SEARCH("/",N60,1)-1))</f>
        <v>film &amp; video</v>
      </c>
      <c r="R60" t="str">
        <f>TRIM(RIGHT(N60,LEN(N60)-SEARCH("/",N60)))</f>
        <v>television</v>
      </c>
      <c r="S60" s="9">
        <f t="shared" si="1"/>
        <v>41932.745046296295</v>
      </c>
      <c r="T60" s="9">
        <f t="shared" si="2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>
        <f>IFERROR(E61/L61, "null")</f>
        <v>606.82242424242418</v>
      </c>
      <c r="Q61" t="str">
        <f>TRIM(LEFT(N61,SEARCH("/",N61,1)-1))</f>
        <v>film &amp; video</v>
      </c>
      <c r="R61" t="str">
        <f>TRIM(RIGHT(N61,LEN(N61)-SEARCH("/",N61)))</f>
        <v>television</v>
      </c>
      <c r="S61" s="9">
        <f t="shared" si="1"/>
        <v>42230.23583333334</v>
      </c>
      <c r="T61" s="9">
        <f t="shared" si="2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>
        <f>IFERROR(E62/L62, "null")</f>
        <v>43.040092592592593</v>
      </c>
      <c r="Q62" t="str">
        <f>TRIM(LEFT(N62,SEARCH("/",N62,1)-1))</f>
        <v>film &amp; video</v>
      </c>
      <c r="R62" t="str">
        <f>TRIM(RIGHT(N62,LEN(N62)-SEARCH("/",N62)))</f>
        <v>shorts</v>
      </c>
      <c r="S62" s="9">
        <f t="shared" si="1"/>
        <v>41701.901817129627</v>
      </c>
      <c r="T62" s="9">
        <f t="shared" si="2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>
        <f>IFERROR(E63/L63, "null")</f>
        <v>322.39130434782606</v>
      </c>
      <c r="Q63" t="str">
        <f>TRIM(LEFT(N63,SEARCH("/",N63,1)-1))</f>
        <v>film &amp; video</v>
      </c>
      <c r="R63" t="str">
        <f>TRIM(RIGHT(N63,LEN(N63)-SEARCH("/",N63)))</f>
        <v>shorts</v>
      </c>
      <c r="S63" s="9">
        <f t="shared" si="1"/>
        <v>41409.814317129632</v>
      </c>
      <c r="T63" s="9">
        <f t="shared" si="2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>
        <f>IFERROR(E64/L64, "null")</f>
        <v>96.708333333333329</v>
      </c>
      <c r="Q64" t="str">
        <f>TRIM(LEFT(N64,SEARCH("/",N64,1)-1))</f>
        <v>film &amp; video</v>
      </c>
      <c r="R64" t="str">
        <f>TRIM(RIGHT(N64,LEN(N64)-SEARCH("/",N64)))</f>
        <v>shorts</v>
      </c>
      <c r="S64" s="9">
        <f t="shared" si="1"/>
        <v>41311.799513888887</v>
      </c>
      <c r="T64" s="9">
        <f t="shared" si="2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>
        <f>IFERROR(E65/L65, "null")</f>
        <v>35.474531249999998</v>
      </c>
      <c r="Q65" t="str">
        <f>TRIM(LEFT(N65,SEARCH("/",N65,1)-1))</f>
        <v>film &amp; video</v>
      </c>
      <c r="R65" t="str">
        <f>TRIM(RIGHT(N65,LEN(N65)-SEARCH("/",N65)))</f>
        <v>shorts</v>
      </c>
      <c r="S65" s="9">
        <f t="shared" si="1"/>
        <v>41612.912187499998</v>
      </c>
      <c r="T65" s="9">
        <f t="shared" si="2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>
        <f>IFERROR(E66/L66, "null")</f>
        <v>86.666666666666671</v>
      </c>
      <c r="Q66" t="str">
        <f>TRIM(LEFT(N66,SEARCH("/",N66,1)-1))</f>
        <v>film &amp; video</v>
      </c>
      <c r="R66" t="str">
        <f>TRIM(RIGHT(N66,LEN(N66)-SEARCH("/",N66)))</f>
        <v>shorts</v>
      </c>
      <c r="S66" s="9">
        <f t="shared" si="1"/>
        <v>41433.01829861111</v>
      </c>
      <c r="T66" s="9">
        <f t="shared" si="2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3">E67/D67</f>
        <v>1.0752857142857142</v>
      </c>
      <c r="P67">
        <f>IFERROR(E67/L67, "null")</f>
        <v>132.05263157894737</v>
      </c>
      <c r="Q67" t="str">
        <f>TRIM(LEFT(N67,SEARCH("/",N67,1)-1))</f>
        <v>film &amp; video</v>
      </c>
      <c r="R67" t="str">
        <f>TRIM(RIGHT(N67,LEN(N67)-SEARCH("/",N67)))</f>
        <v>shorts</v>
      </c>
      <c r="S67" s="9">
        <f t="shared" ref="S67:S130" si="4">(((J67/60)/60)/24)+DATE(1970,1,1)</f>
        <v>41835.821226851855</v>
      </c>
      <c r="T67" s="9">
        <f t="shared" ref="T67:T130" si="5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3"/>
        <v>1.1859999999999999</v>
      </c>
      <c r="P68">
        <f>IFERROR(E68/L68, "null")</f>
        <v>91.230769230769226</v>
      </c>
      <c r="Q68" t="str">
        <f>TRIM(LEFT(N68,SEARCH("/",N68,1)-1))</f>
        <v>film &amp; video</v>
      </c>
      <c r="R68" t="str">
        <f>TRIM(RIGHT(N68,LEN(N68)-SEARCH("/",N68)))</f>
        <v>shorts</v>
      </c>
      <c r="S68" s="9">
        <f t="shared" si="4"/>
        <v>42539.849768518514</v>
      </c>
      <c r="T68" s="9">
        <f t="shared" si="5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3"/>
        <v>1.1625000000000001</v>
      </c>
      <c r="P69">
        <f>IFERROR(E69/L69, "null")</f>
        <v>116.25</v>
      </c>
      <c r="Q69" t="str">
        <f>TRIM(LEFT(N69,SEARCH("/",N69,1)-1))</f>
        <v>film &amp; video</v>
      </c>
      <c r="R69" t="str">
        <f>TRIM(RIGHT(N69,LEN(N69)-SEARCH("/",N69)))</f>
        <v>shorts</v>
      </c>
      <c r="S69" s="9">
        <f t="shared" si="4"/>
        <v>41075.583379629628</v>
      </c>
      <c r="T69" s="9">
        <f t="shared" si="5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3"/>
        <v>1.2716666666666667</v>
      </c>
      <c r="P70">
        <f>IFERROR(E70/L70, "null")</f>
        <v>21.194444444444443</v>
      </c>
      <c r="Q70" t="str">
        <f>TRIM(LEFT(N70,SEARCH("/",N70,1)-1))</f>
        <v>film &amp; video</v>
      </c>
      <c r="R70" t="str">
        <f>TRIM(RIGHT(N70,LEN(N70)-SEARCH("/",N70)))</f>
        <v>shorts</v>
      </c>
      <c r="S70" s="9">
        <f t="shared" si="4"/>
        <v>41663.569340277776</v>
      </c>
      <c r="T70" s="9">
        <f t="shared" si="5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3"/>
        <v>1.109423</v>
      </c>
      <c r="P71">
        <f>IFERROR(E71/L71, "null")</f>
        <v>62.327134831460668</v>
      </c>
      <c r="Q71" t="str">
        <f>TRIM(LEFT(N71,SEARCH("/",N71,1)-1))</f>
        <v>film &amp; video</v>
      </c>
      <c r="R71" t="str">
        <f>TRIM(RIGHT(N71,LEN(N71)-SEARCH("/",N71)))</f>
        <v>shorts</v>
      </c>
      <c r="S71" s="9">
        <f t="shared" si="4"/>
        <v>40786.187789351854</v>
      </c>
      <c r="T71" s="9">
        <f t="shared" si="5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3"/>
        <v>1.272</v>
      </c>
      <c r="P72">
        <f>IFERROR(E72/L72, "null")</f>
        <v>37.411764705882355</v>
      </c>
      <c r="Q72" t="str">
        <f>TRIM(LEFT(N72,SEARCH("/",N72,1)-1))</f>
        <v>film &amp; video</v>
      </c>
      <c r="R72" t="str">
        <f>TRIM(RIGHT(N72,LEN(N72)-SEARCH("/",N72)))</f>
        <v>shorts</v>
      </c>
      <c r="S72" s="9">
        <f t="shared" si="4"/>
        <v>40730.896354166667</v>
      </c>
      <c r="T72" s="9">
        <f t="shared" si="5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3"/>
        <v>1.2394444444444443</v>
      </c>
      <c r="P73">
        <f>IFERROR(E73/L73, "null")</f>
        <v>69.71875</v>
      </c>
      <c r="Q73" t="str">
        <f>TRIM(LEFT(N73,SEARCH("/",N73,1)-1))</f>
        <v>film &amp; video</v>
      </c>
      <c r="R73" t="str">
        <f>TRIM(RIGHT(N73,LEN(N73)-SEARCH("/",N73)))</f>
        <v>shorts</v>
      </c>
      <c r="S73" s="9">
        <f t="shared" si="4"/>
        <v>40997.271493055552</v>
      </c>
      <c r="T73" s="9">
        <f t="shared" si="5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3"/>
        <v>1.084090909090909</v>
      </c>
      <c r="P74">
        <f>IFERROR(E74/L74, "null")</f>
        <v>58.170731707317074</v>
      </c>
      <c r="Q74" t="str">
        <f>TRIM(LEFT(N74,SEARCH("/",N74,1)-1))</f>
        <v>film &amp; video</v>
      </c>
      <c r="R74" t="str">
        <f>TRIM(RIGHT(N74,LEN(N74)-SEARCH("/",N74)))</f>
        <v>shorts</v>
      </c>
      <c r="S74" s="9">
        <f t="shared" si="4"/>
        <v>41208.010196759256</v>
      </c>
      <c r="T74" s="9">
        <f t="shared" si="5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3"/>
        <v>1</v>
      </c>
      <c r="P75">
        <f>IFERROR(E75/L75, "null")</f>
        <v>50</v>
      </c>
      <c r="Q75" t="str">
        <f>TRIM(LEFT(N75,SEARCH("/",N75,1)-1))</f>
        <v>film &amp; video</v>
      </c>
      <c r="R75" t="str">
        <f>TRIM(RIGHT(N75,LEN(N75)-SEARCH("/",N75)))</f>
        <v>shorts</v>
      </c>
      <c r="S75" s="9">
        <f t="shared" si="4"/>
        <v>40587.75675925926</v>
      </c>
      <c r="T75" s="9">
        <f t="shared" si="5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3"/>
        <v>1.1293199999999999</v>
      </c>
      <c r="P76">
        <f>IFERROR(E76/L76, "null")</f>
        <v>19.471034482758618</v>
      </c>
      <c r="Q76" t="str">
        <f>TRIM(LEFT(N76,SEARCH("/",N76,1)-1))</f>
        <v>film &amp; video</v>
      </c>
      <c r="R76" t="str">
        <f>TRIM(RIGHT(N76,LEN(N76)-SEARCH("/",N76)))</f>
        <v>shorts</v>
      </c>
      <c r="S76" s="9">
        <f t="shared" si="4"/>
        <v>42360.487210648149</v>
      </c>
      <c r="T76" s="9">
        <f t="shared" si="5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3"/>
        <v>1.1542857142857144</v>
      </c>
      <c r="P77">
        <f>IFERROR(E77/L77, "null")</f>
        <v>85.957446808510639</v>
      </c>
      <c r="Q77" t="str">
        <f>TRIM(LEFT(N77,SEARCH("/",N77,1)-1))</f>
        <v>film &amp; video</v>
      </c>
      <c r="R77" t="str">
        <f>TRIM(RIGHT(N77,LEN(N77)-SEARCH("/",N77)))</f>
        <v>shorts</v>
      </c>
      <c r="S77" s="9">
        <f t="shared" si="4"/>
        <v>41357.209166666667</v>
      </c>
      <c r="T77" s="9">
        <f t="shared" si="5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3"/>
        <v>1.5333333333333334</v>
      </c>
      <c r="P78">
        <f>IFERROR(E78/L78, "null")</f>
        <v>30.666666666666668</v>
      </c>
      <c r="Q78" t="str">
        <f>TRIM(LEFT(N78,SEARCH("/",N78,1)-1))</f>
        <v>film &amp; video</v>
      </c>
      <c r="R78" t="str">
        <f>TRIM(RIGHT(N78,LEN(N78)-SEARCH("/",N78)))</f>
        <v>shorts</v>
      </c>
      <c r="S78" s="9">
        <f t="shared" si="4"/>
        <v>40844.691643518519</v>
      </c>
      <c r="T78" s="9">
        <f t="shared" si="5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3"/>
        <v>3.9249999999999998</v>
      </c>
      <c r="P79">
        <f>IFERROR(E79/L79, "null")</f>
        <v>60.384615384615387</v>
      </c>
      <c r="Q79" t="str">
        <f>TRIM(LEFT(N79,SEARCH("/",N79,1)-1))</f>
        <v>film &amp; video</v>
      </c>
      <c r="R79" t="str">
        <f>TRIM(RIGHT(N79,LEN(N79)-SEARCH("/",N79)))</f>
        <v>shorts</v>
      </c>
      <c r="S79" s="9">
        <f t="shared" si="4"/>
        <v>40997.144872685189</v>
      </c>
      <c r="T79" s="9">
        <f t="shared" si="5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3"/>
        <v>27.02</v>
      </c>
      <c r="P80">
        <f>IFERROR(E80/L80, "null")</f>
        <v>38.6</v>
      </c>
      <c r="Q80" t="str">
        <f>TRIM(LEFT(N80,SEARCH("/",N80,1)-1))</f>
        <v>film &amp; video</v>
      </c>
      <c r="R80" t="str">
        <f>TRIM(RIGHT(N80,LEN(N80)-SEARCH("/",N80)))</f>
        <v>shorts</v>
      </c>
      <c r="S80" s="9">
        <f t="shared" si="4"/>
        <v>42604.730567129634</v>
      </c>
      <c r="T80" s="9">
        <f t="shared" si="5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3"/>
        <v>1.27</v>
      </c>
      <c r="P81">
        <f>IFERROR(E81/L81, "null")</f>
        <v>40.268292682926827</v>
      </c>
      <c r="Q81" t="str">
        <f>TRIM(LEFT(N81,SEARCH("/",N81,1)-1))</f>
        <v>film &amp; video</v>
      </c>
      <c r="R81" t="str">
        <f>TRIM(RIGHT(N81,LEN(N81)-SEARCH("/",N81)))</f>
        <v>shorts</v>
      </c>
      <c r="S81" s="9">
        <f t="shared" si="4"/>
        <v>41724.776539351849</v>
      </c>
      <c r="T81" s="9">
        <f t="shared" si="5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3"/>
        <v>1.0725</v>
      </c>
      <c r="P82">
        <f>IFERROR(E82/L82, "null")</f>
        <v>273.82978723404256</v>
      </c>
      <c r="Q82" t="str">
        <f>TRIM(LEFT(N82,SEARCH("/",N82,1)-1))</f>
        <v>film &amp; video</v>
      </c>
      <c r="R82" t="str">
        <f>TRIM(RIGHT(N82,LEN(N82)-SEARCH("/",N82)))</f>
        <v>shorts</v>
      </c>
      <c r="S82" s="9">
        <f t="shared" si="4"/>
        <v>41583.083981481483</v>
      </c>
      <c r="T82" s="9">
        <f t="shared" si="5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3"/>
        <v>1.98</v>
      </c>
      <c r="P83">
        <f>IFERROR(E83/L83, "null")</f>
        <v>53.035714285714285</v>
      </c>
      <c r="Q83" t="str">
        <f>TRIM(LEFT(N83,SEARCH("/",N83,1)-1))</f>
        <v>film &amp; video</v>
      </c>
      <c r="R83" t="str">
        <f>TRIM(RIGHT(N83,LEN(N83)-SEARCH("/",N83)))</f>
        <v>shorts</v>
      </c>
      <c r="S83" s="9">
        <f t="shared" si="4"/>
        <v>41100.158877314818</v>
      </c>
      <c r="T83" s="9">
        <f t="shared" si="5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3"/>
        <v>1.0001249999999999</v>
      </c>
      <c r="P84">
        <f>IFERROR(E84/L84, "null")</f>
        <v>40.005000000000003</v>
      </c>
      <c r="Q84" t="str">
        <f>TRIM(LEFT(N84,SEARCH("/",N84,1)-1))</f>
        <v>film &amp; video</v>
      </c>
      <c r="R84" t="str">
        <f>TRIM(RIGHT(N84,LEN(N84)-SEARCH("/",N84)))</f>
        <v>shorts</v>
      </c>
      <c r="S84" s="9">
        <f t="shared" si="4"/>
        <v>40795.820150462961</v>
      </c>
      <c r="T84" s="9">
        <f t="shared" si="5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3"/>
        <v>1.0249999999999999</v>
      </c>
      <c r="P85">
        <f>IFERROR(E85/L85, "null")</f>
        <v>15.76923076923077</v>
      </c>
      <c r="Q85" t="str">
        <f>TRIM(LEFT(N85,SEARCH("/",N85,1)-1))</f>
        <v>film &amp; video</v>
      </c>
      <c r="R85" t="str">
        <f>TRIM(RIGHT(N85,LEN(N85)-SEARCH("/",N85)))</f>
        <v>shorts</v>
      </c>
      <c r="S85" s="9">
        <f t="shared" si="4"/>
        <v>42042.615613425922</v>
      </c>
      <c r="T85" s="9">
        <f t="shared" si="5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3"/>
        <v>1</v>
      </c>
      <c r="P86">
        <f>IFERROR(E86/L86, "null")</f>
        <v>71.428571428571431</v>
      </c>
      <c r="Q86" t="str">
        <f>TRIM(LEFT(N86,SEARCH("/",N86,1)-1))</f>
        <v>film &amp; video</v>
      </c>
      <c r="R86" t="str">
        <f>TRIM(RIGHT(N86,LEN(N86)-SEARCH("/",N86)))</f>
        <v>shorts</v>
      </c>
      <c r="S86" s="9">
        <f t="shared" si="4"/>
        <v>40648.757939814815</v>
      </c>
      <c r="T86" s="9">
        <f t="shared" si="5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3"/>
        <v>1.2549999999999999</v>
      </c>
      <c r="P87">
        <f>IFERROR(E87/L87, "null")</f>
        <v>71.714285714285708</v>
      </c>
      <c r="Q87" t="str">
        <f>TRIM(LEFT(N87,SEARCH("/",N87,1)-1))</f>
        <v>film &amp; video</v>
      </c>
      <c r="R87" t="str">
        <f>TRIM(RIGHT(N87,LEN(N87)-SEARCH("/",N87)))</f>
        <v>shorts</v>
      </c>
      <c r="S87" s="9">
        <f t="shared" si="4"/>
        <v>40779.125428240739</v>
      </c>
      <c r="T87" s="9">
        <f t="shared" si="5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3"/>
        <v>1.0646666666666667</v>
      </c>
      <c r="P88">
        <f>IFERROR(E88/L88, "null")</f>
        <v>375.76470588235293</v>
      </c>
      <c r="Q88" t="str">
        <f>TRIM(LEFT(N88,SEARCH("/",N88,1)-1))</f>
        <v>film &amp; video</v>
      </c>
      <c r="R88" t="str">
        <f>TRIM(RIGHT(N88,LEN(N88)-SEARCH("/",N88)))</f>
        <v>shorts</v>
      </c>
      <c r="S88" s="9">
        <f t="shared" si="4"/>
        <v>42291.556076388893</v>
      </c>
      <c r="T88" s="9">
        <f t="shared" si="5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3"/>
        <v>1.046</v>
      </c>
      <c r="P89">
        <f>IFERROR(E89/L89, "null")</f>
        <v>104.6</v>
      </c>
      <c r="Q89" t="str">
        <f>TRIM(LEFT(N89,SEARCH("/",N89,1)-1))</f>
        <v>film &amp; video</v>
      </c>
      <c r="R89" t="str">
        <f>TRIM(RIGHT(N89,LEN(N89)-SEARCH("/",N89)))</f>
        <v>shorts</v>
      </c>
      <c r="S89" s="9">
        <f t="shared" si="4"/>
        <v>40322.53938657407</v>
      </c>
      <c r="T89" s="9">
        <f t="shared" si="5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3"/>
        <v>1.0285714285714285</v>
      </c>
      <c r="P90">
        <f>IFERROR(E90/L90, "null")</f>
        <v>60</v>
      </c>
      <c r="Q90" t="str">
        <f>TRIM(LEFT(N90,SEARCH("/",N90,1)-1))</f>
        <v>film &amp; video</v>
      </c>
      <c r="R90" t="str">
        <f>TRIM(RIGHT(N90,LEN(N90)-SEARCH("/",N90)))</f>
        <v>shorts</v>
      </c>
      <c r="S90" s="9">
        <f t="shared" si="4"/>
        <v>41786.65892361111</v>
      </c>
      <c r="T90" s="9">
        <f t="shared" si="5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3"/>
        <v>1.1506666666666667</v>
      </c>
      <c r="P91">
        <f>IFERROR(E91/L91, "null")</f>
        <v>123.28571428571429</v>
      </c>
      <c r="Q91" t="str">
        <f>TRIM(LEFT(N91,SEARCH("/",N91,1)-1))</f>
        <v>film &amp; video</v>
      </c>
      <c r="R91" t="str">
        <f>TRIM(RIGHT(N91,LEN(N91)-SEARCH("/",N91)))</f>
        <v>shorts</v>
      </c>
      <c r="S91" s="9">
        <f t="shared" si="4"/>
        <v>41402.752222222225</v>
      </c>
      <c r="T91" s="9">
        <f t="shared" si="5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3"/>
        <v>1.004</v>
      </c>
      <c r="P92">
        <f>IFERROR(E92/L92, "null")</f>
        <v>31.375</v>
      </c>
      <c r="Q92" t="str">
        <f>TRIM(LEFT(N92,SEARCH("/",N92,1)-1))</f>
        <v>film &amp; video</v>
      </c>
      <c r="R92" t="str">
        <f>TRIM(RIGHT(N92,LEN(N92)-SEARCH("/",N92)))</f>
        <v>shorts</v>
      </c>
      <c r="S92" s="9">
        <f t="shared" si="4"/>
        <v>40706.297442129631</v>
      </c>
      <c r="T92" s="9">
        <f t="shared" si="5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3"/>
        <v>1.2</v>
      </c>
      <c r="P93">
        <f>IFERROR(E93/L93, "null")</f>
        <v>78.260869565217391</v>
      </c>
      <c r="Q93" t="str">
        <f>TRIM(LEFT(N93,SEARCH("/",N93,1)-1))</f>
        <v>film &amp; video</v>
      </c>
      <c r="R93" t="str">
        <f>TRIM(RIGHT(N93,LEN(N93)-SEARCH("/",N93)))</f>
        <v>shorts</v>
      </c>
      <c r="S93" s="9">
        <f t="shared" si="4"/>
        <v>40619.402361111112</v>
      </c>
      <c r="T93" s="9">
        <f t="shared" si="5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3"/>
        <v>1.052</v>
      </c>
      <c r="P94">
        <f>IFERROR(E94/L94, "null")</f>
        <v>122.32558139534883</v>
      </c>
      <c r="Q94" t="str">
        <f>TRIM(LEFT(N94,SEARCH("/",N94,1)-1))</f>
        <v>film &amp; video</v>
      </c>
      <c r="R94" t="str">
        <f>TRIM(RIGHT(N94,LEN(N94)-SEARCH("/",N94)))</f>
        <v>shorts</v>
      </c>
      <c r="S94" s="9">
        <f t="shared" si="4"/>
        <v>42721.198877314819</v>
      </c>
      <c r="T94" s="9">
        <f t="shared" si="5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3"/>
        <v>1.1060000000000001</v>
      </c>
      <c r="P95">
        <f>IFERROR(E95/L95, "null")</f>
        <v>73.733333333333334</v>
      </c>
      <c r="Q95" t="str">
        <f>TRIM(LEFT(N95,SEARCH("/",N95,1)-1))</f>
        <v>film &amp; video</v>
      </c>
      <c r="R95" t="str">
        <f>TRIM(RIGHT(N95,LEN(N95)-SEARCH("/",N95)))</f>
        <v>shorts</v>
      </c>
      <c r="S95" s="9">
        <f t="shared" si="4"/>
        <v>41065.858067129629</v>
      </c>
      <c r="T95" s="9">
        <f t="shared" si="5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3"/>
        <v>1.04</v>
      </c>
      <c r="P96">
        <f>IFERROR(E96/L96, "null")</f>
        <v>21.666666666666668</v>
      </c>
      <c r="Q96" t="str">
        <f>TRIM(LEFT(N96,SEARCH("/",N96,1)-1))</f>
        <v>film &amp; video</v>
      </c>
      <c r="R96" t="str">
        <f>TRIM(RIGHT(N96,LEN(N96)-SEARCH("/",N96)))</f>
        <v>shorts</v>
      </c>
      <c r="S96" s="9">
        <f t="shared" si="4"/>
        <v>41716.717847222222</v>
      </c>
      <c r="T96" s="9">
        <f t="shared" si="5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3"/>
        <v>1.3142857142857143</v>
      </c>
      <c r="P97">
        <f>IFERROR(E97/L97, "null")</f>
        <v>21.904761904761905</v>
      </c>
      <c r="Q97" t="str">
        <f>TRIM(LEFT(N97,SEARCH("/",N97,1)-1))</f>
        <v>film &amp; video</v>
      </c>
      <c r="R97" t="str">
        <f>TRIM(RIGHT(N97,LEN(N97)-SEARCH("/",N97)))</f>
        <v>shorts</v>
      </c>
      <c r="S97" s="9">
        <f t="shared" si="4"/>
        <v>40935.005104166667</v>
      </c>
      <c r="T97" s="9">
        <f t="shared" si="5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3"/>
        <v>1.1466666666666667</v>
      </c>
      <c r="P98">
        <f>IFERROR(E98/L98, "null")</f>
        <v>50.588235294117645</v>
      </c>
      <c r="Q98" t="str">
        <f>TRIM(LEFT(N98,SEARCH("/",N98,1)-1))</f>
        <v>film &amp; video</v>
      </c>
      <c r="R98" t="str">
        <f>TRIM(RIGHT(N98,LEN(N98)-SEARCH("/",N98)))</f>
        <v>shorts</v>
      </c>
      <c r="S98" s="9">
        <f t="shared" si="4"/>
        <v>40324.662511574075</v>
      </c>
      <c r="T98" s="9">
        <f t="shared" si="5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3"/>
        <v>1.0625</v>
      </c>
      <c r="P99">
        <f>IFERROR(E99/L99, "null")</f>
        <v>53.125</v>
      </c>
      <c r="Q99" t="str">
        <f>TRIM(LEFT(N99,SEARCH("/",N99,1)-1))</f>
        <v>film &amp; video</v>
      </c>
      <c r="R99" t="str">
        <f>TRIM(RIGHT(N99,LEN(N99)-SEARCH("/",N99)))</f>
        <v>shorts</v>
      </c>
      <c r="S99" s="9">
        <f t="shared" si="4"/>
        <v>40706.135208333333</v>
      </c>
      <c r="T99" s="9">
        <f t="shared" si="5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3"/>
        <v>1.0625</v>
      </c>
      <c r="P100">
        <f>IFERROR(E100/L100, "null")</f>
        <v>56.666666666666664</v>
      </c>
      <c r="Q100" t="str">
        <f>TRIM(LEFT(N100,SEARCH("/",N100,1)-1))</f>
        <v>film &amp; video</v>
      </c>
      <c r="R100" t="str">
        <f>TRIM(RIGHT(N100,LEN(N100)-SEARCH("/",N100)))</f>
        <v>shorts</v>
      </c>
      <c r="S100" s="9">
        <f t="shared" si="4"/>
        <v>41214.79483796296</v>
      </c>
      <c r="T100" s="9">
        <f t="shared" si="5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3"/>
        <v>1.0601933333333333</v>
      </c>
      <c r="P101">
        <f>IFERROR(E101/L101, "null")</f>
        <v>40.776666666666664</v>
      </c>
      <c r="Q101" t="str">
        <f>TRIM(LEFT(N101,SEARCH("/",N101,1)-1))</f>
        <v>film &amp; video</v>
      </c>
      <c r="R101" t="str">
        <f>TRIM(RIGHT(N101,LEN(N101)-SEARCH("/",N101)))</f>
        <v>shorts</v>
      </c>
      <c r="S101" s="9">
        <f t="shared" si="4"/>
        <v>41631.902766203704</v>
      </c>
      <c r="T101" s="9">
        <f t="shared" si="5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3"/>
        <v>1</v>
      </c>
      <c r="P102">
        <f>IFERROR(E102/L102, "null")</f>
        <v>192.30769230769232</v>
      </c>
      <c r="Q102" t="str">
        <f>TRIM(LEFT(N102,SEARCH("/",N102,1)-1))</f>
        <v>film &amp; video</v>
      </c>
      <c r="R102" t="str">
        <f>TRIM(RIGHT(N102,LEN(N102)-SEARCH("/",N102)))</f>
        <v>shorts</v>
      </c>
      <c r="S102" s="9">
        <f t="shared" si="4"/>
        <v>41197.753310185188</v>
      </c>
      <c r="T102" s="9">
        <f t="shared" si="5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3"/>
        <v>1</v>
      </c>
      <c r="P103">
        <f>IFERROR(E103/L103, "null")</f>
        <v>100</v>
      </c>
      <c r="Q103" t="str">
        <f>TRIM(LEFT(N103,SEARCH("/",N103,1)-1))</f>
        <v>film &amp; video</v>
      </c>
      <c r="R103" t="str">
        <f>TRIM(RIGHT(N103,LEN(N103)-SEARCH("/",N103)))</f>
        <v>shorts</v>
      </c>
      <c r="S103" s="9">
        <f t="shared" si="4"/>
        <v>41274.776736111111</v>
      </c>
      <c r="T103" s="9">
        <f t="shared" si="5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3"/>
        <v>1.2775000000000001</v>
      </c>
      <c r="P104">
        <f>IFERROR(E104/L104, "null")</f>
        <v>117.92307692307692</v>
      </c>
      <c r="Q104" t="str">
        <f>TRIM(LEFT(N104,SEARCH("/",N104,1)-1))</f>
        <v>film &amp; video</v>
      </c>
      <c r="R104" t="str">
        <f>TRIM(RIGHT(N104,LEN(N104)-SEARCH("/",N104)))</f>
        <v>shorts</v>
      </c>
      <c r="S104" s="9">
        <f t="shared" si="4"/>
        <v>40505.131168981483</v>
      </c>
      <c r="T104" s="9">
        <f t="shared" si="5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3"/>
        <v>1.0515384615384615</v>
      </c>
      <c r="P105">
        <f>IFERROR(E105/L105, "null")</f>
        <v>27.897959183673468</v>
      </c>
      <c r="Q105" t="str">
        <f>TRIM(LEFT(N105,SEARCH("/",N105,1)-1))</f>
        <v>film &amp; video</v>
      </c>
      <c r="R105" t="str">
        <f>TRIM(RIGHT(N105,LEN(N105)-SEARCH("/",N105)))</f>
        <v>shorts</v>
      </c>
      <c r="S105" s="9">
        <f t="shared" si="4"/>
        <v>41682.805902777778</v>
      </c>
      <c r="T105" s="9">
        <f t="shared" si="5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3"/>
        <v>1.2</v>
      </c>
      <c r="P106">
        <f>IFERROR(E106/L106, "null")</f>
        <v>60</v>
      </c>
      <c r="Q106" t="str">
        <f>TRIM(LEFT(N106,SEARCH("/",N106,1)-1))</f>
        <v>film &amp; video</v>
      </c>
      <c r="R106" t="str">
        <f>TRIM(RIGHT(N106,LEN(N106)-SEARCH("/",N106)))</f>
        <v>shorts</v>
      </c>
      <c r="S106" s="9">
        <f t="shared" si="4"/>
        <v>40612.695208333331</v>
      </c>
      <c r="T106" s="9">
        <f t="shared" si="5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3"/>
        <v>1.074090909090909</v>
      </c>
      <c r="P107">
        <f>IFERROR(E107/L107, "null")</f>
        <v>39.383333333333333</v>
      </c>
      <c r="Q107" t="str">
        <f>TRIM(LEFT(N107,SEARCH("/",N107,1)-1))</f>
        <v>film &amp; video</v>
      </c>
      <c r="R107" t="str">
        <f>TRIM(RIGHT(N107,LEN(N107)-SEARCH("/",N107)))</f>
        <v>shorts</v>
      </c>
      <c r="S107" s="9">
        <f t="shared" si="4"/>
        <v>42485.724768518514</v>
      </c>
      <c r="T107" s="9">
        <f t="shared" si="5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3"/>
        <v>1.0049999999999999</v>
      </c>
      <c r="P108">
        <f>IFERROR(E108/L108, "null")</f>
        <v>186.11111111111111</v>
      </c>
      <c r="Q108" t="str">
        <f>TRIM(LEFT(N108,SEARCH("/",N108,1)-1))</f>
        <v>film &amp; video</v>
      </c>
      <c r="R108" t="str">
        <f>TRIM(RIGHT(N108,LEN(N108)-SEARCH("/",N108)))</f>
        <v>shorts</v>
      </c>
      <c r="S108" s="9">
        <f t="shared" si="4"/>
        <v>40987.776631944449</v>
      </c>
      <c r="T108" s="9">
        <f t="shared" si="5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3"/>
        <v>1.0246666666666666</v>
      </c>
      <c r="P109">
        <f>IFERROR(E109/L109, "null")</f>
        <v>111.37681159420291</v>
      </c>
      <c r="Q109" t="str">
        <f>TRIM(LEFT(N109,SEARCH("/",N109,1)-1))</f>
        <v>film &amp; video</v>
      </c>
      <c r="R109" t="str">
        <f>TRIM(RIGHT(N109,LEN(N109)-SEARCH("/",N109)))</f>
        <v>shorts</v>
      </c>
      <c r="S109" s="9">
        <f t="shared" si="4"/>
        <v>40635.982488425929</v>
      </c>
      <c r="T109" s="9">
        <f t="shared" si="5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3"/>
        <v>2.4666666666666668</v>
      </c>
      <c r="P110">
        <f>IFERROR(E110/L110, "null")</f>
        <v>78.723404255319153</v>
      </c>
      <c r="Q110" t="str">
        <f>TRIM(LEFT(N110,SEARCH("/",N110,1)-1))</f>
        <v>film &amp; video</v>
      </c>
      <c r="R110" t="str">
        <f>TRIM(RIGHT(N110,LEN(N110)-SEARCH("/",N110)))</f>
        <v>shorts</v>
      </c>
      <c r="S110" s="9">
        <f t="shared" si="4"/>
        <v>41365.613078703704</v>
      </c>
      <c r="T110" s="9">
        <f t="shared" si="5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3"/>
        <v>2.1949999999999998</v>
      </c>
      <c r="P111">
        <f>IFERROR(E111/L111, "null")</f>
        <v>46.702127659574465</v>
      </c>
      <c r="Q111" t="str">
        <f>TRIM(LEFT(N111,SEARCH("/",N111,1)-1))</f>
        <v>film &amp; video</v>
      </c>
      <c r="R111" t="str">
        <f>TRIM(RIGHT(N111,LEN(N111)-SEARCH("/",N111)))</f>
        <v>shorts</v>
      </c>
      <c r="S111" s="9">
        <f t="shared" si="4"/>
        <v>40570.025810185187</v>
      </c>
      <c r="T111" s="9">
        <f t="shared" si="5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3"/>
        <v>1.3076923076923077</v>
      </c>
      <c r="P112">
        <f>IFERROR(E112/L112, "null")</f>
        <v>65.384615384615387</v>
      </c>
      <c r="Q112" t="str">
        <f>TRIM(LEFT(N112,SEARCH("/",N112,1)-1))</f>
        <v>film &amp; video</v>
      </c>
      <c r="R112" t="str">
        <f>TRIM(RIGHT(N112,LEN(N112)-SEARCH("/",N112)))</f>
        <v>shorts</v>
      </c>
      <c r="S112" s="9">
        <f t="shared" si="4"/>
        <v>41557.949687500004</v>
      </c>
      <c r="T112" s="9">
        <f t="shared" si="5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3"/>
        <v>1.5457142857142858</v>
      </c>
      <c r="P113">
        <f>IFERROR(E113/L113, "null")</f>
        <v>102.0754716981132</v>
      </c>
      <c r="Q113" t="str">
        <f>TRIM(LEFT(N113,SEARCH("/",N113,1)-1))</f>
        <v>film &amp; video</v>
      </c>
      <c r="R113" t="str">
        <f>TRIM(RIGHT(N113,LEN(N113)-SEARCH("/",N113)))</f>
        <v>shorts</v>
      </c>
      <c r="S113" s="9">
        <f t="shared" si="4"/>
        <v>42125.333182870367</v>
      </c>
      <c r="T113" s="9">
        <f t="shared" si="5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3"/>
        <v>1.04</v>
      </c>
      <c r="P114">
        <f>IFERROR(E114/L114, "null")</f>
        <v>64.197530864197532</v>
      </c>
      <c r="Q114" t="str">
        <f>TRIM(LEFT(N114,SEARCH("/",N114,1)-1))</f>
        <v>film &amp; video</v>
      </c>
      <c r="R114" t="str">
        <f>TRIM(RIGHT(N114,LEN(N114)-SEARCH("/",N114)))</f>
        <v>shorts</v>
      </c>
      <c r="S114" s="9">
        <f t="shared" si="4"/>
        <v>41718.043032407404</v>
      </c>
      <c r="T114" s="9">
        <f t="shared" si="5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3"/>
        <v>1.41</v>
      </c>
      <c r="P115">
        <f>IFERROR(E115/L115, "null")</f>
        <v>90.384615384615387</v>
      </c>
      <c r="Q115" t="str">
        <f>TRIM(LEFT(N115,SEARCH("/",N115,1)-1))</f>
        <v>film &amp; video</v>
      </c>
      <c r="R115" t="str">
        <f>TRIM(RIGHT(N115,LEN(N115)-SEARCH("/",N115)))</f>
        <v>shorts</v>
      </c>
      <c r="S115" s="9">
        <f t="shared" si="4"/>
        <v>40753.758425925924</v>
      </c>
      <c r="T115" s="9">
        <f t="shared" si="5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3"/>
        <v>1.0333333333333334</v>
      </c>
      <c r="P116">
        <f>IFERROR(E116/L116, "null")</f>
        <v>88.571428571428569</v>
      </c>
      <c r="Q116" t="str">
        <f>TRIM(LEFT(N116,SEARCH("/",N116,1)-1))</f>
        <v>film &amp; video</v>
      </c>
      <c r="R116" t="str">
        <f>TRIM(RIGHT(N116,LEN(N116)-SEARCH("/",N116)))</f>
        <v>shorts</v>
      </c>
      <c r="S116" s="9">
        <f t="shared" si="4"/>
        <v>40861.27416666667</v>
      </c>
      <c r="T116" s="9">
        <f t="shared" si="5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3"/>
        <v>1.4044444444444444</v>
      </c>
      <c r="P117">
        <f>IFERROR(E117/L117, "null")</f>
        <v>28.727272727272727</v>
      </c>
      <c r="Q117" t="str">
        <f>TRIM(LEFT(N117,SEARCH("/",N117,1)-1))</f>
        <v>film &amp; video</v>
      </c>
      <c r="R117" t="str">
        <f>TRIM(RIGHT(N117,LEN(N117)-SEARCH("/",N117)))</f>
        <v>shorts</v>
      </c>
      <c r="S117" s="9">
        <f t="shared" si="4"/>
        <v>40918.738935185182</v>
      </c>
      <c r="T117" s="9">
        <f t="shared" si="5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3"/>
        <v>1.1365714285714286</v>
      </c>
      <c r="P118">
        <f>IFERROR(E118/L118, "null")</f>
        <v>69.78947368421052</v>
      </c>
      <c r="Q118" t="str">
        <f>TRIM(LEFT(N118,SEARCH("/",N118,1)-1))</f>
        <v>film &amp; video</v>
      </c>
      <c r="R118" t="str">
        <f>TRIM(RIGHT(N118,LEN(N118)-SEARCH("/",N118)))</f>
        <v>shorts</v>
      </c>
      <c r="S118" s="9">
        <f t="shared" si="4"/>
        <v>40595.497164351851</v>
      </c>
      <c r="T118" s="9">
        <f t="shared" si="5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3"/>
        <v>1.0049377777777779</v>
      </c>
      <c r="P119">
        <f>IFERROR(E119/L119, "null")</f>
        <v>167.48962962962963</v>
      </c>
      <c r="Q119" t="str">
        <f>TRIM(LEFT(N119,SEARCH("/",N119,1)-1))</f>
        <v>film &amp; video</v>
      </c>
      <c r="R119" t="str">
        <f>TRIM(RIGHT(N119,LEN(N119)-SEARCH("/",N119)))</f>
        <v>shorts</v>
      </c>
      <c r="S119" s="9">
        <f t="shared" si="4"/>
        <v>40248.834999999999</v>
      </c>
      <c r="T119" s="9">
        <f t="shared" si="5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3"/>
        <v>1.1303159999999999</v>
      </c>
      <c r="P120">
        <f>IFERROR(E120/L120, "null")</f>
        <v>144.91230769230768</v>
      </c>
      <c r="Q120" t="str">
        <f>TRIM(LEFT(N120,SEARCH("/",N120,1)-1))</f>
        <v>film &amp; video</v>
      </c>
      <c r="R120" t="str">
        <f>TRIM(RIGHT(N120,LEN(N120)-SEARCH("/",N120)))</f>
        <v>shorts</v>
      </c>
      <c r="S120" s="9">
        <f t="shared" si="4"/>
        <v>40723.053657407407</v>
      </c>
      <c r="T120" s="9">
        <f t="shared" si="5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3"/>
        <v>1.0455692307692308</v>
      </c>
      <c r="P121">
        <f>IFERROR(E121/L121, "null")</f>
        <v>91.840540540540545</v>
      </c>
      <c r="Q121" t="str">
        <f>TRIM(LEFT(N121,SEARCH("/",N121,1)-1))</f>
        <v>film &amp; video</v>
      </c>
      <c r="R121" t="str">
        <f>TRIM(RIGHT(N121,LEN(N121)-SEARCH("/",N121)))</f>
        <v>shorts</v>
      </c>
      <c r="S121" s="9">
        <f t="shared" si="4"/>
        <v>40739.069282407407</v>
      </c>
      <c r="T121" s="9">
        <f t="shared" si="5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3"/>
        <v>1.4285714285714287E-4</v>
      </c>
      <c r="P122">
        <f>IFERROR(E122/L122, "null")</f>
        <v>10</v>
      </c>
      <c r="Q122" t="str">
        <f>TRIM(LEFT(N122,SEARCH("/",N122,1)-1))</f>
        <v>film &amp; video</v>
      </c>
      <c r="R122" t="str">
        <f>TRIM(RIGHT(N122,LEN(N122)-SEARCH("/",N122)))</f>
        <v>science fiction</v>
      </c>
      <c r="S122" s="9">
        <f t="shared" si="4"/>
        <v>42616.049849537041</v>
      </c>
      <c r="T122" s="9">
        <f t="shared" si="5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3"/>
        <v>3.3333333333333332E-4</v>
      </c>
      <c r="P123">
        <f>IFERROR(E123/L123, "null")</f>
        <v>1</v>
      </c>
      <c r="Q123" t="str">
        <f>TRIM(LEFT(N123,SEARCH("/",N123,1)-1))</f>
        <v>film &amp; video</v>
      </c>
      <c r="R123" t="str">
        <f>TRIM(RIGHT(N123,LEN(N123)-SEARCH("/",N123)))</f>
        <v>science fiction</v>
      </c>
      <c r="S123" s="9">
        <f t="shared" si="4"/>
        <v>42096.704976851848</v>
      </c>
      <c r="T123" s="9">
        <f t="shared" si="5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3"/>
        <v>0</v>
      </c>
      <c r="P124" t="str">
        <f>IFERROR(E124/L124, "null")</f>
        <v>null</v>
      </c>
      <c r="Q124" t="str">
        <f>TRIM(LEFT(N124,SEARCH("/",N124,1)-1))</f>
        <v>film &amp; video</v>
      </c>
      <c r="R124" t="str">
        <f>TRIM(RIGHT(N124,LEN(N124)-SEARCH("/",N124)))</f>
        <v>science fiction</v>
      </c>
      <c r="S124" s="9">
        <f t="shared" si="4"/>
        <v>42593.431793981479</v>
      </c>
      <c r="T124" s="9">
        <f t="shared" si="5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3"/>
        <v>2.7454545454545453E-3</v>
      </c>
      <c r="P125">
        <f>IFERROR(E125/L125, "null")</f>
        <v>25.166666666666668</v>
      </c>
      <c r="Q125" t="str">
        <f>TRIM(LEFT(N125,SEARCH("/",N125,1)-1))</f>
        <v>film &amp; video</v>
      </c>
      <c r="R125" t="str">
        <f>TRIM(RIGHT(N125,LEN(N125)-SEARCH("/",N125)))</f>
        <v>science fiction</v>
      </c>
      <c r="S125" s="9">
        <f t="shared" si="4"/>
        <v>41904.781990740739</v>
      </c>
      <c r="T125" s="9">
        <f t="shared" si="5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3"/>
        <v>0</v>
      </c>
      <c r="P126" t="str">
        <f>IFERROR(E126/L126, "null")</f>
        <v>null</v>
      </c>
      <c r="Q126" t="str">
        <f>TRIM(LEFT(N126,SEARCH("/",N126,1)-1))</f>
        <v>film &amp; video</v>
      </c>
      <c r="R126" t="str">
        <f>TRIM(RIGHT(N126,LEN(N126)-SEARCH("/",N126)))</f>
        <v>science fiction</v>
      </c>
      <c r="S126" s="9">
        <f t="shared" si="4"/>
        <v>42114.928726851853</v>
      </c>
      <c r="T126" s="9">
        <f t="shared" si="5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3"/>
        <v>0.14000000000000001</v>
      </c>
      <c r="P127">
        <f>IFERROR(E127/L127, "null")</f>
        <v>11.666666666666666</v>
      </c>
      <c r="Q127" t="str">
        <f>TRIM(LEFT(N127,SEARCH("/",N127,1)-1))</f>
        <v>film &amp; video</v>
      </c>
      <c r="R127" t="str">
        <f>TRIM(RIGHT(N127,LEN(N127)-SEARCH("/",N127)))</f>
        <v>science fiction</v>
      </c>
      <c r="S127" s="9">
        <f t="shared" si="4"/>
        <v>42709.993981481486</v>
      </c>
      <c r="T127" s="9">
        <f t="shared" si="5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3"/>
        <v>5.5480000000000002E-2</v>
      </c>
      <c r="P128">
        <f>IFERROR(E128/L128, "null")</f>
        <v>106.69230769230769</v>
      </c>
      <c r="Q128" t="str">
        <f>TRIM(LEFT(N128,SEARCH("/",N128,1)-1))</f>
        <v>film &amp; video</v>
      </c>
      <c r="R128" t="str">
        <f>TRIM(RIGHT(N128,LEN(N128)-SEARCH("/",N128)))</f>
        <v>science fiction</v>
      </c>
      <c r="S128" s="9">
        <f t="shared" si="4"/>
        <v>42135.589548611111</v>
      </c>
      <c r="T128" s="9">
        <f t="shared" si="5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3"/>
        <v>2.375E-2</v>
      </c>
      <c r="P129">
        <f>IFERROR(E129/L129, "null")</f>
        <v>47.5</v>
      </c>
      <c r="Q129" t="str">
        <f>TRIM(LEFT(N129,SEARCH("/",N129,1)-1))</f>
        <v>film &amp; video</v>
      </c>
      <c r="R129" t="str">
        <f>TRIM(RIGHT(N129,LEN(N129)-SEARCH("/",N129)))</f>
        <v>science fiction</v>
      </c>
      <c r="S129" s="9">
        <f t="shared" si="4"/>
        <v>42067.62431712963</v>
      </c>
      <c r="T129" s="9">
        <f t="shared" si="5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3"/>
        <v>1.8669999999999999E-2</v>
      </c>
      <c r="P130">
        <f>IFERROR(E130/L130, "null")</f>
        <v>311.16666666666669</v>
      </c>
      <c r="Q130" t="str">
        <f>TRIM(LEFT(N130,SEARCH("/",N130,1)-1))</f>
        <v>film &amp; video</v>
      </c>
      <c r="R130" t="str">
        <f>TRIM(RIGHT(N130,LEN(N130)-SEARCH("/",N130)))</f>
        <v>science fiction</v>
      </c>
      <c r="S130" s="9">
        <f t="shared" si="4"/>
        <v>42628.22792824074</v>
      </c>
      <c r="T130" s="9">
        <f t="shared" si="5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6">E131/D131</f>
        <v>0</v>
      </c>
      <c r="P131" t="str">
        <f>IFERROR(E131/L131, "null")</f>
        <v>null</v>
      </c>
      <c r="Q131" t="str">
        <f>TRIM(LEFT(N131,SEARCH("/",N131,1)-1))</f>
        <v>film &amp; video</v>
      </c>
      <c r="R131" t="str">
        <f>TRIM(RIGHT(N131,LEN(N131)-SEARCH("/",N131)))</f>
        <v>science fiction</v>
      </c>
      <c r="S131" s="9">
        <f t="shared" ref="S131:S194" si="7">(((J131/60)/60)/24)+DATE(1970,1,1)</f>
        <v>41882.937303240738</v>
      </c>
      <c r="T131" s="9">
        <f t="shared" ref="T131:T194" si="8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6"/>
        <v>0</v>
      </c>
      <c r="P132" t="str">
        <f>IFERROR(E132/L132, "null")</f>
        <v>null</v>
      </c>
      <c r="Q132" t="str">
        <f>TRIM(LEFT(N132,SEARCH("/",N132,1)-1))</f>
        <v>film &amp; video</v>
      </c>
      <c r="R132" t="str">
        <f>TRIM(RIGHT(N132,LEN(N132)-SEARCH("/",N132)))</f>
        <v>science fiction</v>
      </c>
      <c r="S132" s="9">
        <f t="shared" si="7"/>
        <v>41778.915416666663</v>
      </c>
      <c r="T132" s="9">
        <f t="shared" si="8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6"/>
        <v>0</v>
      </c>
      <c r="P133" t="str">
        <f>IFERROR(E133/L133, "null")</f>
        <v>null</v>
      </c>
      <c r="Q133" t="str">
        <f>TRIM(LEFT(N133,SEARCH("/",N133,1)-1))</f>
        <v>film &amp; video</v>
      </c>
      <c r="R133" t="str">
        <f>TRIM(RIGHT(N133,LEN(N133)-SEARCH("/",N133)))</f>
        <v>science fiction</v>
      </c>
      <c r="S133" s="9">
        <f t="shared" si="7"/>
        <v>42541.837511574078</v>
      </c>
      <c r="T133" s="9">
        <f t="shared" si="8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6"/>
        <v>9.5687499999999995E-2</v>
      </c>
      <c r="P134">
        <f>IFERROR(E134/L134, "null")</f>
        <v>94.506172839506178</v>
      </c>
      <c r="Q134" t="str">
        <f>TRIM(LEFT(N134,SEARCH("/",N134,1)-1))</f>
        <v>film &amp; video</v>
      </c>
      <c r="R134" t="str">
        <f>TRIM(RIGHT(N134,LEN(N134)-SEARCH("/",N134)))</f>
        <v>science fiction</v>
      </c>
      <c r="S134" s="9">
        <f t="shared" si="7"/>
        <v>41905.812581018516</v>
      </c>
      <c r="T134" s="9">
        <f t="shared" si="8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6"/>
        <v>0</v>
      </c>
      <c r="P135" t="str">
        <f>IFERROR(E135/L135, "null")</f>
        <v>null</v>
      </c>
      <c r="Q135" t="str">
        <f>TRIM(LEFT(N135,SEARCH("/",N135,1)-1))</f>
        <v>film &amp; video</v>
      </c>
      <c r="R135" t="str">
        <f>TRIM(RIGHT(N135,LEN(N135)-SEARCH("/",N135)))</f>
        <v>science fiction</v>
      </c>
      <c r="S135" s="9">
        <f t="shared" si="7"/>
        <v>42491.80768518518</v>
      </c>
      <c r="T135" s="9">
        <f t="shared" si="8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6"/>
        <v>0</v>
      </c>
      <c r="P136" t="str">
        <f>IFERROR(E136/L136, "null")</f>
        <v>null</v>
      </c>
      <c r="Q136" t="str">
        <f>TRIM(LEFT(N136,SEARCH("/",N136,1)-1))</f>
        <v>film &amp; video</v>
      </c>
      <c r="R136" t="str">
        <f>TRIM(RIGHT(N136,LEN(N136)-SEARCH("/",N136)))</f>
        <v>science fiction</v>
      </c>
      <c r="S136" s="9">
        <f t="shared" si="7"/>
        <v>42221.909930555557</v>
      </c>
      <c r="T136" s="9">
        <f t="shared" si="8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6"/>
        <v>0.13433333333333333</v>
      </c>
      <c r="P137">
        <f>IFERROR(E137/L137, "null")</f>
        <v>80.599999999999994</v>
      </c>
      <c r="Q137" t="str">
        <f>TRIM(LEFT(N137,SEARCH("/",N137,1)-1))</f>
        <v>film &amp; video</v>
      </c>
      <c r="R137" t="str">
        <f>TRIM(RIGHT(N137,LEN(N137)-SEARCH("/",N137)))</f>
        <v>science fiction</v>
      </c>
      <c r="S137" s="9">
        <f t="shared" si="7"/>
        <v>41788.381909722222</v>
      </c>
      <c r="T137" s="9">
        <f t="shared" si="8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6"/>
        <v>0</v>
      </c>
      <c r="P138" t="str">
        <f>IFERROR(E138/L138, "null")</f>
        <v>null</v>
      </c>
      <c r="Q138" t="str">
        <f>TRIM(LEFT(N138,SEARCH("/",N138,1)-1))</f>
        <v>film &amp; video</v>
      </c>
      <c r="R138" t="str">
        <f>TRIM(RIGHT(N138,LEN(N138)-SEARCH("/",N138)))</f>
        <v>science fiction</v>
      </c>
      <c r="S138" s="9">
        <f t="shared" si="7"/>
        <v>42096.410115740742</v>
      </c>
      <c r="T138" s="9">
        <f t="shared" si="8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6"/>
        <v>0</v>
      </c>
      <c r="P139" t="str">
        <f>IFERROR(E139/L139, "null")</f>
        <v>null</v>
      </c>
      <c r="Q139" t="str">
        <f>TRIM(LEFT(N139,SEARCH("/",N139,1)-1))</f>
        <v>film &amp; video</v>
      </c>
      <c r="R139" t="str">
        <f>TRIM(RIGHT(N139,LEN(N139)-SEARCH("/",N139)))</f>
        <v>science fiction</v>
      </c>
      <c r="S139" s="9">
        <f t="shared" si="7"/>
        <v>42239.573993055557</v>
      </c>
      <c r="T139" s="9">
        <f t="shared" si="8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6"/>
        <v>3.1413333333333335E-2</v>
      </c>
      <c r="P140">
        <f>IFERROR(E140/L140, "null")</f>
        <v>81.241379310344826</v>
      </c>
      <c r="Q140" t="str">
        <f>TRIM(LEFT(N140,SEARCH("/",N140,1)-1))</f>
        <v>film &amp; video</v>
      </c>
      <c r="R140" t="str">
        <f>TRIM(RIGHT(N140,LEN(N140)-SEARCH("/",N140)))</f>
        <v>science fiction</v>
      </c>
      <c r="S140" s="9">
        <f t="shared" si="7"/>
        <v>42186.257418981477</v>
      </c>
      <c r="T140" s="9">
        <f t="shared" si="8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6"/>
        <v>1</v>
      </c>
      <c r="P141">
        <f>IFERROR(E141/L141, "null")</f>
        <v>500</v>
      </c>
      <c r="Q141" t="str">
        <f>TRIM(LEFT(N141,SEARCH("/",N141,1)-1))</f>
        <v>film &amp; video</v>
      </c>
      <c r="R141" t="str">
        <f>TRIM(RIGHT(N141,LEN(N141)-SEARCH("/",N141)))</f>
        <v>science fiction</v>
      </c>
      <c r="S141" s="9">
        <f t="shared" si="7"/>
        <v>42187.920972222222</v>
      </c>
      <c r="T141" s="9">
        <f t="shared" si="8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6"/>
        <v>0</v>
      </c>
      <c r="P142" t="str">
        <f>IFERROR(E142/L142, "null")</f>
        <v>null</v>
      </c>
      <c r="Q142" t="str">
        <f>TRIM(LEFT(N142,SEARCH("/",N142,1)-1))</f>
        <v>film &amp; video</v>
      </c>
      <c r="R142" t="str">
        <f>TRIM(RIGHT(N142,LEN(N142)-SEARCH("/",N142)))</f>
        <v>science fiction</v>
      </c>
      <c r="S142" s="9">
        <f t="shared" si="7"/>
        <v>42053.198287037041</v>
      </c>
      <c r="T142" s="9">
        <f t="shared" si="8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6"/>
        <v>0.10775</v>
      </c>
      <c r="P143">
        <f>IFERROR(E143/L143, "null")</f>
        <v>46.178571428571431</v>
      </c>
      <c r="Q143" t="str">
        <f>TRIM(LEFT(N143,SEARCH("/",N143,1)-1))</f>
        <v>film &amp; video</v>
      </c>
      <c r="R143" t="str">
        <f>TRIM(RIGHT(N143,LEN(N143)-SEARCH("/",N143)))</f>
        <v>science fiction</v>
      </c>
      <c r="S143" s="9">
        <f t="shared" si="7"/>
        <v>42110.153043981481</v>
      </c>
      <c r="T143" s="9">
        <f t="shared" si="8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6"/>
        <v>3.3333333333333335E-3</v>
      </c>
      <c r="P144">
        <f>IFERROR(E144/L144, "null")</f>
        <v>10</v>
      </c>
      <c r="Q144" t="str">
        <f>TRIM(LEFT(N144,SEARCH("/",N144,1)-1))</f>
        <v>film &amp; video</v>
      </c>
      <c r="R144" t="str">
        <f>TRIM(RIGHT(N144,LEN(N144)-SEARCH("/",N144)))</f>
        <v>science fiction</v>
      </c>
      <c r="S144" s="9">
        <f t="shared" si="7"/>
        <v>41938.893263888887</v>
      </c>
      <c r="T144" s="9">
        <f t="shared" si="8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6"/>
        <v>0</v>
      </c>
      <c r="P145" t="str">
        <f>IFERROR(E145/L145, "null")</f>
        <v>null</v>
      </c>
      <c r="Q145" t="str">
        <f>TRIM(LEFT(N145,SEARCH("/",N145,1)-1))</f>
        <v>film &amp; video</v>
      </c>
      <c r="R145" t="str">
        <f>TRIM(RIGHT(N145,LEN(N145)-SEARCH("/",N145)))</f>
        <v>science fiction</v>
      </c>
      <c r="S145" s="9">
        <f t="shared" si="7"/>
        <v>42559.064143518524</v>
      </c>
      <c r="T145" s="9">
        <f t="shared" si="8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6"/>
        <v>0.27600000000000002</v>
      </c>
      <c r="P146">
        <f>IFERROR(E146/L146, "null")</f>
        <v>55.945945945945944</v>
      </c>
      <c r="Q146" t="str">
        <f>TRIM(LEFT(N146,SEARCH("/",N146,1)-1))</f>
        <v>film &amp; video</v>
      </c>
      <c r="R146" t="str">
        <f>TRIM(RIGHT(N146,LEN(N146)-SEARCH("/",N146)))</f>
        <v>science fiction</v>
      </c>
      <c r="S146" s="9">
        <f t="shared" si="7"/>
        <v>42047.762407407412</v>
      </c>
      <c r="T146" s="9">
        <f t="shared" si="8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6"/>
        <v>7.5111111111111115E-2</v>
      </c>
      <c r="P147">
        <f>IFERROR(E147/L147, "null")</f>
        <v>37.555555555555557</v>
      </c>
      <c r="Q147" t="str">
        <f>TRIM(LEFT(N147,SEARCH("/",N147,1)-1))</f>
        <v>film &amp; video</v>
      </c>
      <c r="R147" t="str">
        <f>TRIM(RIGHT(N147,LEN(N147)-SEARCH("/",N147)))</f>
        <v>science fiction</v>
      </c>
      <c r="S147" s="9">
        <f t="shared" si="7"/>
        <v>42200.542268518519</v>
      </c>
      <c r="T147" s="9">
        <f t="shared" si="8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6"/>
        <v>5.7499999999999999E-3</v>
      </c>
      <c r="P148">
        <f>IFERROR(E148/L148, "null")</f>
        <v>38.333333333333336</v>
      </c>
      <c r="Q148" t="str">
        <f>TRIM(LEFT(N148,SEARCH("/",N148,1)-1))</f>
        <v>film &amp; video</v>
      </c>
      <c r="R148" t="str">
        <f>TRIM(RIGHT(N148,LEN(N148)-SEARCH("/",N148)))</f>
        <v>science fiction</v>
      </c>
      <c r="S148" s="9">
        <f t="shared" si="7"/>
        <v>42693.016180555554</v>
      </c>
      <c r="T148" s="9">
        <f t="shared" si="8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6"/>
        <v>0</v>
      </c>
      <c r="P149" t="str">
        <f>IFERROR(E149/L149, "null")</f>
        <v>null</v>
      </c>
      <c r="Q149" t="str">
        <f>TRIM(LEFT(N149,SEARCH("/",N149,1)-1))</f>
        <v>film &amp; video</v>
      </c>
      <c r="R149" t="str">
        <f>TRIM(RIGHT(N149,LEN(N149)-SEARCH("/",N149)))</f>
        <v>science fiction</v>
      </c>
      <c r="S149" s="9">
        <f t="shared" si="7"/>
        <v>41969.767824074079</v>
      </c>
      <c r="T149" s="9">
        <f t="shared" si="8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6"/>
        <v>8.0000000000000004E-4</v>
      </c>
      <c r="P150">
        <f>IFERROR(E150/L150, "null")</f>
        <v>20</v>
      </c>
      <c r="Q150" t="str">
        <f>TRIM(LEFT(N150,SEARCH("/",N150,1)-1))</f>
        <v>film &amp; video</v>
      </c>
      <c r="R150" t="str">
        <f>TRIM(RIGHT(N150,LEN(N150)-SEARCH("/",N150)))</f>
        <v>science fiction</v>
      </c>
      <c r="S150" s="9">
        <f t="shared" si="7"/>
        <v>42397.281666666662</v>
      </c>
      <c r="T150" s="9">
        <f t="shared" si="8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6"/>
        <v>9.1999999999999998E-3</v>
      </c>
      <c r="P151">
        <f>IFERROR(E151/L151, "null")</f>
        <v>15.333333333333334</v>
      </c>
      <c r="Q151" t="str">
        <f>TRIM(LEFT(N151,SEARCH("/",N151,1)-1))</f>
        <v>film &amp; video</v>
      </c>
      <c r="R151" t="str">
        <f>TRIM(RIGHT(N151,LEN(N151)-SEARCH("/",N151)))</f>
        <v>science fiction</v>
      </c>
      <c r="S151" s="9">
        <f t="shared" si="7"/>
        <v>41968.172106481477</v>
      </c>
      <c r="T151" s="9">
        <f t="shared" si="8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6"/>
        <v>0.23163076923076922</v>
      </c>
      <c r="P152">
        <f>IFERROR(E152/L152, "null")</f>
        <v>449.43283582089555</v>
      </c>
      <c r="Q152" t="str">
        <f>TRIM(LEFT(N152,SEARCH("/",N152,1)-1))</f>
        <v>film &amp; video</v>
      </c>
      <c r="R152" t="str">
        <f>TRIM(RIGHT(N152,LEN(N152)-SEARCH("/",N152)))</f>
        <v>science fiction</v>
      </c>
      <c r="S152" s="9">
        <f t="shared" si="7"/>
        <v>42090.161828703705</v>
      </c>
      <c r="T152" s="9">
        <f t="shared" si="8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6"/>
        <v>5.5999999999999995E-4</v>
      </c>
      <c r="P153">
        <f>IFERROR(E153/L153, "null")</f>
        <v>28</v>
      </c>
      <c r="Q153" t="str">
        <f>TRIM(LEFT(N153,SEARCH("/",N153,1)-1))</f>
        <v>film &amp; video</v>
      </c>
      <c r="R153" t="str">
        <f>TRIM(RIGHT(N153,LEN(N153)-SEARCH("/",N153)))</f>
        <v>science fiction</v>
      </c>
      <c r="S153" s="9">
        <f t="shared" si="7"/>
        <v>42113.550821759258</v>
      </c>
      <c r="T153" s="9">
        <f t="shared" si="8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6"/>
        <v>7.8947368421052633E-5</v>
      </c>
      <c r="P154">
        <f>IFERROR(E154/L154, "null")</f>
        <v>15</v>
      </c>
      <c r="Q154" t="str">
        <f>TRIM(LEFT(N154,SEARCH("/",N154,1)-1))</f>
        <v>film &amp; video</v>
      </c>
      <c r="R154" t="str">
        <f>TRIM(RIGHT(N154,LEN(N154)-SEARCH("/",N154)))</f>
        <v>science fiction</v>
      </c>
      <c r="S154" s="9">
        <f t="shared" si="7"/>
        <v>41875.077546296299</v>
      </c>
      <c r="T154" s="9">
        <f t="shared" si="8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6"/>
        <v>7.1799999999999998E-3</v>
      </c>
      <c r="P155">
        <f>IFERROR(E155/L155, "null")</f>
        <v>35.9</v>
      </c>
      <c r="Q155" t="str">
        <f>TRIM(LEFT(N155,SEARCH("/",N155,1)-1))</f>
        <v>film &amp; video</v>
      </c>
      <c r="R155" t="str">
        <f>TRIM(RIGHT(N155,LEN(N155)-SEARCH("/",N155)))</f>
        <v>science fiction</v>
      </c>
      <c r="S155" s="9">
        <f t="shared" si="7"/>
        <v>41933.586157407408</v>
      </c>
      <c r="T155" s="9">
        <f t="shared" si="8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6"/>
        <v>2.6666666666666668E-2</v>
      </c>
      <c r="P156">
        <f>IFERROR(E156/L156, "null")</f>
        <v>13.333333333333334</v>
      </c>
      <c r="Q156" t="str">
        <f>TRIM(LEFT(N156,SEARCH("/",N156,1)-1))</f>
        <v>film &amp; video</v>
      </c>
      <c r="R156" t="str">
        <f>TRIM(RIGHT(N156,LEN(N156)-SEARCH("/",N156)))</f>
        <v>science fiction</v>
      </c>
      <c r="S156" s="9">
        <f t="shared" si="7"/>
        <v>42115.547395833331</v>
      </c>
      <c r="T156" s="9">
        <f t="shared" si="8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6"/>
        <v>6.0000000000000002E-5</v>
      </c>
      <c r="P157">
        <f>IFERROR(E157/L157, "null")</f>
        <v>20.25</v>
      </c>
      <c r="Q157" t="str">
        <f>TRIM(LEFT(N157,SEARCH("/",N157,1)-1))</f>
        <v>film &amp; video</v>
      </c>
      <c r="R157" t="str">
        <f>TRIM(RIGHT(N157,LEN(N157)-SEARCH("/",N157)))</f>
        <v>science fiction</v>
      </c>
      <c r="S157" s="9">
        <f t="shared" si="7"/>
        <v>42168.559432870374</v>
      </c>
      <c r="T157" s="9">
        <f t="shared" si="8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6"/>
        <v>5.0999999999999997E-2</v>
      </c>
      <c r="P158">
        <f>IFERROR(E158/L158, "null")</f>
        <v>119</v>
      </c>
      <c r="Q158" t="str">
        <f>TRIM(LEFT(N158,SEARCH("/",N158,1)-1))</f>
        <v>film &amp; video</v>
      </c>
      <c r="R158" t="str">
        <f>TRIM(RIGHT(N158,LEN(N158)-SEARCH("/",N158)))</f>
        <v>science fiction</v>
      </c>
      <c r="S158" s="9">
        <f t="shared" si="7"/>
        <v>41794.124953703707</v>
      </c>
      <c r="T158" s="9">
        <f t="shared" si="8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6"/>
        <v>2.671118530884808E-3</v>
      </c>
      <c r="P159">
        <f>IFERROR(E159/L159, "null")</f>
        <v>4</v>
      </c>
      <c r="Q159" t="str">
        <f>TRIM(LEFT(N159,SEARCH("/",N159,1)-1))</f>
        <v>film &amp; video</v>
      </c>
      <c r="R159" t="str">
        <f>TRIM(RIGHT(N159,LEN(N159)-SEARCH("/",N159)))</f>
        <v>science fiction</v>
      </c>
      <c r="S159" s="9">
        <f t="shared" si="7"/>
        <v>42396.911712962959</v>
      </c>
      <c r="T159" s="9">
        <f t="shared" si="8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6"/>
        <v>0</v>
      </c>
      <c r="P160" t="str">
        <f>IFERROR(E160/L160, "null")</f>
        <v>null</v>
      </c>
      <c r="Q160" t="str">
        <f>TRIM(LEFT(N160,SEARCH("/",N160,1)-1))</f>
        <v>film &amp; video</v>
      </c>
      <c r="R160" t="str">
        <f>TRIM(RIGHT(N160,LEN(N160)-SEARCH("/",N160)))</f>
        <v>science fiction</v>
      </c>
      <c r="S160" s="9">
        <f t="shared" si="7"/>
        <v>41904.07671296296</v>
      </c>
      <c r="T160" s="9">
        <f t="shared" si="8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6"/>
        <v>2.0000000000000002E-5</v>
      </c>
      <c r="P161">
        <f>IFERROR(E161/L161, "null")</f>
        <v>10</v>
      </c>
      <c r="Q161" t="str">
        <f>TRIM(LEFT(N161,SEARCH("/",N161,1)-1))</f>
        <v>film &amp; video</v>
      </c>
      <c r="R161" t="str">
        <f>TRIM(RIGHT(N161,LEN(N161)-SEARCH("/",N161)))</f>
        <v>science fiction</v>
      </c>
      <c r="S161" s="9">
        <f t="shared" si="7"/>
        <v>42514.434548611112</v>
      </c>
      <c r="T161" s="9">
        <f t="shared" si="8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6"/>
        <v>0</v>
      </c>
      <c r="P162" t="str">
        <f>IFERROR(E162/L162, "null")</f>
        <v>null</v>
      </c>
      <c r="Q162" t="str">
        <f>TRIM(LEFT(N162,SEARCH("/",N162,1)-1))</f>
        <v>film &amp; video</v>
      </c>
      <c r="R162" t="str">
        <f>TRIM(RIGHT(N162,LEN(N162)-SEARCH("/",N162)))</f>
        <v>drama</v>
      </c>
      <c r="S162" s="9">
        <f t="shared" si="7"/>
        <v>42171.913090277783</v>
      </c>
      <c r="T162" s="9">
        <f t="shared" si="8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6"/>
        <v>1E-4</v>
      </c>
      <c r="P163">
        <f>IFERROR(E163/L163, "null")</f>
        <v>5</v>
      </c>
      <c r="Q163" t="str">
        <f>TRIM(LEFT(N163,SEARCH("/",N163,1)-1))</f>
        <v>film &amp; video</v>
      </c>
      <c r="R163" t="str">
        <f>TRIM(RIGHT(N163,LEN(N163)-SEARCH("/",N163)))</f>
        <v>drama</v>
      </c>
      <c r="S163" s="9">
        <f t="shared" si="7"/>
        <v>41792.687442129631</v>
      </c>
      <c r="T163" s="9">
        <f t="shared" si="8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6"/>
        <v>0.15535714285714286</v>
      </c>
      <c r="P164">
        <f>IFERROR(E164/L164, "null")</f>
        <v>43.5</v>
      </c>
      <c r="Q164" t="str">
        <f>TRIM(LEFT(N164,SEARCH("/",N164,1)-1))</f>
        <v>film &amp; video</v>
      </c>
      <c r="R164" t="str">
        <f>TRIM(RIGHT(N164,LEN(N164)-SEARCH("/",N164)))</f>
        <v>drama</v>
      </c>
      <c r="S164" s="9">
        <f t="shared" si="7"/>
        <v>41835.126805555556</v>
      </c>
      <c r="T164" s="9">
        <f t="shared" si="8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6"/>
        <v>0</v>
      </c>
      <c r="P165" t="str">
        <f>IFERROR(E165/L165, "null")</f>
        <v>null</v>
      </c>
      <c r="Q165" t="str">
        <f>TRIM(LEFT(N165,SEARCH("/",N165,1)-1))</f>
        <v>film &amp; video</v>
      </c>
      <c r="R165" t="str">
        <f>TRIM(RIGHT(N165,LEN(N165)-SEARCH("/",N165)))</f>
        <v>drama</v>
      </c>
      <c r="S165" s="9">
        <f t="shared" si="7"/>
        <v>42243.961273148147</v>
      </c>
      <c r="T165" s="9">
        <f t="shared" si="8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6"/>
        <v>5.3333333333333332E-3</v>
      </c>
      <c r="P166">
        <f>IFERROR(E166/L166, "null")</f>
        <v>91.428571428571431</v>
      </c>
      <c r="Q166" t="str">
        <f>TRIM(LEFT(N166,SEARCH("/",N166,1)-1))</f>
        <v>film &amp; video</v>
      </c>
      <c r="R166" t="str">
        <f>TRIM(RIGHT(N166,LEN(N166)-SEARCH("/",N166)))</f>
        <v>drama</v>
      </c>
      <c r="S166" s="9">
        <f t="shared" si="7"/>
        <v>41841.762743055559</v>
      </c>
      <c r="T166" s="9">
        <f t="shared" si="8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6"/>
        <v>0</v>
      </c>
      <c r="P167" t="str">
        <f>IFERROR(E167/L167, "null")</f>
        <v>null</v>
      </c>
      <c r="Q167" t="str">
        <f>TRIM(LEFT(N167,SEARCH("/",N167,1)-1))</f>
        <v>film &amp; video</v>
      </c>
      <c r="R167" t="str">
        <f>TRIM(RIGHT(N167,LEN(N167)-SEARCH("/",N167)))</f>
        <v>drama</v>
      </c>
      <c r="S167" s="9">
        <f t="shared" si="7"/>
        <v>42351.658842592587</v>
      </c>
      <c r="T167" s="9">
        <f t="shared" si="8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6"/>
        <v>0.6</v>
      </c>
      <c r="P168">
        <f>IFERROR(E168/L168, "null")</f>
        <v>3000</v>
      </c>
      <c r="Q168" t="str">
        <f>TRIM(LEFT(N168,SEARCH("/",N168,1)-1))</f>
        <v>film &amp; video</v>
      </c>
      <c r="R168" t="str">
        <f>TRIM(RIGHT(N168,LEN(N168)-SEARCH("/",N168)))</f>
        <v>drama</v>
      </c>
      <c r="S168" s="9">
        <f t="shared" si="7"/>
        <v>42721.075949074075</v>
      </c>
      <c r="T168" s="9">
        <f t="shared" si="8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6"/>
        <v>1E-4</v>
      </c>
      <c r="P169">
        <f>IFERROR(E169/L169, "null")</f>
        <v>5.5</v>
      </c>
      <c r="Q169" t="str">
        <f>TRIM(LEFT(N169,SEARCH("/",N169,1)-1))</f>
        <v>film &amp; video</v>
      </c>
      <c r="R169" t="str">
        <f>TRIM(RIGHT(N169,LEN(N169)-SEARCH("/",N169)))</f>
        <v>drama</v>
      </c>
      <c r="S169" s="9">
        <f t="shared" si="7"/>
        <v>42160.927488425921</v>
      </c>
      <c r="T169" s="9">
        <f t="shared" si="8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6"/>
        <v>4.0625000000000001E-2</v>
      </c>
      <c r="P170">
        <f>IFERROR(E170/L170, "null")</f>
        <v>108.33333333333333</v>
      </c>
      <c r="Q170" t="str">
        <f>TRIM(LEFT(N170,SEARCH("/",N170,1)-1))</f>
        <v>film &amp; video</v>
      </c>
      <c r="R170" t="str">
        <f>TRIM(RIGHT(N170,LEN(N170)-SEARCH("/",N170)))</f>
        <v>drama</v>
      </c>
      <c r="S170" s="9">
        <f t="shared" si="7"/>
        <v>42052.83530092593</v>
      </c>
      <c r="T170" s="9">
        <f t="shared" si="8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6"/>
        <v>0.224</v>
      </c>
      <c r="P171">
        <f>IFERROR(E171/L171, "null")</f>
        <v>56</v>
      </c>
      <c r="Q171" t="str">
        <f>TRIM(LEFT(N171,SEARCH("/",N171,1)-1))</f>
        <v>film &amp; video</v>
      </c>
      <c r="R171" t="str">
        <f>TRIM(RIGHT(N171,LEN(N171)-SEARCH("/",N171)))</f>
        <v>drama</v>
      </c>
      <c r="S171" s="9">
        <f t="shared" si="7"/>
        <v>41900.505312499998</v>
      </c>
      <c r="T171" s="9">
        <f t="shared" si="8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6"/>
        <v>3.2500000000000001E-2</v>
      </c>
      <c r="P172">
        <f>IFERROR(E172/L172, "null")</f>
        <v>32.5</v>
      </c>
      <c r="Q172" t="str">
        <f>TRIM(LEFT(N172,SEARCH("/",N172,1)-1))</f>
        <v>film &amp; video</v>
      </c>
      <c r="R172" t="str">
        <f>TRIM(RIGHT(N172,LEN(N172)-SEARCH("/",N172)))</f>
        <v>drama</v>
      </c>
      <c r="S172" s="9">
        <f t="shared" si="7"/>
        <v>42216.977812500001</v>
      </c>
      <c r="T172" s="9">
        <f t="shared" si="8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6"/>
        <v>2.0000000000000002E-5</v>
      </c>
      <c r="P173">
        <f>IFERROR(E173/L173, "null")</f>
        <v>1</v>
      </c>
      <c r="Q173" t="str">
        <f>TRIM(LEFT(N173,SEARCH("/",N173,1)-1))</f>
        <v>film &amp; video</v>
      </c>
      <c r="R173" t="str">
        <f>TRIM(RIGHT(N173,LEN(N173)-SEARCH("/",N173)))</f>
        <v>drama</v>
      </c>
      <c r="S173" s="9">
        <f t="shared" si="7"/>
        <v>42534.180717592593</v>
      </c>
      <c r="T173" s="9">
        <f t="shared" si="8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6"/>
        <v>0</v>
      </c>
      <c r="P174" t="str">
        <f>IFERROR(E174/L174, "null")</f>
        <v>null</v>
      </c>
      <c r="Q174" t="str">
        <f>TRIM(LEFT(N174,SEARCH("/",N174,1)-1))</f>
        <v>film &amp; video</v>
      </c>
      <c r="R174" t="str">
        <f>TRIM(RIGHT(N174,LEN(N174)-SEARCH("/",N174)))</f>
        <v>drama</v>
      </c>
      <c r="S174" s="9">
        <f t="shared" si="7"/>
        <v>42047.394942129627</v>
      </c>
      <c r="T174" s="9">
        <f t="shared" si="8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6"/>
        <v>0</v>
      </c>
      <c r="P175" t="str">
        <f>IFERROR(E175/L175, "null")</f>
        <v>null</v>
      </c>
      <c r="Q175" t="str">
        <f>TRIM(LEFT(N175,SEARCH("/",N175,1)-1))</f>
        <v>film &amp; video</v>
      </c>
      <c r="R175" t="str">
        <f>TRIM(RIGHT(N175,LEN(N175)-SEARCH("/",N175)))</f>
        <v>drama</v>
      </c>
      <c r="S175" s="9">
        <f t="shared" si="7"/>
        <v>42033.573009259257</v>
      </c>
      <c r="T175" s="9">
        <f t="shared" si="8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6"/>
        <v>0</v>
      </c>
      <c r="P176" t="str">
        <f>IFERROR(E176/L176, "null")</f>
        <v>null</v>
      </c>
      <c r="Q176" t="str">
        <f>TRIM(LEFT(N176,SEARCH("/",N176,1)-1))</f>
        <v>film &amp; video</v>
      </c>
      <c r="R176" t="str">
        <f>TRIM(RIGHT(N176,LEN(N176)-SEARCH("/",N176)))</f>
        <v>drama</v>
      </c>
      <c r="S176" s="9">
        <f t="shared" si="7"/>
        <v>42072.758981481486</v>
      </c>
      <c r="T176" s="9">
        <f t="shared" si="8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6"/>
        <v>6.4850000000000005E-2</v>
      </c>
      <c r="P177">
        <f>IFERROR(E177/L177, "null")</f>
        <v>49.884615384615387</v>
      </c>
      <c r="Q177" t="str">
        <f>TRIM(LEFT(N177,SEARCH("/",N177,1)-1))</f>
        <v>film &amp; video</v>
      </c>
      <c r="R177" t="str">
        <f>TRIM(RIGHT(N177,LEN(N177)-SEARCH("/",N177)))</f>
        <v>drama</v>
      </c>
      <c r="S177" s="9">
        <f t="shared" si="7"/>
        <v>41855.777905092589</v>
      </c>
      <c r="T177" s="9">
        <f t="shared" si="8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6"/>
        <v>0</v>
      </c>
      <c r="P178" t="str">
        <f>IFERROR(E178/L178, "null")</f>
        <v>null</v>
      </c>
      <c r="Q178" t="str">
        <f>TRIM(LEFT(N178,SEARCH("/",N178,1)-1))</f>
        <v>film &amp; video</v>
      </c>
      <c r="R178" t="str">
        <f>TRIM(RIGHT(N178,LEN(N178)-SEARCH("/",N178)))</f>
        <v>drama</v>
      </c>
      <c r="S178" s="9">
        <f t="shared" si="7"/>
        <v>42191.824062500003</v>
      </c>
      <c r="T178" s="9">
        <f t="shared" si="8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6"/>
        <v>0.4</v>
      </c>
      <c r="P179">
        <f>IFERROR(E179/L179, "null")</f>
        <v>25.714285714285715</v>
      </c>
      <c r="Q179" t="str">
        <f>TRIM(LEFT(N179,SEARCH("/",N179,1)-1))</f>
        <v>film &amp; video</v>
      </c>
      <c r="R179" t="str">
        <f>TRIM(RIGHT(N179,LEN(N179)-SEARCH("/",N179)))</f>
        <v>drama</v>
      </c>
      <c r="S179" s="9">
        <f t="shared" si="7"/>
        <v>42070.047754629632</v>
      </c>
      <c r="T179" s="9">
        <f t="shared" si="8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6"/>
        <v>0</v>
      </c>
      <c r="P180" t="str">
        <f>IFERROR(E180/L180, "null")</f>
        <v>null</v>
      </c>
      <c r="Q180" t="str">
        <f>TRIM(LEFT(N180,SEARCH("/",N180,1)-1))</f>
        <v>film &amp; video</v>
      </c>
      <c r="R180" t="str">
        <f>TRIM(RIGHT(N180,LEN(N180)-SEARCH("/",N180)))</f>
        <v>drama</v>
      </c>
      <c r="S180" s="9">
        <f t="shared" si="7"/>
        <v>42304.955381944441</v>
      </c>
      <c r="T180" s="9">
        <f t="shared" si="8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6"/>
        <v>0.2</v>
      </c>
      <c r="P181">
        <f>IFERROR(E181/L181, "null")</f>
        <v>100</v>
      </c>
      <c r="Q181" t="str">
        <f>TRIM(LEFT(N181,SEARCH("/",N181,1)-1))</f>
        <v>film &amp; video</v>
      </c>
      <c r="R181" t="str">
        <f>TRIM(RIGHT(N181,LEN(N181)-SEARCH("/",N181)))</f>
        <v>drama</v>
      </c>
      <c r="S181" s="9">
        <f t="shared" si="7"/>
        <v>42403.080497685187</v>
      </c>
      <c r="T181" s="9">
        <f t="shared" si="8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6"/>
        <v>0.33416666666666667</v>
      </c>
      <c r="P182">
        <f>IFERROR(E182/L182, "null")</f>
        <v>30.846153846153847</v>
      </c>
      <c r="Q182" t="str">
        <f>TRIM(LEFT(N182,SEARCH("/",N182,1)-1))</f>
        <v>film &amp; video</v>
      </c>
      <c r="R182" t="str">
        <f>TRIM(RIGHT(N182,LEN(N182)-SEARCH("/",N182)))</f>
        <v>drama</v>
      </c>
      <c r="S182" s="9">
        <f t="shared" si="7"/>
        <v>42067.991238425922</v>
      </c>
      <c r="T182" s="9">
        <f t="shared" si="8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6"/>
        <v>0.21092608822670172</v>
      </c>
      <c r="P183">
        <f>IFERROR(E183/L183, "null")</f>
        <v>180.5</v>
      </c>
      <c r="Q183" t="str">
        <f>TRIM(LEFT(N183,SEARCH("/",N183,1)-1))</f>
        <v>film &amp; video</v>
      </c>
      <c r="R183" t="str">
        <f>TRIM(RIGHT(N183,LEN(N183)-SEARCH("/",N183)))</f>
        <v>drama</v>
      </c>
      <c r="S183" s="9">
        <f t="shared" si="7"/>
        <v>42147.741840277777</v>
      </c>
      <c r="T183" s="9">
        <f t="shared" si="8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6"/>
        <v>0</v>
      </c>
      <c r="P184" t="str">
        <f>IFERROR(E184/L184, "null")</f>
        <v>null</v>
      </c>
      <c r="Q184" t="str">
        <f>TRIM(LEFT(N184,SEARCH("/",N184,1)-1))</f>
        <v>film &amp; video</v>
      </c>
      <c r="R184" t="str">
        <f>TRIM(RIGHT(N184,LEN(N184)-SEARCH("/",N184)))</f>
        <v>drama</v>
      </c>
      <c r="S184" s="9">
        <f t="shared" si="7"/>
        <v>42712.011944444443</v>
      </c>
      <c r="T184" s="9">
        <f t="shared" si="8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6"/>
        <v>0.35855999999999999</v>
      </c>
      <c r="P185">
        <f>IFERROR(E185/L185, "null")</f>
        <v>373.5</v>
      </c>
      <c r="Q185" t="str">
        <f>TRIM(LEFT(N185,SEARCH("/",N185,1)-1))</f>
        <v>film &amp; video</v>
      </c>
      <c r="R185" t="str">
        <f>TRIM(RIGHT(N185,LEN(N185)-SEARCH("/",N185)))</f>
        <v>drama</v>
      </c>
      <c r="S185" s="9">
        <f t="shared" si="7"/>
        <v>41939.810300925928</v>
      </c>
      <c r="T185" s="9">
        <f t="shared" si="8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6"/>
        <v>3.4000000000000002E-2</v>
      </c>
      <c r="P186">
        <f>IFERROR(E186/L186, "null")</f>
        <v>25.5</v>
      </c>
      <c r="Q186" t="str">
        <f>TRIM(LEFT(N186,SEARCH("/",N186,1)-1))</f>
        <v>film &amp; video</v>
      </c>
      <c r="R186" t="str">
        <f>TRIM(RIGHT(N186,LEN(N186)-SEARCH("/",N186)))</f>
        <v>drama</v>
      </c>
      <c r="S186" s="9">
        <f t="shared" si="7"/>
        <v>41825.791226851856</v>
      </c>
      <c r="T186" s="9">
        <f t="shared" si="8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6"/>
        <v>5.5E-2</v>
      </c>
      <c r="P187">
        <f>IFERROR(E187/L187, "null")</f>
        <v>220</v>
      </c>
      <c r="Q187" t="str">
        <f>TRIM(LEFT(N187,SEARCH("/",N187,1)-1))</f>
        <v>film &amp; video</v>
      </c>
      <c r="R187" t="str">
        <f>TRIM(RIGHT(N187,LEN(N187)-SEARCH("/",N187)))</f>
        <v>drama</v>
      </c>
      <c r="S187" s="9">
        <f t="shared" si="7"/>
        <v>42570.91133101852</v>
      </c>
      <c r="T187" s="9">
        <f t="shared" si="8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6"/>
        <v>0</v>
      </c>
      <c r="P188" t="str">
        <f>IFERROR(E188/L188, "null")</f>
        <v>null</v>
      </c>
      <c r="Q188" t="str">
        <f>TRIM(LEFT(N188,SEARCH("/",N188,1)-1))</f>
        <v>film &amp; video</v>
      </c>
      <c r="R188" t="str">
        <f>TRIM(RIGHT(N188,LEN(N188)-SEARCH("/",N188)))</f>
        <v>drama</v>
      </c>
      <c r="S188" s="9">
        <f t="shared" si="7"/>
        <v>42767.812893518523</v>
      </c>
      <c r="T188" s="9">
        <f t="shared" si="8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6"/>
        <v>0.16</v>
      </c>
      <c r="P189">
        <f>IFERROR(E189/L189, "null")</f>
        <v>160</v>
      </c>
      <c r="Q189" t="str">
        <f>TRIM(LEFT(N189,SEARCH("/",N189,1)-1))</f>
        <v>film &amp; video</v>
      </c>
      <c r="R189" t="str">
        <f>TRIM(RIGHT(N189,LEN(N189)-SEARCH("/",N189)))</f>
        <v>drama</v>
      </c>
      <c r="S189" s="9">
        <f t="shared" si="7"/>
        <v>42182.234456018516</v>
      </c>
      <c r="T189" s="9">
        <f t="shared" si="8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6"/>
        <v>0</v>
      </c>
      <c r="P190" t="str">
        <f>IFERROR(E190/L190, "null")</f>
        <v>null</v>
      </c>
      <c r="Q190" t="str">
        <f>TRIM(LEFT(N190,SEARCH("/",N190,1)-1))</f>
        <v>film &amp; video</v>
      </c>
      <c r="R190" t="str">
        <f>TRIM(RIGHT(N190,LEN(N190)-SEARCH("/",N190)))</f>
        <v>drama</v>
      </c>
      <c r="S190" s="9">
        <f t="shared" si="7"/>
        <v>41857.18304398148</v>
      </c>
      <c r="T190" s="9">
        <f t="shared" si="8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6"/>
        <v>6.8999999999999997E-4</v>
      </c>
      <c r="P191">
        <f>IFERROR(E191/L191, "null")</f>
        <v>69</v>
      </c>
      <c r="Q191" t="str">
        <f>TRIM(LEFT(N191,SEARCH("/",N191,1)-1))</f>
        <v>film &amp; video</v>
      </c>
      <c r="R191" t="str">
        <f>TRIM(RIGHT(N191,LEN(N191)-SEARCH("/",N191)))</f>
        <v>drama</v>
      </c>
      <c r="S191" s="9">
        <f t="shared" si="7"/>
        <v>42556.690706018519</v>
      </c>
      <c r="T191" s="9">
        <f t="shared" si="8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6"/>
        <v>4.1666666666666666E-3</v>
      </c>
      <c r="P192">
        <f>IFERROR(E192/L192, "null")</f>
        <v>50</v>
      </c>
      <c r="Q192" t="str">
        <f>TRIM(LEFT(N192,SEARCH("/",N192,1)-1))</f>
        <v>film &amp; video</v>
      </c>
      <c r="R192" t="str">
        <f>TRIM(RIGHT(N192,LEN(N192)-SEARCH("/",N192)))</f>
        <v>drama</v>
      </c>
      <c r="S192" s="9">
        <f t="shared" si="7"/>
        <v>42527.650995370372</v>
      </c>
      <c r="T192" s="9">
        <f t="shared" si="8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6"/>
        <v>0.05</v>
      </c>
      <c r="P193">
        <f>IFERROR(E193/L193, "null")</f>
        <v>83.333333333333329</v>
      </c>
      <c r="Q193" t="str">
        <f>TRIM(LEFT(N193,SEARCH("/",N193,1)-1))</f>
        <v>film &amp; video</v>
      </c>
      <c r="R193" t="str">
        <f>TRIM(RIGHT(N193,LEN(N193)-SEARCH("/",N193)))</f>
        <v>drama</v>
      </c>
      <c r="S193" s="9">
        <f t="shared" si="7"/>
        <v>42239.441412037035</v>
      </c>
      <c r="T193" s="9">
        <f t="shared" si="8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6"/>
        <v>1.7E-5</v>
      </c>
      <c r="P194">
        <f>IFERROR(E194/L194, "null")</f>
        <v>5.666666666666667</v>
      </c>
      <c r="Q194" t="str">
        <f>TRIM(LEFT(N194,SEARCH("/",N194,1)-1))</f>
        <v>film &amp; video</v>
      </c>
      <c r="R194" t="str">
        <f>TRIM(RIGHT(N194,LEN(N194)-SEARCH("/",N194)))</f>
        <v>drama</v>
      </c>
      <c r="S194" s="9">
        <f t="shared" si="7"/>
        <v>41899.792037037041</v>
      </c>
      <c r="T194" s="9">
        <f t="shared" si="8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9">E195/D195</f>
        <v>0</v>
      </c>
      <c r="P195" t="str">
        <f>IFERROR(E195/L195, "null")</f>
        <v>null</v>
      </c>
      <c r="Q195" t="str">
        <f>TRIM(LEFT(N195,SEARCH("/",N195,1)-1))</f>
        <v>film &amp; video</v>
      </c>
      <c r="R195" t="str">
        <f>TRIM(RIGHT(N195,LEN(N195)-SEARCH("/",N195)))</f>
        <v>drama</v>
      </c>
      <c r="S195" s="9">
        <f t="shared" ref="S195:S258" si="10">(((J195/60)/60)/24)+DATE(1970,1,1)</f>
        <v>41911.934791666667</v>
      </c>
      <c r="T195" s="9">
        <f t="shared" ref="T195:T258" si="11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9"/>
        <v>1.1999999999999999E-3</v>
      </c>
      <c r="P196">
        <f>IFERROR(E196/L196, "null")</f>
        <v>1</v>
      </c>
      <c r="Q196" t="str">
        <f>TRIM(LEFT(N196,SEARCH("/",N196,1)-1))</f>
        <v>film &amp; video</v>
      </c>
      <c r="R196" t="str">
        <f>TRIM(RIGHT(N196,LEN(N196)-SEARCH("/",N196)))</f>
        <v>drama</v>
      </c>
      <c r="S196" s="9">
        <f t="shared" si="10"/>
        <v>42375.996886574074</v>
      </c>
      <c r="T196" s="9">
        <f t="shared" si="11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9"/>
        <v>0</v>
      </c>
      <c r="P197" t="str">
        <f>IFERROR(E197/L197, "null")</f>
        <v>null</v>
      </c>
      <c r="Q197" t="str">
        <f>TRIM(LEFT(N197,SEARCH("/",N197,1)-1))</f>
        <v>film &amp; video</v>
      </c>
      <c r="R197" t="str">
        <f>TRIM(RIGHT(N197,LEN(N197)-SEARCH("/",N197)))</f>
        <v>drama</v>
      </c>
      <c r="S197" s="9">
        <f t="shared" si="10"/>
        <v>42135.67050925926</v>
      </c>
      <c r="T197" s="9">
        <f t="shared" si="11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9"/>
        <v>0.41857142857142859</v>
      </c>
      <c r="P198">
        <f>IFERROR(E198/L198, "null")</f>
        <v>77.10526315789474</v>
      </c>
      <c r="Q198" t="str">
        <f>TRIM(LEFT(N198,SEARCH("/",N198,1)-1))</f>
        <v>film &amp; video</v>
      </c>
      <c r="R198" t="str">
        <f>TRIM(RIGHT(N198,LEN(N198)-SEARCH("/",N198)))</f>
        <v>drama</v>
      </c>
      <c r="S198" s="9">
        <f t="shared" si="10"/>
        <v>42259.542800925927</v>
      </c>
      <c r="T198" s="9">
        <f t="shared" si="11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9"/>
        <v>0.1048</v>
      </c>
      <c r="P199">
        <f>IFERROR(E199/L199, "null")</f>
        <v>32.75</v>
      </c>
      <c r="Q199" t="str">
        <f>TRIM(LEFT(N199,SEARCH("/",N199,1)-1))</f>
        <v>film &amp; video</v>
      </c>
      <c r="R199" t="str">
        <f>TRIM(RIGHT(N199,LEN(N199)-SEARCH("/",N199)))</f>
        <v>drama</v>
      </c>
      <c r="S199" s="9">
        <f t="shared" si="10"/>
        <v>42741.848379629635</v>
      </c>
      <c r="T199" s="9">
        <f t="shared" si="11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9"/>
        <v>1.116E-2</v>
      </c>
      <c r="P200">
        <f>IFERROR(E200/L200, "null")</f>
        <v>46.5</v>
      </c>
      <c r="Q200" t="str">
        <f>TRIM(LEFT(N200,SEARCH("/",N200,1)-1))</f>
        <v>film &amp; video</v>
      </c>
      <c r="R200" t="str">
        <f>TRIM(RIGHT(N200,LEN(N200)-SEARCH("/",N200)))</f>
        <v>drama</v>
      </c>
      <c r="S200" s="9">
        <f t="shared" si="10"/>
        <v>41887.383356481485</v>
      </c>
      <c r="T200" s="9">
        <f t="shared" si="11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9"/>
        <v>0</v>
      </c>
      <c r="P201" t="str">
        <f>IFERROR(E201/L201, "null")</f>
        <v>null</v>
      </c>
      <c r="Q201" t="str">
        <f>TRIM(LEFT(N201,SEARCH("/",N201,1)-1))</f>
        <v>film &amp; video</v>
      </c>
      <c r="R201" t="str">
        <f>TRIM(RIGHT(N201,LEN(N201)-SEARCH("/",N201)))</f>
        <v>drama</v>
      </c>
      <c r="S201" s="9">
        <f t="shared" si="10"/>
        <v>42584.123865740738</v>
      </c>
      <c r="T201" s="9">
        <f t="shared" si="11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9"/>
        <v>0.26192500000000002</v>
      </c>
      <c r="P202">
        <f>IFERROR(E202/L202, "null")</f>
        <v>87.308333333333337</v>
      </c>
      <c r="Q202" t="str">
        <f>TRIM(LEFT(N202,SEARCH("/",N202,1)-1))</f>
        <v>film &amp; video</v>
      </c>
      <c r="R202" t="str">
        <f>TRIM(RIGHT(N202,LEN(N202)-SEARCH("/",N202)))</f>
        <v>drama</v>
      </c>
      <c r="S202" s="9">
        <f t="shared" si="10"/>
        <v>41867.083368055559</v>
      </c>
      <c r="T202" s="9">
        <f t="shared" si="11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9"/>
        <v>0.58461538461538465</v>
      </c>
      <c r="P203">
        <f>IFERROR(E203/L203, "null")</f>
        <v>54.285714285714285</v>
      </c>
      <c r="Q203" t="str">
        <f>TRIM(LEFT(N203,SEARCH("/",N203,1)-1))</f>
        <v>film &amp; video</v>
      </c>
      <c r="R203" t="str">
        <f>TRIM(RIGHT(N203,LEN(N203)-SEARCH("/",N203)))</f>
        <v>drama</v>
      </c>
      <c r="S203" s="9">
        <f t="shared" si="10"/>
        <v>42023.818622685183</v>
      </c>
      <c r="T203" s="9">
        <f t="shared" si="11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9"/>
        <v>0</v>
      </c>
      <c r="P204" t="str">
        <f>IFERROR(E204/L204, "null")</f>
        <v>null</v>
      </c>
      <c r="Q204" t="str">
        <f>TRIM(LEFT(N204,SEARCH("/",N204,1)-1))</f>
        <v>film &amp; video</v>
      </c>
      <c r="R204" t="str">
        <f>TRIM(RIGHT(N204,LEN(N204)-SEARCH("/",N204)))</f>
        <v>drama</v>
      </c>
      <c r="S204" s="9">
        <f t="shared" si="10"/>
        <v>42255.927824074075</v>
      </c>
      <c r="T204" s="9">
        <f t="shared" si="11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9"/>
        <v>0.2984</v>
      </c>
      <c r="P205">
        <f>IFERROR(E205/L205, "null")</f>
        <v>93.25</v>
      </c>
      <c r="Q205" t="str">
        <f>TRIM(LEFT(N205,SEARCH("/",N205,1)-1))</f>
        <v>film &amp; video</v>
      </c>
      <c r="R205" t="str">
        <f>TRIM(RIGHT(N205,LEN(N205)-SEARCH("/",N205)))</f>
        <v>drama</v>
      </c>
      <c r="S205" s="9">
        <f t="shared" si="10"/>
        <v>41973.847962962958</v>
      </c>
      <c r="T205" s="9">
        <f t="shared" si="11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9"/>
        <v>0.50721666666666665</v>
      </c>
      <c r="P206">
        <f>IFERROR(E206/L206, "null")</f>
        <v>117.68368136117556</v>
      </c>
      <c r="Q206" t="str">
        <f>TRIM(LEFT(N206,SEARCH("/",N206,1)-1))</f>
        <v>film &amp; video</v>
      </c>
      <c r="R206" t="str">
        <f>TRIM(RIGHT(N206,LEN(N206)-SEARCH("/",N206)))</f>
        <v>drama</v>
      </c>
      <c r="S206" s="9">
        <f t="shared" si="10"/>
        <v>42556.583368055552</v>
      </c>
      <c r="T206" s="9">
        <f t="shared" si="11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9"/>
        <v>0.16250000000000001</v>
      </c>
      <c r="P207">
        <f>IFERROR(E207/L207, "null")</f>
        <v>76.470588235294116</v>
      </c>
      <c r="Q207" t="str">
        <f>TRIM(LEFT(N207,SEARCH("/",N207,1)-1))</f>
        <v>film &amp; video</v>
      </c>
      <c r="R207" t="str">
        <f>TRIM(RIGHT(N207,LEN(N207)-SEARCH("/",N207)))</f>
        <v>drama</v>
      </c>
      <c r="S207" s="9">
        <f t="shared" si="10"/>
        <v>42248.632199074069</v>
      </c>
      <c r="T207" s="9">
        <f t="shared" si="11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9"/>
        <v>0</v>
      </c>
      <c r="P208" t="str">
        <f>IFERROR(E208/L208, "null")</f>
        <v>null</v>
      </c>
      <c r="Q208" t="str">
        <f>TRIM(LEFT(N208,SEARCH("/",N208,1)-1))</f>
        <v>film &amp; video</v>
      </c>
      <c r="R208" t="str">
        <f>TRIM(RIGHT(N208,LEN(N208)-SEARCH("/",N208)))</f>
        <v>drama</v>
      </c>
      <c r="S208" s="9">
        <f t="shared" si="10"/>
        <v>42567.004432870366</v>
      </c>
      <c r="T208" s="9">
        <f t="shared" si="11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9"/>
        <v>0.15214285714285714</v>
      </c>
      <c r="P209">
        <f>IFERROR(E209/L209, "null")</f>
        <v>163.84615384615384</v>
      </c>
      <c r="Q209" t="str">
        <f>TRIM(LEFT(N209,SEARCH("/",N209,1)-1))</f>
        <v>film &amp; video</v>
      </c>
      <c r="R209" t="str">
        <f>TRIM(RIGHT(N209,LEN(N209)-SEARCH("/",N209)))</f>
        <v>drama</v>
      </c>
      <c r="S209" s="9">
        <f t="shared" si="10"/>
        <v>41978.197199074071</v>
      </c>
      <c r="T209" s="9">
        <f t="shared" si="11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9"/>
        <v>0</v>
      </c>
      <c r="P210" t="str">
        <f>IFERROR(E210/L210, "null")</f>
        <v>null</v>
      </c>
      <c r="Q210" t="str">
        <f>TRIM(LEFT(N210,SEARCH("/",N210,1)-1))</f>
        <v>film &amp; video</v>
      </c>
      <c r="R210" t="str">
        <f>TRIM(RIGHT(N210,LEN(N210)-SEARCH("/",N210)))</f>
        <v>drama</v>
      </c>
      <c r="S210" s="9">
        <f t="shared" si="10"/>
        <v>41959.369988425926</v>
      </c>
      <c r="T210" s="9">
        <f t="shared" si="11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9"/>
        <v>0</v>
      </c>
      <c r="P211" t="str">
        <f>IFERROR(E211/L211, "null")</f>
        <v>null</v>
      </c>
      <c r="Q211" t="str">
        <f>TRIM(LEFT(N211,SEARCH("/",N211,1)-1))</f>
        <v>film &amp; video</v>
      </c>
      <c r="R211" t="str">
        <f>TRIM(RIGHT(N211,LEN(N211)-SEARCH("/",N211)))</f>
        <v>drama</v>
      </c>
      <c r="S211" s="9">
        <f t="shared" si="10"/>
        <v>42165.922858796301</v>
      </c>
      <c r="T211" s="9">
        <f t="shared" si="11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9"/>
        <v>0.2525</v>
      </c>
      <c r="P212">
        <f>IFERROR(E212/L212, "null")</f>
        <v>91.818181818181813</v>
      </c>
      <c r="Q212" t="str">
        <f>TRIM(LEFT(N212,SEARCH("/",N212,1)-1))</f>
        <v>film &amp; video</v>
      </c>
      <c r="R212" t="str">
        <f>TRIM(RIGHT(N212,LEN(N212)-SEARCH("/",N212)))</f>
        <v>drama</v>
      </c>
      <c r="S212" s="9">
        <f t="shared" si="10"/>
        <v>42249.064722222218</v>
      </c>
      <c r="T212" s="9">
        <f t="shared" si="11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9"/>
        <v>0.44600000000000001</v>
      </c>
      <c r="P213">
        <f>IFERROR(E213/L213, "null")</f>
        <v>185.83333333333334</v>
      </c>
      <c r="Q213" t="str">
        <f>TRIM(LEFT(N213,SEARCH("/",N213,1)-1))</f>
        <v>film &amp; video</v>
      </c>
      <c r="R213" t="str">
        <f>TRIM(RIGHT(N213,LEN(N213)-SEARCH("/",N213)))</f>
        <v>drama</v>
      </c>
      <c r="S213" s="9">
        <f t="shared" si="10"/>
        <v>42236.159918981488</v>
      </c>
      <c r="T213" s="9">
        <f t="shared" si="11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9"/>
        <v>1.5873015873015873E-4</v>
      </c>
      <c r="P214">
        <f>IFERROR(E214/L214, "null")</f>
        <v>1</v>
      </c>
      <c r="Q214" t="str">
        <f>TRIM(LEFT(N214,SEARCH("/",N214,1)-1))</f>
        <v>film &amp; video</v>
      </c>
      <c r="R214" t="str">
        <f>TRIM(RIGHT(N214,LEN(N214)-SEARCH("/",N214)))</f>
        <v>drama</v>
      </c>
      <c r="S214" s="9">
        <f t="shared" si="10"/>
        <v>42416.881018518514</v>
      </c>
      <c r="T214" s="9">
        <f t="shared" si="11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9"/>
        <v>4.0000000000000002E-4</v>
      </c>
      <c r="P215">
        <f>IFERROR(E215/L215, "null")</f>
        <v>20</v>
      </c>
      <c r="Q215" t="str">
        <f>TRIM(LEFT(N215,SEARCH("/",N215,1)-1))</f>
        <v>film &amp; video</v>
      </c>
      <c r="R215" t="str">
        <f>TRIM(RIGHT(N215,LEN(N215)-SEARCH("/",N215)))</f>
        <v>drama</v>
      </c>
      <c r="S215" s="9">
        <f t="shared" si="10"/>
        <v>42202.594293981485</v>
      </c>
      <c r="T215" s="9">
        <f t="shared" si="11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9"/>
        <v>8.0000000000000007E-5</v>
      </c>
      <c r="P216">
        <f>IFERROR(E216/L216, "null")</f>
        <v>1</v>
      </c>
      <c r="Q216" t="str">
        <f>TRIM(LEFT(N216,SEARCH("/",N216,1)-1))</f>
        <v>film &amp; video</v>
      </c>
      <c r="R216" t="str">
        <f>TRIM(RIGHT(N216,LEN(N216)-SEARCH("/",N216)))</f>
        <v>drama</v>
      </c>
      <c r="S216" s="9">
        <f t="shared" si="10"/>
        <v>42009.64061342593</v>
      </c>
      <c r="T216" s="9">
        <f t="shared" si="11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9"/>
        <v>2.2727272727272726E-3</v>
      </c>
      <c r="P217">
        <f>IFERROR(E217/L217, "null")</f>
        <v>10</v>
      </c>
      <c r="Q217" t="str">
        <f>TRIM(LEFT(N217,SEARCH("/",N217,1)-1))</f>
        <v>film &amp; video</v>
      </c>
      <c r="R217" t="str">
        <f>TRIM(RIGHT(N217,LEN(N217)-SEARCH("/",N217)))</f>
        <v>drama</v>
      </c>
      <c r="S217" s="9">
        <f t="shared" si="10"/>
        <v>42375.230115740742</v>
      </c>
      <c r="T217" s="9">
        <f t="shared" si="11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9"/>
        <v>0.55698440000000005</v>
      </c>
      <c r="P218">
        <f>IFERROR(E218/L218, "null")</f>
        <v>331.53833333333336</v>
      </c>
      <c r="Q218" t="str">
        <f>TRIM(LEFT(N218,SEARCH("/",N218,1)-1))</f>
        <v>film &amp; video</v>
      </c>
      <c r="R218" t="str">
        <f>TRIM(RIGHT(N218,LEN(N218)-SEARCH("/",N218)))</f>
        <v>drama</v>
      </c>
      <c r="S218" s="9">
        <f t="shared" si="10"/>
        <v>42066.958761574075</v>
      </c>
      <c r="T218" s="9">
        <f t="shared" si="11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9"/>
        <v>0.11942999999999999</v>
      </c>
      <c r="P219">
        <f>IFERROR(E219/L219, "null")</f>
        <v>314.28947368421052</v>
      </c>
      <c r="Q219" t="str">
        <f>TRIM(LEFT(N219,SEARCH("/",N219,1)-1))</f>
        <v>film &amp; video</v>
      </c>
      <c r="R219" t="str">
        <f>TRIM(RIGHT(N219,LEN(N219)-SEARCH("/",N219)))</f>
        <v>drama</v>
      </c>
      <c r="S219" s="9">
        <f t="shared" si="10"/>
        <v>41970.64061342593</v>
      </c>
      <c r="T219" s="9">
        <f t="shared" si="11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9"/>
        <v>0.02</v>
      </c>
      <c r="P220">
        <f>IFERROR(E220/L220, "null")</f>
        <v>100</v>
      </c>
      <c r="Q220" t="str">
        <f>TRIM(LEFT(N220,SEARCH("/",N220,1)-1))</f>
        <v>film &amp; video</v>
      </c>
      <c r="R220" t="str">
        <f>TRIM(RIGHT(N220,LEN(N220)-SEARCH("/",N220)))</f>
        <v>drama</v>
      </c>
      <c r="S220" s="9">
        <f t="shared" si="10"/>
        <v>42079.628344907411</v>
      </c>
      <c r="T220" s="9">
        <f t="shared" si="11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9"/>
        <v>0.17630000000000001</v>
      </c>
      <c r="P221">
        <f>IFERROR(E221/L221, "null")</f>
        <v>115.98684210526316</v>
      </c>
      <c r="Q221" t="str">
        <f>TRIM(LEFT(N221,SEARCH("/",N221,1)-1))</f>
        <v>film &amp; video</v>
      </c>
      <c r="R221" t="str">
        <f>TRIM(RIGHT(N221,LEN(N221)-SEARCH("/",N221)))</f>
        <v>drama</v>
      </c>
      <c r="S221" s="9">
        <f t="shared" si="10"/>
        <v>42429.326678240745</v>
      </c>
      <c r="T221" s="9">
        <f t="shared" si="11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9"/>
        <v>7.1999999999999998E-3</v>
      </c>
      <c r="P222">
        <f>IFERROR(E222/L222, "null")</f>
        <v>120</v>
      </c>
      <c r="Q222" t="str">
        <f>TRIM(LEFT(N222,SEARCH("/",N222,1)-1))</f>
        <v>film &amp; video</v>
      </c>
      <c r="R222" t="str">
        <f>TRIM(RIGHT(N222,LEN(N222)-SEARCH("/",N222)))</f>
        <v>drama</v>
      </c>
      <c r="S222" s="9">
        <f t="shared" si="10"/>
        <v>42195.643865740742</v>
      </c>
      <c r="T222" s="9">
        <f t="shared" si="11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9"/>
        <v>0</v>
      </c>
      <c r="P223" t="str">
        <f>IFERROR(E223/L223, "null")</f>
        <v>null</v>
      </c>
      <c r="Q223" t="str">
        <f>TRIM(LEFT(N223,SEARCH("/",N223,1)-1))</f>
        <v>film &amp; video</v>
      </c>
      <c r="R223" t="str">
        <f>TRIM(RIGHT(N223,LEN(N223)-SEARCH("/",N223)))</f>
        <v>drama</v>
      </c>
      <c r="S223" s="9">
        <f t="shared" si="10"/>
        <v>42031.837546296301</v>
      </c>
      <c r="T223" s="9">
        <f t="shared" si="11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9"/>
        <v>0.13</v>
      </c>
      <c r="P224">
        <f>IFERROR(E224/L224, "null")</f>
        <v>65</v>
      </c>
      <c r="Q224" t="str">
        <f>TRIM(LEFT(N224,SEARCH("/",N224,1)-1))</f>
        <v>film &amp; video</v>
      </c>
      <c r="R224" t="str">
        <f>TRIM(RIGHT(N224,LEN(N224)-SEARCH("/",N224)))</f>
        <v>drama</v>
      </c>
      <c r="S224" s="9">
        <f t="shared" si="10"/>
        <v>42031.769884259258</v>
      </c>
      <c r="T224" s="9">
        <f t="shared" si="11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9"/>
        <v>0</v>
      </c>
      <c r="P225" t="str">
        <f>IFERROR(E225/L225, "null")</f>
        <v>null</v>
      </c>
      <c r="Q225" t="str">
        <f>TRIM(LEFT(N225,SEARCH("/",N225,1)-1))</f>
        <v>film &amp; video</v>
      </c>
      <c r="R225" t="str">
        <f>TRIM(RIGHT(N225,LEN(N225)-SEARCH("/",N225)))</f>
        <v>drama</v>
      </c>
      <c r="S225" s="9">
        <f t="shared" si="10"/>
        <v>42482.048032407409</v>
      </c>
      <c r="T225" s="9">
        <f t="shared" si="11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9"/>
        <v>0</v>
      </c>
      <c r="P226" t="str">
        <f>IFERROR(E226/L226, "null")</f>
        <v>null</v>
      </c>
      <c r="Q226" t="str">
        <f>TRIM(LEFT(N226,SEARCH("/",N226,1)-1))</f>
        <v>film &amp; video</v>
      </c>
      <c r="R226" t="str">
        <f>TRIM(RIGHT(N226,LEN(N226)-SEARCH("/",N226)))</f>
        <v>drama</v>
      </c>
      <c r="S226" s="9">
        <f t="shared" si="10"/>
        <v>42135.235254629632</v>
      </c>
      <c r="T226" s="9">
        <f t="shared" si="11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9"/>
        <v>0</v>
      </c>
      <c r="P227" t="str">
        <f>IFERROR(E227/L227, "null")</f>
        <v>null</v>
      </c>
      <c r="Q227" t="str">
        <f>TRIM(LEFT(N227,SEARCH("/",N227,1)-1))</f>
        <v>film &amp; video</v>
      </c>
      <c r="R227" t="str">
        <f>TRIM(RIGHT(N227,LEN(N227)-SEARCH("/",N227)))</f>
        <v>drama</v>
      </c>
      <c r="S227" s="9">
        <f t="shared" si="10"/>
        <v>42438.961273148147</v>
      </c>
      <c r="T227" s="9">
        <f t="shared" si="11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9"/>
        <v>8.6206896551724137E-3</v>
      </c>
      <c r="P228">
        <f>IFERROR(E228/L228, "null")</f>
        <v>125</v>
      </c>
      <c r="Q228" t="str">
        <f>TRIM(LEFT(N228,SEARCH("/",N228,1)-1))</f>
        <v>film &amp; video</v>
      </c>
      <c r="R228" t="str">
        <f>TRIM(RIGHT(N228,LEN(N228)-SEARCH("/",N228)))</f>
        <v>drama</v>
      </c>
      <c r="S228" s="9">
        <f t="shared" si="10"/>
        <v>42106.666018518517</v>
      </c>
      <c r="T228" s="9">
        <f t="shared" si="11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9"/>
        <v>0</v>
      </c>
      <c r="P229" t="str">
        <f>IFERROR(E229/L229, "null")</f>
        <v>null</v>
      </c>
      <c r="Q229" t="str">
        <f>TRIM(LEFT(N229,SEARCH("/",N229,1)-1))</f>
        <v>film &amp; video</v>
      </c>
      <c r="R229" t="str">
        <f>TRIM(RIGHT(N229,LEN(N229)-SEARCH("/",N229)))</f>
        <v>drama</v>
      </c>
      <c r="S229" s="9">
        <f t="shared" si="10"/>
        <v>42164.893993055557</v>
      </c>
      <c r="T229" s="9">
        <f t="shared" si="11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9"/>
        <v>0</v>
      </c>
      <c r="P230" t="str">
        <f>IFERROR(E230/L230, "null")</f>
        <v>null</v>
      </c>
      <c r="Q230" t="str">
        <f>TRIM(LEFT(N230,SEARCH("/",N230,1)-1))</f>
        <v>film &amp; video</v>
      </c>
      <c r="R230" t="str">
        <f>TRIM(RIGHT(N230,LEN(N230)-SEARCH("/",N230)))</f>
        <v>drama</v>
      </c>
      <c r="S230" s="9">
        <f t="shared" si="10"/>
        <v>42096.686400462961</v>
      </c>
      <c r="T230" s="9">
        <f t="shared" si="11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9"/>
        <v>0</v>
      </c>
      <c r="P231" t="str">
        <f>IFERROR(E231/L231, "null")</f>
        <v>null</v>
      </c>
      <c r="Q231" t="str">
        <f>TRIM(LEFT(N231,SEARCH("/",N231,1)-1))</f>
        <v>film &amp; video</v>
      </c>
      <c r="R231" t="str">
        <f>TRIM(RIGHT(N231,LEN(N231)-SEARCH("/",N231)))</f>
        <v>drama</v>
      </c>
      <c r="S231" s="9">
        <f t="shared" si="10"/>
        <v>42383.933993055558</v>
      </c>
      <c r="T231" s="9">
        <f t="shared" si="11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9"/>
        <v>4.0000000000000001E-3</v>
      </c>
      <c r="P232">
        <f>IFERROR(E232/L232, "null")</f>
        <v>30</v>
      </c>
      <c r="Q232" t="str">
        <f>TRIM(LEFT(N232,SEARCH("/",N232,1)-1))</f>
        <v>film &amp; video</v>
      </c>
      <c r="R232" t="str">
        <f>TRIM(RIGHT(N232,LEN(N232)-SEARCH("/",N232)))</f>
        <v>drama</v>
      </c>
      <c r="S232" s="9">
        <f t="shared" si="10"/>
        <v>42129.777210648142</v>
      </c>
      <c r="T232" s="9">
        <f t="shared" si="11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9"/>
        <v>0</v>
      </c>
      <c r="P233" t="str">
        <f>IFERROR(E233/L233, "null")</f>
        <v>null</v>
      </c>
      <c r="Q233" t="str">
        <f>TRIM(LEFT(N233,SEARCH("/",N233,1)-1))</f>
        <v>film &amp; video</v>
      </c>
      <c r="R233" t="str">
        <f>TRIM(RIGHT(N233,LEN(N233)-SEARCH("/",N233)))</f>
        <v>drama</v>
      </c>
      <c r="S233" s="9">
        <f t="shared" si="10"/>
        <v>42341.958923611113</v>
      </c>
      <c r="T233" s="9">
        <f t="shared" si="11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9"/>
        <v>2.75E-2</v>
      </c>
      <c r="P234">
        <f>IFERROR(E234/L234, "null")</f>
        <v>15.714285714285714</v>
      </c>
      <c r="Q234" t="str">
        <f>TRIM(LEFT(N234,SEARCH("/",N234,1)-1))</f>
        <v>film &amp; video</v>
      </c>
      <c r="R234" t="str">
        <f>TRIM(RIGHT(N234,LEN(N234)-SEARCH("/",N234)))</f>
        <v>drama</v>
      </c>
      <c r="S234" s="9">
        <f t="shared" si="10"/>
        <v>42032.82576388889</v>
      </c>
      <c r="T234" s="9">
        <f t="shared" si="11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9"/>
        <v>0</v>
      </c>
      <c r="P235" t="str">
        <f>IFERROR(E235/L235, "null")</f>
        <v>null</v>
      </c>
      <c r="Q235" t="str">
        <f>TRIM(LEFT(N235,SEARCH("/",N235,1)-1))</f>
        <v>film &amp; video</v>
      </c>
      <c r="R235" t="str">
        <f>TRIM(RIGHT(N235,LEN(N235)-SEARCH("/",N235)))</f>
        <v>drama</v>
      </c>
      <c r="S235" s="9">
        <f t="shared" si="10"/>
        <v>42612.911712962959</v>
      </c>
      <c r="T235" s="9">
        <f t="shared" si="11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9"/>
        <v>0.40100000000000002</v>
      </c>
      <c r="P236">
        <f>IFERROR(E236/L236, "null")</f>
        <v>80.2</v>
      </c>
      <c r="Q236" t="str">
        <f>TRIM(LEFT(N236,SEARCH("/",N236,1)-1))</f>
        <v>film &amp; video</v>
      </c>
      <c r="R236" t="str">
        <f>TRIM(RIGHT(N236,LEN(N236)-SEARCH("/",N236)))</f>
        <v>drama</v>
      </c>
      <c r="S236" s="9">
        <f t="shared" si="10"/>
        <v>42136.035405092596</v>
      </c>
      <c r="T236" s="9">
        <f t="shared" si="11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9"/>
        <v>0</v>
      </c>
      <c r="P237" t="str">
        <f>IFERROR(E237/L237, "null")</f>
        <v>null</v>
      </c>
      <c r="Q237" t="str">
        <f>TRIM(LEFT(N237,SEARCH("/",N237,1)-1))</f>
        <v>film &amp; video</v>
      </c>
      <c r="R237" t="str">
        <f>TRIM(RIGHT(N237,LEN(N237)-SEARCH("/",N237)))</f>
        <v>drama</v>
      </c>
      <c r="S237" s="9">
        <f t="shared" si="10"/>
        <v>42164.908530092594</v>
      </c>
      <c r="T237" s="9">
        <f t="shared" si="11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9"/>
        <v>0</v>
      </c>
      <c r="P238" t="str">
        <f>IFERROR(E238/L238, "null")</f>
        <v>null</v>
      </c>
      <c r="Q238" t="str">
        <f>TRIM(LEFT(N238,SEARCH("/",N238,1)-1))</f>
        <v>film &amp; video</v>
      </c>
      <c r="R238" t="str">
        <f>TRIM(RIGHT(N238,LEN(N238)-SEARCH("/",N238)))</f>
        <v>drama</v>
      </c>
      <c r="S238" s="9">
        <f t="shared" si="10"/>
        <v>42321.08447916666</v>
      </c>
      <c r="T238" s="9">
        <f t="shared" si="11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9"/>
        <v>3.3333333333333335E-3</v>
      </c>
      <c r="P239">
        <f>IFERROR(E239/L239, "null")</f>
        <v>50</v>
      </c>
      <c r="Q239" t="str">
        <f>TRIM(LEFT(N239,SEARCH("/",N239,1)-1))</f>
        <v>film &amp; video</v>
      </c>
      <c r="R239" t="str">
        <f>TRIM(RIGHT(N239,LEN(N239)-SEARCH("/",N239)))</f>
        <v>drama</v>
      </c>
      <c r="S239" s="9">
        <f t="shared" si="10"/>
        <v>42377.577187499999</v>
      </c>
      <c r="T239" s="9">
        <f t="shared" si="11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9"/>
        <v>0</v>
      </c>
      <c r="P240" t="str">
        <f>IFERROR(E240/L240, "null")</f>
        <v>null</v>
      </c>
      <c r="Q240" t="str">
        <f>TRIM(LEFT(N240,SEARCH("/",N240,1)-1))</f>
        <v>film &amp; video</v>
      </c>
      <c r="R240" t="str">
        <f>TRIM(RIGHT(N240,LEN(N240)-SEARCH("/",N240)))</f>
        <v>drama</v>
      </c>
      <c r="S240" s="9">
        <f t="shared" si="10"/>
        <v>42713.962499999994</v>
      </c>
      <c r="T240" s="9">
        <f t="shared" si="11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9"/>
        <v>0.25</v>
      </c>
      <c r="P241">
        <f>IFERROR(E241/L241, "null")</f>
        <v>50</v>
      </c>
      <c r="Q241" t="str">
        <f>TRIM(LEFT(N241,SEARCH("/",N241,1)-1))</f>
        <v>film &amp; video</v>
      </c>
      <c r="R241" t="str">
        <f>TRIM(RIGHT(N241,LEN(N241)-SEARCH("/",N241)))</f>
        <v>drama</v>
      </c>
      <c r="S241" s="9">
        <f t="shared" si="10"/>
        <v>42297.110300925924</v>
      </c>
      <c r="T241" s="9">
        <f t="shared" si="11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9"/>
        <v>1.0763413333333334</v>
      </c>
      <c r="P242">
        <f>IFERROR(E242/L242, "null")</f>
        <v>117.84759124087591</v>
      </c>
      <c r="Q242" t="str">
        <f>TRIM(LEFT(N242,SEARCH("/",N242,1)-1))</f>
        <v>film &amp; video</v>
      </c>
      <c r="R242" t="str">
        <f>TRIM(RIGHT(N242,LEN(N242)-SEARCH("/",N242)))</f>
        <v>documentary</v>
      </c>
      <c r="S242" s="9">
        <f t="shared" si="10"/>
        <v>41354.708460648151</v>
      </c>
      <c r="T242" s="9">
        <f t="shared" si="11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9"/>
        <v>1.1263736263736264</v>
      </c>
      <c r="P243">
        <f>IFERROR(E243/L243, "null")</f>
        <v>109.04255319148936</v>
      </c>
      <c r="Q243" t="str">
        <f>TRIM(LEFT(N243,SEARCH("/",N243,1)-1))</f>
        <v>film &amp; video</v>
      </c>
      <c r="R243" t="str">
        <f>TRIM(RIGHT(N243,LEN(N243)-SEARCH("/",N243)))</f>
        <v>documentary</v>
      </c>
      <c r="S243" s="9">
        <f t="shared" si="10"/>
        <v>41949.697962962964</v>
      </c>
      <c r="T243" s="9">
        <f t="shared" si="11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9"/>
        <v>1.1346153846153846</v>
      </c>
      <c r="P244">
        <f>IFERROR(E244/L244, "null")</f>
        <v>73.019801980198025</v>
      </c>
      <c r="Q244" t="str">
        <f>TRIM(LEFT(N244,SEARCH("/",N244,1)-1))</f>
        <v>film &amp; video</v>
      </c>
      <c r="R244" t="str">
        <f>TRIM(RIGHT(N244,LEN(N244)-SEARCH("/",N244)))</f>
        <v>documentary</v>
      </c>
      <c r="S244" s="9">
        <f t="shared" si="10"/>
        <v>40862.492939814816</v>
      </c>
      <c r="T244" s="9">
        <f t="shared" si="11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9"/>
        <v>1.0259199999999999</v>
      </c>
      <c r="P245">
        <f>IFERROR(E245/L245, "null")</f>
        <v>78.195121951219505</v>
      </c>
      <c r="Q245" t="str">
        <f>TRIM(LEFT(N245,SEARCH("/",N245,1)-1))</f>
        <v>film &amp; video</v>
      </c>
      <c r="R245" t="str">
        <f>TRIM(RIGHT(N245,LEN(N245)-SEARCH("/",N245)))</f>
        <v>documentary</v>
      </c>
      <c r="S245" s="9">
        <f t="shared" si="10"/>
        <v>41662.047500000001</v>
      </c>
      <c r="T245" s="9">
        <f t="shared" si="11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9"/>
        <v>1.1375714285714287</v>
      </c>
      <c r="P246">
        <f>IFERROR(E246/L246, "null")</f>
        <v>47.398809523809526</v>
      </c>
      <c r="Q246" t="str">
        <f>TRIM(LEFT(N246,SEARCH("/",N246,1)-1))</f>
        <v>film &amp; video</v>
      </c>
      <c r="R246" t="str">
        <f>TRIM(RIGHT(N246,LEN(N246)-SEARCH("/",N246)))</f>
        <v>documentary</v>
      </c>
      <c r="S246" s="9">
        <f t="shared" si="10"/>
        <v>40213.323599537034</v>
      </c>
      <c r="T246" s="9">
        <f t="shared" si="11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9"/>
        <v>1.0371999999999999</v>
      </c>
      <c r="P247">
        <f>IFERROR(E247/L247, "null")</f>
        <v>54.020833333333336</v>
      </c>
      <c r="Q247" t="str">
        <f>TRIM(LEFT(N247,SEARCH("/",N247,1)-1))</f>
        <v>film &amp; video</v>
      </c>
      <c r="R247" t="str">
        <f>TRIM(RIGHT(N247,LEN(N247)-SEARCH("/",N247)))</f>
        <v>documentary</v>
      </c>
      <c r="S247" s="9">
        <f t="shared" si="10"/>
        <v>41107.053067129629</v>
      </c>
      <c r="T247" s="9">
        <f t="shared" si="11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9"/>
        <v>3.0546000000000002</v>
      </c>
      <c r="P248">
        <f>IFERROR(E248/L248, "null")</f>
        <v>68.488789237668158</v>
      </c>
      <c r="Q248" t="str">
        <f>TRIM(LEFT(N248,SEARCH("/",N248,1)-1))</f>
        <v>film &amp; video</v>
      </c>
      <c r="R248" t="str">
        <f>TRIM(RIGHT(N248,LEN(N248)-SEARCH("/",N248)))</f>
        <v>documentary</v>
      </c>
      <c r="S248" s="9">
        <f t="shared" si="10"/>
        <v>40480.363483796296</v>
      </c>
      <c r="T248" s="9">
        <f t="shared" si="11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9"/>
        <v>1.341</v>
      </c>
      <c r="P249">
        <f>IFERROR(E249/L249, "null")</f>
        <v>108.14516129032258</v>
      </c>
      <c r="Q249" t="str">
        <f>TRIM(LEFT(N249,SEARCH("/",N249,1)-1))</f>
        <v>film &amp; video</v>
      </c>
      <c r="R249" t="str">
        <f>TRIM(RIGHT(N249,LEN(N249)-SEARCH("/",N249)))</f>
        <v>documentary</v>
      </c>
      <c r="S249" s="9">
        <f t="shared" si="10"/>
        <v>40430.604328703703</v>
      </c>
      <c r="T249" s="9">
        <f t="shared" si="11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9"/>
        <v>1.0133294117647058</v>
      </c>
      <c r="P250">
        <f>IFERROR(E250/L250, "null")</f>
        <v>589.95205479452056</v>
      </c>
      <c r="Q250" t="str">
        <f>TRIM(LEFT(N250,SEARCH("/",N250,1)-1))</f>
        <v>film &amp; video</v>
      </c>
      <c r="R250" t="str">
        <f>TRIM(RIGHT(N250,LEN(N250)-SEARCH("/",N250)))</f>
        <v>documentary</v>
      </c>
      <c r="S250" s="9">
        <f t="shared" si="10"/>
        <v>40870.774409722224</v>
      </c>
      <c r="T250" s="9">
        <f t="shared" si="11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9"/>
        <v>1.1292</v>
      </c>
      <c r="P251">
        <f>IFERROR(E251/L251, "null")</f>
        <v>48.051063829787232</v>
      </c>
      <c r="Q251" t="str">
        <f>TRIM(LEFT(N251,SEARCH("/",N251,1)-1))</f>
        <v>film &amp; video</v>
      </c>
      <c r="R251" t="str">
        <f>TRIM(RIGHT(N251,LEN(N251)-SEARCH("/",N251)))</f>
        <v>documentary</v>
      </c>
      <c r="S251" s="9">
        <f t="shared" si="10"/>
        <v>40332.923842592594</v>
      </c>
      <c r="T251" s="9">
        <f t="shared" si="11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9"/>
        <v>1.0558333333333334</v>
      </c>
      <c r="P252">
        <f>IFERROR(E252/L252, "null")</f>
        <v>72.482837528604122</v>
      </c>
      <c r="Q252" t="str">
        <f>TRIM(LEFT(N252,SEARCH("/",N252,1)-1))</f>
        <v>film &amp; video</v>
      </c>
      <c r="R252" t="str">
        <f>TRIM(RIGHT(N252,LEN(N252)-SEARCH("/",N252)))</f>
        <v>documentary</v>
      </c>
      <c r="S252" s="9">
        <f t="shared" si="10"/>
        <v>41401.565868055557</v>
      </c>
      <c r="T252" s="9">
        <f t="shared" si="11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9"/>
        <v>1.2557142857142858</v>
      </c>
      <c r="P253">
        <f>IFERROR(E253/L253, "null")</f>
        <v>57.077922077922075</v>
      </c>
      <c r="Q253" t="str">
        <f>TRIM(LEFT(N253,SEARCH("/",N253,1)-1))</f>
        <v>film &amp; video</v>
      </c>
      <c r="R253" t="str">
        <f>TRIM(RIGHT(N253,LEN(N253)-SEARCH("/",N253)))</f>
        <v>documentary</v>
      </c>
      <c r="S253" s="9">
        <f t="shared" si="10"/>
        <v>41013.787569444445</v>
      </c>
      <c r="T253" s="9">
        <f t="shared" si="11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9"/>
        <v>1.8455999999999999</v>
      </c>
      <c r="P254">
        <f>IFERROR(E254/L254, "null")</f>
        <v>85.444444444444443</v>
      </c>
      <c r="Q254" t="str">
        <f>TRIM(LEFT(N254,SEARCH("/",N254,1)-1))</f>
        <v>film &amp; video</v>
      </c>
      <c r="R254" t="str">
        <f>TRIM(RIGHT(N254,LEN(N254)-SEARCH("/",N254)))</f>
        <v>documentary</v>
      </c>
      <c r="S254" s="9">
        <f t="shared" si="10"/>
        <v>40266.662708333337</v>
      </c>
      <c r="T254" s="9">
        <f t="shared" si="11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9"/>
        <v>1.0073333333333334</v>
      </c>
      <c r="P255">
        <f>IFERROR(E255/L255, "null")</f>
        <v>215.85714285714286</v>
      </c>
      <c r="Q255" t="str">
        <f>TRIM(LEFT(N255,SEARCH("/",N255,1)-1))</f>
        <v>film &amp; video</v>
      </c>
      <c r="R255" t="str">
        <f>TRIM(RIGHT(N255,LEN(N255)-SEARCH("/",N255)))</f>
        <v>documentary</v>
      </c>
      <c r="S255" s="9">
        <f t="shared" si="10"/>
        <v>40924.650868055556</v>
      </c>
      <c r="T255" s="9">
        <f t="shared" si="11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9"/>
        <v>1.1694724999999999</v>
      </c>
      <c r="P256">
        <f>IFERROR(E256/L256, "null")</f>
        <v>89.38643312101911</v>
      </c>
      <c r="Q256" t="str">
        <f>TRIM(LEFT(N256,SEARCH("/",N256,1)-1))</f>
        <v>film &amp; video</v>
      </c>
      <c r="R256" t="str">
        <f>TRIM(RIGHT(N256,LEN(N256)-SEARCH("/",N256)))</f>
        <v>documentary</v>
      </c>
      <c r="S256" s="9">
        <f t="shared" si="10"/>
        <v>42263.952662037031</v>
      </c>
      <c r="T256" s="9">
        <f t="shared" si="11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9"/>
        <v>1.0673325</v>
      </c>
      <c r="P257">
        <f>IFERROR(E257/L257, "null")</f>
        <v>45.418404255319146</v>
      </c>
      <c r="Q257" t="str">
        <f>TRIM(LEFT(N257,SEARCH("/",N257,1)-1))</f>
        <v>film &amp; video</v>
      </c>
      <c r="R257" t="str">
        <f>TRIM(RIGHT(N257,LEN(N257)-SEARCH("/",N257)))</f>
        <v>documentary</v>
      </c>
      <c r="S257" s="9">
        <f t="shared" si="10"/>
        <v>40588.526412037041</v>
      </c>
      <c r="T257" s="9">
        <f t="shared" si="11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9"/>
        <v>1.391</v>
      </c>
      <c r="P258">
        <f>IFERROR(E258/L258, "null")</f>
        <v>65.756363636363631</v>
      </c>
      <c r="Q258" t="str">
        <f>TRIM(LEFT(N258,SEARCH("/",N258,1)-1))</f>
        <v>film &amp; video</v>
      </c>
      <c r="R258" t="str">
        <f>TRIM(RIGHT(N258,LEN(N258)-SEARCH("/",N258)))</f>
        <v>documentary</v>
      </c>
      <c r="S258" s="9">
        <f t="shared" si="10"/>
        <v>41319.769293981481</v>
      </c>
      <c r="T258" s="9">
        <f t="shared" si="11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2">E259/D259</f>
        <v>1.0672648571428571</v>
      </c>
      <c r="P259">
        <f>IFERROR(E259/L259, "null")</f>
        <v>66.70405357142856</v>
      </c>
      <c r="Q259" t="str">
        <f>TRIM(LEFT(N259,SEARCH("/",N259,1)-1))</f>
        <v>film &amp; video</v>
      </c>
      <c r="R259" t="str">
        <f>TRIM(RIGHT(N259,LEN(N259)-SEARCH("/",N259)))</f>
        <v>documentary</v>
      </c>
      <c r="S259" s="9">
        <f t="shared" ref="S259:S322" si="13">(((J259/60)/60)/24)+DATE(1970,1,1)</f>
        <v>42479.626875000002</v>
      </c>
      <c r="T259" s="9">
        <f t="shared" ref="T259:T322" si="14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2"/>
        <v>1.9114</v>
      </c>
      <c r="P260">
        <f>IFERROR(E260/L260, "null")</f>
        <v>83.345930232558146</v>
      </c>
      <c r="Q260" t="str">
        <f>TRIM(LEFT(N260,SEARCH("/",N260,1)-1))</f>
        <v>film &amp; video</v>
      </c>
      <c r="R260" t="str">
        <f>TRIM(RIGHT(N260,LEN(N260)-SEARCH("/",N260)))</f>
        <v>documentary</v>
      </c>
      <c r="S260" s="9">
        <f t="shared" si="13"/>
        <v>40682.051689814813</v>
      </c>
      <c r="T260" s="9">
        <f t="shared" si="14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2"/>
        <v>1.3193789333333332</v>
      </c>
      <c r="P261">
        <f>IFERROR(E261/L261, "null")</f>
        <v>105.04609341825902</v>
      </c>
      <c r="Q261" t="str">
        <f>TRIM(LEFT(N261,SEARCH("/",N261,1)-1))</f>
        <v>film &amp; video</v>
      </c>
      <c r="R261" t="str">
        <f>TRIM(RIGHT(N261,LEN(N261)-SEARCH("/",N261)))</f>
        <v>documentary</v>
      </c>
      <c r="S261" s="9">
        <f t="shared" si="13"/>
        <v>42072.738067129627</v>
      </c>
      <c r="T261" s="9">
        <f t="shared" si="14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2"/>
        <v>1.0640000000000001</v>
      </c>
      <c r="P262">
        <f>IFERROR(E262/L262, "null")</f>
        <v>120.90909090909091</v>
      </c>
      <c r="Q262" t="str">
        <f>TRIM(LEFT(N262,SEARCH("/",N262,1)-1))</f>
        <v>film &amp; video</v>
      </c>
      <c r="R262" t="str">
        <f>TRIM(RIGHT(N262,LEN(N262)-SEARCH("/",N262)))</f>
        <v>documentary</v>
      </c>
      <c r="S262" s="9">
        <f t="shared" si="13"/>
        <v>40330.755543981482</v>
      </c>
      <c r="T262" s="9">
        <f t="shared" si="14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2"/>
        <v>1.0740000000000001</v>
      </c>
      <c r="P263">
        <f>IFERROR(E263/L263, "null")</f>
        <v>97.63636363636364</v>
      </c>
      <c r="Q263" t="str">
        <f>TRIM(LEFT(N263,SEARCH("/",N263,1)-1))</f>
        <v>film &amp; video</v>
      </c>
      <c r="R263" t="str">
        <f>TRIM(RIGHT(N263,LEN(N263)-SEARCH("/",N263)))</f>
        <v>documentary</v>
      </c>
      <c r="S263" s="9">
        <f t="shared" si="13"/>
        <v>41017.885462962964</v>
      </c>
      <c r="T263" s="9">
        <f t="shared" si="14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2"/>
        <v>2.4</v>
      </c>
      <c r="P264">
        <f>IFERROR(E264/L264, "null")</f>
        <v>41.379310344827587</v>
      </c>
      <c r="Q264" t="str">
        <f>TRIM(LEFT(N264,SEARCH("/",N264,1)-1))</f>
        <v>film &amp; video</v>
      </c>
      <c r="R264" t="str">
        <f>TRIM(RIGHT(N264,LEN(N264)-SEARCH("/",N264)))</f>
        <v>documentary</v>
      </c>
      <c r="S264" s="9">
        <f t="shared" si="13"/>
        <v>40555.24800925926</v>
      </c>
      <c r="T264" s="9">
        <f t="shared" si="14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2"/>
        <v>1.1808107999999999</v>
      </c>
      <c r="P265">
        <f>IFERROR(E265/L265, "null")</f>
        <v>30.654485981308412</v>
      </c>
      <c r="Q265" t="str">
        <f>TRIM(LEFT(N265,SEARCH("/",N265,1)-1))</f>
        <v>film &amp; video</v>
      </c>
      <c r="R265" t="str">
        <f>TRIM(RIGHT(N265,LEN(N265)-SEARCH("/",N265)))</f>
        <v>documentary</v>
      </c>
      <c r="S265" s="9">
        <f t="shared" si="13"/>
        <v>41149.954791666663</v>
      </c>
      <c r="T265" s="9">
        <f t="shared" si="14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2"/>
        <v>1.1819999999999999</v>
      </c>
      <c r="P266">
        <f>IFERROR(E266/L266, "null")</f>
        <v>64.945054945054949</v>
      </c>
      <c r="Q266" t="str">
        <f>TRIM(LEFT(N266,SEARCH("/",N266,1)-1))</f>
        <v>film &amp; video</v>
      </c>
      <c r="R266" t="str">
        <f>TRIM(RIGHT(N266,LEN(N266)-SEARCH("/",N266)))</f>
        <v>documentary</v>
      </c>
      <c r="S266" s="9">
        <f t="shared" si="13"/>
        <v>41010.620312500003</v>
      </c>
      <c r="T266" s="9">
        <f t="shared" si="14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2"/>
        <v>1.111</v>
      </c>
      <c r="P267">
        <f>IFERROR(E267/L267, "null")</f>
        <v>95.775862068965523</v>
      </c>
      <c r="Q267" t="str">
        <f>TRIM(LEFT(N267,SEARCH("/",N267,1)-1))</f>
        <v>film &amp; video</v>
      </c>
      <c r="R267" t="str">
        <f>TRIM(RIGHT(N267,LEN(N267)-SEARCH("/",N267)))</f>
        <v>documentary</v>
      </c>
      <c r="S267" s="9">
        <f t="shared" si="13"/>
        <v>40267.245717592588</v>
      </c>
      <c r="T267" s="9">
        <f t="shared" si="14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2"/>
        <v>1.4550000000000001</v>
      </c>
      <c r="P268">
        <f>IFERROR(E268/L268, "null")</f>
        <v>40.416666666666664</v>
      </c>
      <c r="Q268" t="str">
        <f>TRIM(LEFT(N268,SEARCH("/",N268,1)-1))</f>
        <v>film &amp; video</v>
      </c>
      <c r="R268" t="str">
        <f>TRIM(RIGHT(N268,LEN(N268)-SEARCH("/",N268)))</f>
        <v>documentary</v>
      </c>
      <c r="S268" s="9">
        <f t="shared" si="13"/>
        <v>40205.174849537041</v>
      </c>
      <c r="T268" s="9">
        <f t="shared" si="14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2"/>
        <v>1.3162883248730965</v>
      </c>
      <c r="P269">
        <f>IFERROR(E269/L269, "null")</f>
        <v>78.578424242424248</v>
      </c>
      <c r="Q269" t="str">
        <f>TRIM(LEFT(N269,SEARCH("/",N269,1)-1))</f>
        <v>film &amp; video</v>
      </c>
      <c r="R269" t="str">
        <f>TRIM(RIGHT(N269,LEN(N269)-SEARCH("/",N269)))</f>
        <v>documentary</v>
      </c>
      <c r="S269" s="9">
        <f t="shared" si="13"/>
        <v>41785.452534722222</v>
      </c>
      <c r="T269" s="9">
        <f t="shared" si="14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2"/>
        <v>1.1140000000000001</v>
      </c>
      <c r="P270">
        <f>IFERROR(E270/L270, "null")</f>
        <v>50.18018018018018</v>
      </c>
      <c r="Q270" t="str">
        <f>TRIM(LEFT(N270,SEARCH("/",N270,1)-1))</f>
        <v>film &amp; video</v>
      </c>
      <c r="R270" t="str">
        <f>TRIM(RIGHT(N270,LEN(N270)-SEARCH("/",N270)))</f>
        <v>documentary</v>
      </c>
      <c r="S270" s="9">
        <f t="shared" si="13"/>
        <v>40809.15252314815</v>
      </c>
      <c r="T270" s="9">
        <f t="shared" si="14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2"/>
        <v>1.4723377</v>
      </c>
      <c r="P271">
        <f>IFERROR(E271/L271, "null")</f>
        <v>92.251735588972423</v>
      </c>
      <c r="Q271" t="str">
        <f>TRIM(LEFT(N271,SEARCH("/",N271,1)-1))</f>
        <v>film &amp; video</v>
      </c>
      <c r="R271" t="str">
        <f>TRIM(RIGHT(N271,LEN(N271)-SEARCH("/",N271)))</f>
        <v>documentary</v>
      </c>
      <c r="S271" s="9">
        <f t="shared" si="13"/>
        <v>42758.197013888886</v>
      </c>
      <c r="T271" s="9">
        <f t="shared" si="14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2"/>
        <v>1.5260869565217392</v>
      </c>
      <c r="P272">
        <f>IFERROR(E272/L272, "null")</f>
        <v>57.540983606557376</v>
      </c>
      <c r="Q272" t="str">
        <f>TRIM(LEFT(N272,SEARCH("/",N272,1)-1))</f>
        <v>film &amp; video</v>
      </c>
      <c r="R272" t="str">
        <f>TRIM(RIGHT(N272,LEN(N272)-SEARCH("/",N272)))</f>
        <v>documentary</v>
      </c>
      <c r="S272" s="9">
        <f t="shared" si="13"/>
        <v>40637.866550925923</v>
      </c>
      <c r="T272" s="9">
        <f t="shared" si="14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2"/>
        <v>1.0468</v>
      </c>
      <c r="P273">
        <f>IFERROR(E273/L273, "null")</f>
        <v>109.42160278745645</v>
      </c>
      <c r="Q273" t="str">
        <f>TRIM(LEFT(N273,SEARCH("/",N273,1)-1))</f>
        <v>film &amp; video</v>
      </c>
      <c r="R273" t="str">
        <f>TRIM(RIGHT(N273,LEN(N273)-SEARCH("/",N273)))</f>
        <v>documentary</v>
      </c>
      <c r="S273" s="9">
        <f t="shared" si="13"/>
        <v>41612.10024305556</v>
      </c>
      <c r="T273" s="9">
        <f t="shared" si="14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2"/>
        <v>1.7743366666666667</v>
      </c>
      <c r="P274">
        <f>IFERROR(E274/L274, "null")</f>
        <v>81.892461538461546</v>
      </c>
      <c r="Q274" t="str">
        <f>TRIM(LEFT(N274,SEARCH("/",N274,1)-1))</f>
        <v>film &amp; video</v>
      </c>
      <c r="R274" t="str">
        <f>TRIM(RIGHT(N274,LEN(N274)-SEARCH("/",N274)))</f>
        <v>documentary</v>
      </c>
      <c r="S274" s="9">
        <f t="shared" si="13"/>
        <v>40235.900358796294</v>
      </c>
      <c r="T274" s="9">
        <f t="shared" si="14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2"/>
        <v>1.077758</v>
      </c>
      <c r="P275">
        <f>IFERROR(E275/L275, "null")</f>
        <v>45.667711864406776</v>
      </c>
      <c r="Q275" t="str">
        <f>TRIM(LEFT(N275,SEARCH("/",N275,1)-1))</f>
        <v>film &amp; video</v>
      </c>
      <c r="R275" t="str">
        <f>TRIM(RIGHT(N275,LEN(N275)-SEARCH("/",N275)))</f>
        <v>documentary</v>
      </c>
      <c r="S275" s="9">
        <f t="shared" si="13"/>
        <v>40697.498449074075</v>
      </c>
      <c r="T275" s="9">
        <f t="shared" si="14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2"/>
        <v>1.56</v>
      </c>
      <c r="P276">
        <f>IFERROR(E276/L276, "null")</f>
        <v>55.221238938053098</v>
      </c>
      <c r="Q276" t="str">
        <f>TRIM(LEFT(N276,SEARCH("/",N276,1)-1))</f>
        <v>film &amp; video</v>
      </c>
      <c r="R276" t="str">
        <f>TRIM(RIGHT(N276,LEN(N276)-SEARCH("/",N276)))</f>
        <v>documentary</v>
      </c>
      <c r="S276" s="9">
        <f t="shared" si="13"/>
        <v>40969.912372685183</v>
      </c>
      <c r="T276" s="9">
        <f t="shared" si="14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2"/>
        <v>1.08395</v>
      </c>
      <c r="P277">
        <f>IFERROR(E277/L277, "null")</f>
        <v>65.298192771084331</v>
      </c>
      <c r="Q277" t="str">
        <f>TRIM(LEFT(N277,SEARCH("/",N277,1)-1))</f>
        <v>film &amp; video</v>
      </c>
      <c r="R277" t="str">
        <f>TRIM(RIGHT(N277,LEN(N277)-SEARCH("/",N277)))</f>
        <v>documentary</v>
      </c>
      <c r="S277" s="9">
        <f t="shared" si="13"/>
        <v>41193.032013888893</v>
      </c>
      <c r="T277" s="9">
        <f t="shared" si="14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2"/>
        <v>1.476</v>
      </c>
      <c r="P278">
        <f>IFERROR(E278/L278, "null")</f>
        <v>95.225806451612897</v>
      </c>
      <c r="Q278" t="str">
        <f>TRIM(LEFT(N278,SEARCH("/",N278,1)-1))</f>
        <v>film &amp; video</v>
      </c>
      <c r="R278" t="str">
        <f>TRIM(RIGHT(N278,LEN(N278)-SEARCH("/",N278)))</f>
        <v>documentary</v>
      </c>
      <c r="S278" s="9">
        <f t="shared" si="13"/>
        <v>40967.081874999996</v>
      </c>
      <c r="T278" s="9">
        <f t="shared" si="14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2"/>
        <v>1.1038153846153846</v>
      </c>
      <c r="P279">
        <f>IFERROR(E279/L279, "null")</f>
        <v>75.444794952681391</v>
      </c>
      <c r="Q279" t="str">
        <f>TRIM(LEFT(N279,SEARCH("/",N279,1)-1))</f>
        <v>film &amp; video</v>
      </c>
      <c r="R279" t="str">
        <f>TRIM(RIGHT(N279,LEN(N279)-SEARCH("/",N279)))</f>
        <v>documentary</v>
      </c>
      <c r="S279" s="9">
        <f t="shared" si="13"/>
        <v>42117.891423611116</v>
      </c>
      <c r="T279" s="9">
        <f t="shared" si="14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2"/>
        <v>1.5034814814814814</v>
      </c>
      <c r="P280">
        <f>IFERROR(E280/L280, "null")</f>
        <v>97.816867469879512</v>
      </c>
      <c r="Q280" t="str">
        <f>TRIM(LEFT(N280,SEARCH("/",N280,1)-1))</f>
        <v>film &amp; video</v>
      </c>
      <c r="R280" t="str">
        <f>TRIM(RIGHT(N280,LEN(N280)-SEARCH("/",N280)))</f>
        <v>documentary</v>
      </c>
      <c r="S280" s="9">
        <f t="shared" si="13"/>
        <v>41164.040960648148</v>
      </c>
      <c r="T280" s="9">
        <f t="shared" si="14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2"/>
        <v>1.5731829411764706</v>
      </c>
      <c r="P281">
        <f>IFERROR(E281/L281, "null")</f>
        <v>87.685606557377056</v>
      </c>
      <c r="Q281" t="str">
        <f>TRIM(LEFT(N281,SEARCH("/",N281,1)-1))</f>
        <v>film &amp; video</v>
      </c>
      <c r="R281" t="str">
        <f>TRIM(RIGHT(N281,LEN(N281)-SEARCH("/",N281)))</f>
        <v>documentary</v>
      </c>
      <c r="S281" s="9">
        <f t="shared" si="13"/>
        <v>42759.244166666671</v>
      </c>
      <c r="T281" s="9">
        <f t="shared" si="14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2"/>
        <v>1.5614399999999999</v>
      </c>
      <c r="P282">
        <f>IFERROR(E282/L282, "null")</f>
        <v>54.748948106591868</v>
      </c>
      <c r="Q282" t="str">
        <f>TRIM(LEFT(N282,SEARCH("/",N282,1)-1))</f>
        <v>film &amp; video</v>
      </c>
      <c r="R282" t="str">
        <f>TRIM(RIGHT(N282,LEN(N282)-SEARCH("/",N282)))</f>
        <v>documentary</v>
      </c>
      <c r="S282" s="9">
        <f t="shared" si="13"/>
        <v>41744.590682870366</v>
      </c>
      <c r="T282" s="9">
        <f t="shared" si="14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2"/>
        <v>1.2058763636363636</v>
      </c>
      <c r="P283">
        <f>IFERROR(E283/L283, "null")</f>
        <v>83.953417721518989</v>
      </c>
      <c r="Q283" t="str">
        <f>TRIM(LEFT(N283,SEARCH("/",N283,1)-1))</f>
        <v>film &amp; video</v>
      </c>
      <c r="R283" t="str">
        <f>TRIM(RIGHT(N283,LEN(N283)-SEARCH("/",N283)))</f>
        <v>documentary</v>
      </c>
      <c r="S283" s="9">
        <f t="shared" si="13"/>
        <v>39950.163344907407</v>
      </c>
      <c r="T283" s="9">
        <f t="shared" si="14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2"/>
        <v>1.0118888888888888</v>
      </c>
      <c r="P284">
        <f>IFERROR(E284/L284, "null")</f>
        <v>254.38547486033519</v>
      </c>
      <c r="Q284" t="str">
        <f>TRIM(LEFT(N284,SEARCH("/",N284,1)-1))</f>
        <v>film &amp; video</v>
      </c>
      <c r="R284" t="str">
        <f>TRIM(RIGHT(N284,LEN(N284)-SEARCH("/",N284)))</f>
        <v>documentary</v>
      </c>
      <c r="S284" s="9">
        <f t="shared" si="13"/>
        <v>40194.920046296298</v>
      </c>
      <c r="T284" s="9">
        <f t="shared" si="14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2"/>
        <v>1.142725</v>
      </c>
      <c r="P285">
        <f>IFERROR(E285/L285, "null")</f>
        <v>101.8269801980198</v>
      </c>
      <c r="Q285" t="str">
        <f>TRIM(LEFT(N285,SEARCH("/",N285,1)-1))</f>
        <v>film &amp; video</v>
      </c>
      <c r="R285" t="str">
        <f>TRIM(RIGHT(N285,LEN(N285)-SEARCH("/",N285)))</f>
        <v>documentary</v>
      </c>
      <c r="S285" s="9">
        <f t="shared" si="13"/>
        <v>40675.71</v>
      </c>
      <c r="T285" s="9">
        <f t="shared" si="14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2"/>
        <v>1.0462615</v>
      </c>
      <c r="P286">
        <f>IFERROR(E286/L286, "null")</f>
        <v>55.066394736842106</v>
      </c>
      <c r="Q286" t="str">
        <f>TRIM(LEFT(N286,SEARCH("/",N286,1)-1))</f>
        <v>film &amp; video</v>
      </c>
      <c r="R286" t="str">
        <f>TRIM(RIGHT(N286,LEN(N286)-SEARCH("/",N286)))</f>
        <v>documentary</v>
      </c>
      <c r="S286" s="9">
        <f t="shared" si="13"/>
        <v>40904.738194444442</v>
      </c>
      <c r="T286" s="9">
        <f t="shared" si="14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2"/>
        <v>2.2882507142857142</v>
      </c>
      <c r="P287">
        <f>IFERROR(E287/L287, "null")</f>
        <v>56.901438721136763</v>
      </c>
      <c r="Q287" t="str">
        <f>TRIM(LEFT(N287,SEARCH("/",N287,1)-1))</f>
        <v>film &amp; video</v>
      </c>
      <c r="R287" t="str">
        <f>TRIM(RIGHT(N287,LEN(N287)-SEARCH("/",N287)))</f>
        <v>documentary</v>
      </c>
      <c r="S287" s="9">
        <f t="shared" si="13"/>
        <v>41506.756111111114</v>
      </c>
      <c r="T287" s="9">
        <f t="shared" si="14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2"/>
        <v>1.0915333333333332</v>
      </c>
      <c r="P288">
        <f>IFERROR(E288/L288, "null")</f>
        <v>121.28148148148148</v>
      </c>
      <c r="Q288" t="str">
        <f>TRIM(LEFT(N288,SEARCH("/",N288,1)-1))</f>
        <v>film &amp; video</v>
      </c>
      <c r="R288" t="str">
        <f>TRIM(RIGHT(N288,LEN(N288)-SEARCH("/",N288)))</f>
        <v>documentary</v>
      </c>
      <c r="S288" s="9">
        <f t="shared" si="13"/>
        <v>41313.816249999996</v>
      </c>
      <c r="T288" s="9">
        <f t="shared" si="14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2"/>
        <v>1.7629999999999999</v>
      </c>
      <c r="P289">
        <f>IFERROR(E289/L289, "null")</f>
        <v>91.189655172413794</v>
      </c>
      <c r="Q289" t="str">
        <f>TRIM(LEFT(N289,SEARCH("/",N289,1)-1))</f>
        <v>film &amp; video</v>
      </c>
      <c r="R289" t="str">
        <f>TRIM(RIGHT(N289,LEN(N289)-SEARCH("/",N289)))</f>
        <v>documentary</v>
      </c>
      <c r="S289" s="9">
        <f t="shared" si="13"/>
        <v>41184.277986111112</v>
      </c>
      <c r="T289" s="9">
        <f t="shared" si="14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2"/>
        <v>1.0321061999999999</v>
      </c>
      <c r="P290">
        <f>IFERROR(E290/L290, "null")</f>
        <v>115.44812080536913</v>
      </c>
      <c r="Q290" t="str">
        <f>TRIM(LEFT(N290,SEARCH("/",N290,1)-1))</f>
        <v>film &amp; video</v>
      </c>
      <c r="R290" t="str">
        <f>TRIM(RIGHT(N290,LEN(N290)-SEARCH("/",N290)))</f>
        <v>documentary</v>
      </c>
      <c r="S290" s="9">
        <f t="shared" si="13"/>
        <v>41051.168900462959</v>
      </c>
      <c r="T290" s="9">
        <f t="shared" si="14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2"/>
        <v>1.0482</v>
      </c>
      <c r="P291">
        <f>IFERROR(E291/L291, "null")</f>
        <v>67.771551724137936</v>
      </c>
      <c r="Q291" t="str">
        <f>TRIM(LEFT(N291,SEARCH("/",N291,1)-1))</f>
        <v>film &amp; video</v>
      </c>
      <c r="R291" t="str">
        <f>TRIM(RIGHT(N291,LEN(N291)-SEARCH("/",N291)))</f>
        <v>documentary</v>
      </c>
      <c r="S291" s="9">
        <f t="shared" si="13"/>
        <v>41550.456412037034</v>
      </c>
      <c r="T291" s="9">
        <f t="shared" si="14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2"/>
        <v>1.0668444444444445</v>
      </c>
      <c r="P292">
        <f>IFERROR(E292/L292, "null")</f>
        <v>28.576190476190476</v>
      </c>
      <c r="Q292" t="str">
        <f>TRIM(LEFT(N292,SEARCH("/",N292,1)-1))</f>
        <v>film &amp; video</v>
      </c>
      <c r="R292" t="str">
        <f>TRIM(RIGHT(N292,LEN(N292)-SEARCH("/",N292)))</f>
        <v>documentary</v>
      </c>
      <c r="S292" s="9">
        <f t="shared" si="13"/>
        <v>40526.36917824074</v>
      </c>
      <c r="T292" s="9">
        <f t="shared" si="14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2"/>
        <v>1.2001999999999999</v>
      </c>
      <c r="P293">
        <f>IFERROR(E293/L293, "null")</f>
        <v>46.8828125</v>
      </c>
      <c r="Q293" t="str">
        <f>TRIM(LEFT(N293,SEARCH("/",N293,1)-1))</f>
        <v>film &amp; video</v>
      </c>
      <c r="R293" t="str">
        <f>TRIM(RIGHT(N293,LEN(N293)-SEARCH("/",N293)))</f>
        <v>documentary</v>
      </c>
      <c r="S293" s="9">
        <f t="shared" si="13"/>
        <v>41376.769050925926</v>
      </c>
      <c r="T293" s="9">
        <f t="shared" si="14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2"/>
        <v>1.0150693333333334</v>
      </c>
      <c r="P294">
        <f>IFERROR(E294/L294, "null")</f>
        <v>154.42231237322514</v>
      </c>
      <c r="Q294" t="str">
        <f>TRIM(LEFT(N294,SEARCH("/",N294,1)-1))</f>
        <v>film &amp; video</v>
      </c>
      <c r="R294" t="str">
        <f>TRIM(RIGHT(N294,LEN(N294)-SEARCH("/",N294)))</f>
        <v>documentary</v>
      </c>
      <c r="S294" s="9">
        <f t="shared" si="13"/>
        <v>40812.803229166668</v>
      </c>
      <c r="T294" s="9">
        <f t="shared" si="14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2"/>
        <v>1.0138461538461538</v>
      </c>
      <c r="P295">
        <f>IFERROR(E295/L295, "null")</f>
        <v>201.22137404580153</v>
      </c>
      <c r="Q295" t="str">
        <f>TRIM(LEFT(N295,SEARCH("/",N295,1)-1))</f>
        <v>film &amp; video</v>
      </c>
      <c r="R295" t="str">
        <f>TRIM(RIGHT(N295,LEN(N295)-SEARCH("/",N295)))</f>
        <v>documentary</v>
      </c>
      <c r="S295" s="9">
        <f t="shared" si="13"/>
        <v>41719.667986111112</v>
      </c>
      <c r="T295" s="9">
        <f t="shared" si="14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2"/>
        <v>1</v>
      </c>
      <c r="P296">
        <f>IFERROR(E296/L296, "null")</f>
        <v>100</v>
      </c>
      <c r="Q296" t="str">
        <f>TRIM(LEFT(N296,SEARCH("/",N296,1)-1))</f>
        <v>film &amp; video</v>
      </c>
      <c r="R296" t="str">
        <f>TRIM(RIGHT(N296,LEN(N296)-SEARCH("/",N296)))</f>
        <v>documentary</v>
      </c>
      <c r="S296" s="9">
        <f t="shared" si="13"/>
        <v>40343.084421296298</v>
      </c>
      <c r="T296" s="9">
        <f t="shared" si="14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2"/>
        <v>1.3310911999999999</v>
      </c>
      <c r="P297">
        <f>IFERROR(E297/L297, "null")</f>
        <v>100.08204511278196</v>
      </c>
      <c r="Q297" t="str">
        <f>TRIM(LEFT(N297,SEARCH("/",N297,1)-1))</f>
        <v>film &amp; video</v>
      </c>
      <c r="R297" t="str">
        <f>TRIM(RIGHT(N297,LEN(N297)-SEARCH("/",N297)))</f>
        <v>documentary</v>
      </c>
      <c r="S297" s="9">
        <f t="shared" si="13"/>
        <v>41519.004733796297</v>
      </c>
      <c r="T297" s="9">
        <f t="shared" si="14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2"/>
        <v>1.187262</v>
      </c>
      <c r="P298">
        <f>IFERROR(E298/L298, "null")</f>
        <v>230.08953488372092</v>
      </c>
      <c r="Q298" t="str">
        <f>TRIM(LEFT(N298,SEARCH("/",N298,1)-1))</f>
        <v>film &amp; video</v>
      </c>
      <c r="R298" t="str">
        <f>TRIM(RIGHT(N298,LEN(N298)-SEARCH("/",N298)))</f>
        <v>documentary</v>
      </c>
      <c r="S298" s="9">
        <f t="shared" si="13"/>
        <v>41134.475497685184</v>
      </c>
      <c r="T298" s="9">
        <f t="shared" si="14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2"/>
        <v>1.0064</v>
      </c>
      <c r="P299">
        <f>IFERROR(E299/L299, "null")</f>
        <v>141.74647887323943</v>
      </c>
      <c r="Q299" t="str">
        <f>TRIM(LEFT(N299,SEARCH("/",N299,1)-1))</f>
        <v>film &amp; video</v>
      </c>
      <c r="R299" t="str">
        <f>TRIM(RIGHT(N299,LEN(N299)-SEARCH("/",N299)))</f>
        <v>documentary</v>
      </c>
      <c r="S299" s="9">
        <f t="shared" si="13"/>
        <v>42089.72802083334</v>
      </c>
      <c r="T299" s="9">
        <f t="shared" si="14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2"/>
        <v>1.089324126984127</v>
      </c>
      <c r="P300">
        <f>IFERROR(E300/L300, "null")</f>
        <v>56.344351395730705</v>
      </c>
      <c r="Q300" t="str">
        <f>TRIM(LEFT(N300,SEARCH("/",N300,1)-1))</f>
        <v>film &amp; video</v>
      </c>
      <c r="R300" t="str">
        <f>TRIM(RIGHT(N300,LEN(N300)-SEARCH("/",N300)))</f>
        <v>documentary</v>
      </c>
      <c r="S300" s="9">
        <f t="shared" si="13"/>
        <v>41709.463518518518</v>
      </c>
      <c r="T300" s="9">
        <f t="shared" si="14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2"/>
        <v>1.789525</v>
      </c>
      <c r="P301">
        <f>IFERROR(E301/L301, "null")</f>
        <v>73.341188524590166</v>
      </c>
      <c r="Q301" t="str">
        <f>TRIM(LEFT(N301,SEARCH("/",N301,1)-1))</f>
        <v>film &amp; video</v>
      </c>
      <c r="R301" t="str">
        <f>TRIM(RIGHT(N301,LEN(N301)-SEARCH("/",N301)))</f>
        <v>documentary</v>
      </c>
      <c r="S301" s="9">
        <f t="shared" si="13"/>
        <v>40469.225231481483</v>
      </c>
      <c r="T301" s="9">
        <f t="shared" si="14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2"/>
        <v>1.0172264</v>
      </c>
      <c r="P302">
        <f>IFERROR(E302/L302, "null")</f>
        <v>85.337785234899329</v>
      </c>
      <c r="Q302" t="str">
        <f>TRIM(LEFT(N302,SEARCH("/",N302,1)-1))</f>
        <v>film &amp; video</v>
      </c>
      <c r="R302" t="str">
        <f>TRIM(RIGHT(N302,LEN(N302)-SEARCH("/",N302)))</f>
        <v>documentary</v>
      </c>
      <c r="S302" s="9">
        <f t="shared" si="13"/>
        <v>40626.959930555553</v>
      </c>
      <c r="T302" s="9">
        <f t="shared" si="14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2"/>
        <v>1.1873499999999999</v>
      </c>
      <c r="P303">
        <f>IFERROR(E303/L303, "null")</f>
        <v>61.496215139442228</v>
      </c>
      <c r="Q303" t="str">
        <f>TRIM(LEFT(N303,SEARCH("/",N303,1)-1))</f>
        <v>film &amp; video</v>
      </c>
      <c r="R303" t="str">
        <f>TRIM(RIGHT(N303,LEN(N303)-SEARCH("/",N303)))</f>
        <v>documentary</v>
      </c>
      <c r="S303" s="9">
        <f t="shared" si="13"/>
        <v>41312.737673611111</v>
      </c>
      <c r="T303" s="9">
        <f t="shared" si="14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2"/>
        <v>1.0045999999999999</v>
      </c>
      <c r="P304">
        <f>IFERROR(E304/L304, "null")</f>
        <v>93.018518518518519</v>
      </c>
      <c r="Q304" t="str">
        <f>TRIM(LEFT(N304,SEARCH("/",N304,1)-1))</f>
        <v>film &amp; video</v>
      </c>
      <c r="R304" t="str">
        <f>TRIM(RIGHT(N304,LEN(N304)-SEARCH("/",N304)))</f>
        <v>documentary</v>
      </c>
      <c r="S304" s="9">
        <f t="shared" si="13"/>
        <v>40933.856921296298</v>
      </c>
      <c r="T304" s="9">
        <f t="shared" si="14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2"/>
        <v>1.3746666666666667</v>
      </c>
      <c r="P305">
        <f>IFERROR(E305/L305, "null")</f>
        <v>50.292682926829265</v>
      </c>
      <c r="Q305" t="str">
        <f>TRIM(LEFT(N305,SEARCH("/",N305,1)-1))</f>
        <v>film &amp; video</v>
      </c>
      <c r="R305" t="str">
        <f>TRIM(RIGHT(N305,LEN(N305)-SEARCH("/",N305)))</f>
        <v>documentary</v>
      </c>
      <c r="S305" s="9">
        <f t="shared" si="13"/>
        <v>41032.071134259262</v>
      </c>
      <c r="T305" s="9">
        <f t="shared" si="14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2"/>
        <v>2.3164705882352941</v>
      </c>
      <c r="P306">
        <f>IFERROR(E306/L306, "null")</f>
        <v>106.43243243243244</v>
      </c>
      <c r="Q306" t="str">
        <f>TRIM(LEFT(N306,SEARCH("/",N306,1)-1))</f>
        <v>film &amp; video</v>
      </c>
      <c r="R306" t="str">
        <f>TRIM(RIGHT(N306,LEN(N306)-SEARCH("/",N306)))</f>
        <v>documentary</v>
      </c>
      <c r="S306" s="9">
        <f t="shared" si="13"/>
        <v>41114.094872685186</v>
      </c>
      <c r="T306" s="9">
        <f t="shared" si="14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2"/>
        <v>1.3033333333333332</v>
      </c>
      <c r="P307">
        <f>IFERROR(E307/L307, "null")</f>
        <v>51.719576719576722</v>
      </c>
      <c r="Q307" t="str">
        <f>TRIM(LEFT(N307,SEARCH("/",N307,1)-1))</f>
        <v>film &amp; video</v>
      </c>
      <c r="R307" t="str">
        <f>TRIM(RIGHT(N307,LEN(N307)-SEARCH("/",N307)))</f>
        <v>documentary</v>
      </c>
      <c r="S307" s="9">
        <f t="shared" si="13"/>
        <v>40948.630196759259</v>
      </c>
      <c r="T307" s="9">
        <f t="shared" si="14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2"/>
        <v>2.9289999999999998</v>
      </c>
      <c r="P308">
        <f>IFERROR(E308/L308, "null")</f>
        <v>36.612499999999997</v>
      </c>
      <c r="Q308" t="str">
        <f>TRIM(LEFT(N308,SEARCH("/",N308,1)-1))</f>
        <v>film &amp; video</v>
      </c>
      <c r="R308" t="str">
        <f>TRIM(RIGHT(N308,LEN(N308)-SEARCH("/",N308)))</f>
        <v>documentary</v>
      </c>
      <c r="S308" s="9">
        <f t="shared" si="13"/>
        <v>41333.837187500001</v>
      </c>
      <c r="T308" s="9">
        <f t="shared" si="14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2"/>
        <v>1.1131818181818183</v>
      </c>
      <c r="P309">
        <f>IFERROR(E309/L309, "null")</f>
        <v>42.517361111111114</v>
      </c>
      <c r="Q309" t="str">
        <f>TRIM(LEFT(N309,SEARCH("/",N309,1)-1))</f>
        <v>film &amp; video</v>
      </c>
      <c r="R309" t="str">
        <f>TRIM(RIGHT(N309,LEN(N309)-SEARCH("/",N309)))</f>
        <v>documentary</v>
      </c>
      <c r="S309" s="9">
        <f t="shared" si="13"/>
        <v>41282.944456018515</v>
      </c>
      <c r="T309" s="9">
        <f t="shared" si="14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2"/>
        <v>1.0556666666666668</v>
      </c>
      <c r="P310">
        <f>IFERROR(E310/L310, "null")</f>
        <v>62.712871287128714</v>
      </c>
      <c r="Q310" t="str">
        <f>TRIM(LEFT(N310,SEARCH("/",N310,1)-1))</f>
        <v>film &amp; video</v>
      </c>
      <c r="R310" t="str">
        <f>TRIM(RIGHT(N310,LEN(N310)-SEARCH("/",N310)))</f>
        <v>documentary</v>
      </c>
      <c r="S310" s="9">
        <f t="shared" si="13"/>
        <v>40567.694560185184</v>
      </c>
      <c r="T310" s="9">
        <f t="shared" si="14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2"/>
        <v>1.1894444444444445</v>
      </c>
      <c r="P311">
        <f>IFERROR(E311/L311, "null")</f>
        <v>89.957983193277315</v>
      </c>
      <c r="Q311" t="str">
        <f>TRIM(LEFT(N311,SEARCH("/",N311,1)-1))</f>
        <v>film &amp; video</v>
      </c>
      <c r="R311" t="str">
        <f>TRIM(RIGHT(N311,LEN(N311)-SEARCH("/",N311)))</f>
        <v>documentary</v>
      </c>
      <c r="S311" s="9">
        <f t="shared" si="13"/>
        <v>41134.751550925925</v>
      </c>
      <c r="T311" s="9">
        <f t="shared" si="14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2"/>
        <v>1.04129</v>
      </c>
      <c r="P312">
        <f>IFERROR(E312/L312, "null")</f>
        <v>28.924722222222222</v>
      </c>
      <c r="Q312" t="str">
        <f>TRIM(LEFT(N312,SEARCH("/",N312,1)-1))</f>
        <v>film &amp; video</v>
      </c>
      <c r="R312" t="str">
        <f>TRIM(RIGHT(N312,LEN(N312)-SEARCH("/",N312)))</f>
        <v>documentary</v>
      </c>
      <c r="S312" s="9">
        <f t="shared" si="13"/>
        <v>40821.183136574073</v>
      </c>
      <c r="T312" s="9">
        <f t="shared" si="14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2"/>
        <v>1.0410165</v>
      </c>
      <c r="P313">
        <f>IFERROR(E313/L313, "null")</f>
        <v>138.8022</v>
      </c>
      <c r="Q313" t="str">
        <f>TRIM(LEFT(N313,SEARCH("/",N313,1)-1))</f>
        <v>film &amp; video</v>
      </c>
      <c r="R313" t="str">
        <f>TRIM(RIGHT(N313,LEN(N313)-SEARCH("/",N313)))</f>
        <v>documentary</v>
      </c>
      <c r="S313" s="9">
        <f t="shared" si="13"/>
        <v>40868.219814814816</v>
      </c>
      <c r="T313" s="9">
        <f t="shared" si="14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2"/>
        <v>1.1187499999999999</v>
      </c>
      <c r="P314">
        <f>IFERROR(E314/L314, "null")</f>
        <v>61.301369863013697</v>
      </c>
      <c r="Q314" t="str">
        <f>TRIM(LEFT(N314,SEARCH("/",N314,1)-1))</f>
        <v>film &amp; video</v>
      </c>
      <c r="R314" t="str">
        <f>TRIM(RIGHT(N314,LEN(N314)-SEARCH("/",N314)))</f>
        <v>documentary</v>
      </c>
      <c r="S314" s="9">
        <f t="shared" si="13"/>
        <v>41348.877685185187</v>
      </c>
      <c r="T314" s="9">
        <f t="shared" si="14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2"/>
        <v>1.0473529411764706</v>
      </c>
      <c r="P315">
        <f>IFERROR(E315/L315, "null")</f>
        <v>80.202702702702709</v>
      </c>
      <c r="Q315" t="str">
        <f>TRIM(LEFT(N315,SEARCH("/",N315,1)-1))</f>
        <v>film &amp; video</v>
      </c>
      <c r="R315" t="str">
        <f>TRIM(RIGHT(N315,LEN(N315)-SEARCH("/",N315)))</f>
        <v>documentary</v>
      </c>
      <c r="S315" s="9">
        <f t="shared" si="13"/>
        <v>40357.227939814817</v>
      </c>
      <c r="T315" s="9">
        <f t="shared" si="14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2"/>
        <v>3.8515000000000001</v>
      </c>
      <c r="P316">
        <f>IFERROR(E316/L316, "null")</f>
        <v>32.095833333333331</v>
      </c>
      <c r="Q316" t="str">
        <f>TRIM(LEFT(N316,SEARCH("/",N316,1)-1))</f>
        <v>film &amp; video</v>
      </c>
      <c r="R316" t="str">
        <f>TRIM(RIGHT(N316,LEN(N316)-SEARCH("/",N316)))</f>
        <v>documentary</v>
      </c>
      <c r="S316" s="9">
        <f t="shared" si="13"/>
        <v>41304.833194444444</v>
      </c>
      <c r="T316" s="9">
        <f t="shared" si="14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2"/>
        <v>1.01248</v>
      </c>
      <c r="P317">
        <f>IFERROR(E317/L317, "null")</f>
        <v>200.88888888888889</v>
      </c>
      <c r="Q317" t="str">
        <f>TRIM(LEFT(N317,SEARCH("/",N317,1)-1))</f>
        <v>film &amp; video</v>
      </c>
      <c r="R317" t="str">
        <f>TRIM(RIGHT(N317,LEN(N317)-SEARCH("/",N317)))</f>
        <v>documentary</v>
      </c>
      <c r="S317" s="9">
        <f t="shared" si="13"/>
        <v>41113.77238425926</v>
      </c>
      <c r="T317" s="9">
        <f t="shared" si="14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2"/>
        <v>1.1377333333333333</v>
      </c>
      <c r="P318">
        <f>IFERROR(E318/L318, "null")</f>
        <v>108.01265822784811</v>
      </c>
      <c r="Q318" t="str">
        <f>TRIM(LEFT(N318,SEARCH("/",N318,1)-1))</f>
        <v>film &amp; video</v>
      </c>
      <c r="R318" t="str">
        <f>TRIM(RIGHT(N318,LEN(N318)-SEARCH("/",N318)))</f>
        <v>documentary</v>
      </c>
      <c r="S318" s="9">
        <f t="shared" si="13"/>
        <v>41950.923576388886</v>
      </c>
      <c r="T318" s="9">
        <f t="shared" si="14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2"/>
        <v>1.0080333333333333</v>
      </c>
      <c r="P319">
        <f>IFERROR(E319/L319, "null")</f>
        <v>95.699367088607602</v>
      </c>
      <c r="Q319" t="str">
        <f>TRIM(LEFT(N319,SEARCH("/",N319,1)-1))</f>
        <v>film &amp; video</v>
      </c>
      <c r="R319" t="str">
        <f>TRIM(RIGHT(N319,LEN(N319)-SEARCH("/",N319)))</f>
        <v>documentary</v>
      </c>
      <c r="S319" s="9">
        <f t="shared" si="13"/>
        <v>41589.676886574074</v>
      </c>
      <c r="T319" s="9">
        <f t="shared" si="14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2"/>
        <v>2.8332000000000002</v>
      </c>
      <c r="P320">
        <f>IFERROR(E320/L320, "null")</f>
        <v>49.880281690140848</v>
      </c>
      <c r="Q320" t="str">
        <f>TRIM(LEFT(N320,SEARCH("/",N320,1)-1))</f>
        <v>film &amp; video</v>
      </c>
      <c r="R320" t="str">
        <f>TRIM(RIGHT(N320,LEN(N320)-SEARCH("/",N320)))</f>
        <v>documentary</v>
      </c>
      <c r="S320" s="9">
        <f t="shared" si="13"/>
        <v>41330.038784722223</v>
      </c>
      <c r="T320" s="9">
        <f t="shared" si="14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2"/>
        <v>1.1268</v>
      </c>
      <c r="P321">
        <f>IFERROR(E321/L321, "null")</f>
        <v>110.47058823529412</v>
      </c>
      <c r="Q321" t="str">
        <f>TRIM(LEFT(N321,SEARCH("/",N321,1)-1))</f>
        <v>film &amp; video</v>
      </c>
      <c r="R321" t="str">
        <f>TRIM(RIGHT(N321,LEN(N321)-SEARCH("/",N321)))</f>
        <v>documentary</v>
      </c>
      <c r="S321" s="9">
        <f t="shared" si="13"/>
        <v>40123.83829861111</v>
      </c>
      <c r="T321" s="9">
        <f t="shared" si="14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2"/>
        <v>1.0658000000000001</v>
      </c>
      <c r="P322">
        <f>IFERROR(E322/L322, "null")</f>
        <v>134.91139240506328</v>
      </c>
      <c r="Q322" t="str">
        <f>TRIM(LEFT(N322,SEARCH("/",N322,1)-1))</f>
        <v>film &amp; video</v>
      </c>
      <c r="R322" t="str">
        <f>TRIM(RIGHT(N322,LEN(N322)-SEARCH("/",N322)))</f>
        <v>documentary</v>
      </c>
      <c r="S322" s="9">
        <f t="shared" si="13"/>
        <v>42331.551307870366</v>
      </c>
      <c r="T322" s="9">
        <f t="shared" si="14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15">E323/D323</f>
        <v>1.0266285714285714</v>
      </c>
      <c r="P323">
        <f>IFERROR(E323/L323, "null")</f>
        <v>106.62314540059347</v>
      </c>
      <c r="Q323" t="str">
        <f>TRIM(LEFT(N323,SEARCH("/",N323,1)-1))</f>
        <v>film &amp; video</v>
      </c>
      <c r="R323" t="str">
        <f>TRIM(RIGHT(N323,LEN(N323)-SEARCH("/",N323)))</f>
        <v>documentary</v>
      </c>
      <c r="S323" s="9">
        <f t="shared" ref="S323:S386" si="16">(((J323/60)/60)/24)+DATE(1970,1,1)</f>
        <v>42647.446597222224</v>
      </c>
      <c r="T323" s="9">
        <f t="shared" ref="T323:T386" si="17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15"/>
        <v>1.0791200000000001</v>
      </c>
      <c r="P324">
        <f>IFERROR(E324/L324, "null")</f>
        <v>145.04301075268816</v>
      </c>
      <c r="Q324" t="str">
        <f>TRIM(LEFT(N324,SEARCH("/",N324,1)-1))</f>
        <v>film &amp; video</v>
      </c>
      <c r="R324" t="str">
        <f>TRIM(RIGHT(N324,LEN(N324)-SEARCH("/",N324)))</f>
        <v>documentary</v>
      </c>
      <c r="S324" s="9">
        <f t="shared" si="16"/>
        <v>42473.57</v>
      </c>
      <c r="T324" s="9">
        <f t="shared" si="17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15"/>
        <v>1.2307407407407407</v>
      </c>
      <c r="P325">
        <f>IFERROR(E325/L325, "null")</f>
        <v>114.58620689655173</v>
      </c>
      <c r="Q325" t="str">
        <f>TRIM(LEFT(N325,SEARCH("/",N325,1)-1))</f>
        <v>film &amp; video</v>
      </c>
      <c r="R325" t="str">
        <f>TRIM(RIGHT(N325,LEN(N325)-SEARCH("/",N325)))</f>
        <v>documentary</v>
      </c>
      <c r="S325" s="9">
        <f t="shared" si="16"/>
        <v>42697.32136574074</v>
      </c>
      <c r="T325" s="9">
        <f t="shared" si="17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15"/>
        <v>1.016</v>
      </c>
      <c r="P326">
        <f>IFERROR(E326/L326, "null")</f>
        <v>105.3170731707317</v>
      </c>
      <c r="Q326" t="str">
        <f>TRIM(LEFT(N326,SEARCH("/",N326,1)-1))</f>
        <v>film &amp; video</v>
      </c>
      <c r="R326" t="str">
        <f>TRIM(RIGHT(N326,LEN(N326)-SEARCH("/",N326)))</f>
        <v>documentary</v>
      </c>
      <c r="S326" s="9">
        <f t="shared" si="16"/>
        <v>42184.626250000001</v>
      </c>
      <c r="T326" s="9">
        <f t="shared" si="17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15"/>
        <v>1.04396</v>
      </c>
      <c r="P327">
        <f>IFERROR(E327/L327, "null")</f>
        <v>70.921195652173907</v>
      </c>
      <c r="Q327" t="str">
        <f>TRIM(LEFT(N327,SEARCH("/",N327,1)-1))</f>
        <v>film &amp; video</v>
      </c>
      <c r="R327" t="str">
        <f>TRIM(RIGHT(N327,LEN(N327)-SEARCH("/",N327)))</f>
        <v>documentary</v>
      </c>
      <c r="S327" s="9">
        <f t="shared" si="16"/>
        <v>42689.187881944439</v>
      </c>
      <c r="T327" s="9">
        <f t="shared" si="17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15"/>
        <v>1.1292973333333334</v>
      </c>
      <c r="P328">
        <f>IFERROR(E328/L328, "null")</f>
        <v>147.17167680278018</v>
      </c>
      <c r="Q328" t="str">
        <f>TRIM(LEFT(N328,SEARCH("/",N328,1)-1))</f>
        <v>film &amp; video</v>
      </c>
      <c r="R328" t="str">
        <f>TRIM(RIGHT(N328,LEN(N328)-SEARCH("/",N328)))</f>
        <v>documentary</v>
      </c>
      <c r="S328" s="9">
        <f t="shared" si="16"/>
        <v>42775.314884259264</v>
      </c>
      <c r="T328" s="9">
        <f t="shared" si="17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15"/>
        <v>1.3640000000000001</v>
      </c>
      <c r="P329">
        <f>IFERROR(E329/L329, "null")</f>
        <v>160.47058823529412</v>
      </c>
      <c r="Q329" t="str">
        <f>TRIM(LEFT(N329,SEARCH("/",N329,1)-1))</f>
        <v>film &amp; video</v>
      </c>
      <c r="R329" t="str">
        <f>TRIM(RIGHT(N329,LEN(N329)-SEARCH("/",N329)))</f>
        <v>documentary</v>
      </c>
      <c r="S329" s="9">
        <f t="shared" si="16"/>
        <v>42058.235289351855</v>
      </c>
      <c r="T329" s="9">
        <f t="shared" si="17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15"/>
        <v>1.036144</v>
      </c>
      <c r="P330">
        <f>IFERROR(E330/L330, "null")</f>
        <v>156.04578313253012</v>
      </c>
      <c r="Q330" t="str">
        <f>TRIM(LEFT(N330,SEARCH("/",N330,1)-1))</f>
        <v>film &amp; video</v>
      </c>
      <c r="R330" t="str">
        <f>TRIM(RIGHT(N330,LEN(N330)-SEARCH("/",N330)))</f>
        <v>documentary</v>
      </c>
      <c r="S330" s="9">
        <f t="shared" si="16"/>
        <v>42278.946620370371</v>
      </c>
      <c r="T330" s="9">
        <f t="shared" si="17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15"/>
        <v>1.0549999999999999</v>
      </c>
      <c r="P331">
        <f>IFERROR(E331/L331, "null")</f>
        <v>63.17365269461078</v>
      </c>
      <c r="Q331" t="str">
        <f>TRIM(LEFT(N331,SEARCH("/",N331,1)-1))</f>
        <v>film &amp; video</v>
      </c>
      <c r="R331" t="str">
        <f>TRIM(RIGHT(N331,LEN(N331)-SEARCH("/",N331)))</f>
        <v>documentary</v>
      </c>
      <c r="S331" s="9">
        <f t="shared" si="16"/>
        <v>42291.46674768519</v>
      </c>
      <c r="T331" s="9">
        <f t="shared" si="17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15"/>
        <v>1.0182857142857142</v>
      </c>
      <c r="P332">
        <f>IFERROR(E332/L332, "null")</f>
        <v>104.82352941176471</v>
      </c>
      <c r="Q332" t="str">
        <f>TRIM(LEFT(N332,SEARCH("/",N332,1)-1))</f>
        <v>film &amp; video</v>
      </c>
      <c r="R332" t="str">
        <f>TRIM(RIGHT(N332,LEN(N332)-SEARCH("/",N332)))</f>
        <v>documentary</v>
      </c>
      <c r="S332" s="9">
        <f t="shared" si="16"/>
        <v>41379.515775462962</v>
      </c>
      <c r="T332" s="9">
        <f t="shared" si="17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15"/>
        <v>1.0660499999999999</v>
      </c>
      <c r="P333">
        <f>IFERROR(E333/L333, "null")</f>
        <v>97.356164383561648</v>
      </c>
      <c r="Q333" t="str">
        <f>TRIM(LEFT(N333,SEARCH("/",N333,1)-1))</f>
        <v>film &amp; video</v>
      </c>
      <c r="R333" t="str">
        <f>TRIM(RIGHT(N333,LEN(N333)-SEARCH("/",N333)))</f>
        <v>documentary</v>
      </c>
      <c r="S333" s="9">
        <f t="shared" si="16"/>
        <v>42507.581412037034</v>
      </c>
      <c r="T333" s="9">
        <f t="shared" si="17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15"/>
        <v>1.13015</v>
      </c>
      <c r="P334">
        <f>IFERROR(E334/L334, "null")</f>
        <v>203.63063063063063</v>
      </c>
      <c r="Q334" t="str">
        <f>TRIM(LEFT(N334,SEARCH("/",N334,1)-1))</f>
        <v>film &amp; video</v>
      </c>
      <c r="R334" t="str">
        <f>TRIM(RIGHT(N334,LEN(N334)-SEARCH("/",N334)))</f>
        <v>documentary</v>
      </c>
      <c r="S334" s="9">
        <f t="shared" si="16"/>
        <v>42263.680289351847</v>
      </c>
      <c r="T334" s="9">
        <f t="shared" si="17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15"/>
        <v>1.252275</v>
      </c>
      <c r="P335">
        <f>IFERROR(E335/L335, "null")</f>
        <v>188.31203007518798</v>
      </c>
      <c r="Q335" t="str">
        <f>TRIM(LEFT(N335,SEARCH("/",N335,1)-1))</f>
        <v>film &amp; video</v>
      </c>
      <c r="R335" t="str">
        <f>TRIM(RIGHT(N335,LEN(N335)-SEARCH("/",N335)))</f>
        <v>documentary</v>
      </c>
      <c r="S335" s="9">
        <f t="shared" si="16"/>
        <v>42437.636469907404</v>
      </c>
      <c r="T335" s="9">
        <f t="shared" si="17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15"/>
        <v>1.0119</v>
      </c>
      <c r="P336">
        <f>IFERROR(E336/L336, "null")</f>
        <v>146.65217391304347</v>
      </c>
      <c r="Q336" t="str">
        <f>TRIM(LEFT(N336,SEARCH("/",N336,1)-1))</f>
        <v>film &amp; video</v>
      </c>
      <c r="R336" t="str">
        <f>TRIM(RIGHT(N336,LEN(N336)-SEARCH("/",N336)))</f>
        <v>documentary</v>
      </c>
      <c r="S336" s="9">
        <f t="shared" si="16"/>
        <v>42101.682372685187</v>
      </c>
      <c r="T336" s="9">
        <f t="shared" si="17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15"/>
        <v>1.0276470588235294</v>
      </c>
      <c r="P337">
        <f>IFERROR(E337/L337, "null")</f>
        <v>109.1875</v>
      </c>
      <c r="Q337" t="str">
        <f>TRIM(LEFT(N337,SEARCH("/",N337,1)-1))</f>
        <v>film &amp; video</v>
      </c>
      <c r="R337" t="str">
        <f>TRIM(RIGHT(N337,LEN(N337)-SEARCH("/",N337)))</f>
        <v>documentary</v>
      </c>
      <c r="S337" s="9">
        <f t="shared" si="16"/>
        <v>42101.737442129626</v>
      </c>
      <c r="T337" s="9">
        <f t="shared" si="17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15"/>
        <v>1.1683911999999999</v>
      </c>
      <c r="P338">
        <f>IFERROR(E338/L338, "null")</f>
        <v>59.249046653144013</v>
      </c>
      <c r="Q338" t="str">
        <f>TRIM(LEFT(N338,SEARCH("/",N338,1)-1))</f>
        <v>film &amp; video</v>
      </c>
      <c r="R338" t="str">
        <f>TRIM(RIGHT(N338,LEN(N338)-SEARCH("/",N338)))</f>
        <v>documentary</v>
      </c>
      <c r="S338" s="9">
        <f t="shared" si="16"/>
        <v>42291.596273148149</v>
      </c>
      <c r="T338" s="9">
        <f t="shared" si="17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15"/>
        <v>1.0116833333333335</v>
      </c>
      <c r="P339">
        <f>IFERROR(E339/L339, "null")</f>
        <v>97.904838709677421</v>
      </c>
      <c r="Q339" t="str">
        <f>TRIM(LEFT(N339,SEARCH("/",N339,1)-1))</f>
        <v>film &amp; video</v>
      </c>
      <c r="R339" t="str">
        <f>TRIM(RIGHT(N339,LEN(N339)-SEARCH("/",N339)))</f>
        <v>documentary</v>
      </c>
      <c r="S339" s="9">
        <f t="shared" si="16"/>
        <v>42047.128564814819</v>
      </c>
      <c r="T339" s="9">
        <f t="shared" si="17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15"/>
        <v>1.1013360000000001</v>
      </c>
      <c r="P340">
        <f>IFERROR(E340/L340, "null")</f>
        <v>70.000169491525426</v>
      </c>
      <c r="Q340" t="str">
        <f>TRIM(LEFT(N340,SEARCH("/",N340,1)-1))</f>
        <v>film &amp; video</v>
      </c>
      <c r="R340" t="str">
        <f>TRIM(RIGHT(N340,LEN(N340)-SEARCH("/",N340)))</f>
        <v>documentary</v>
      </c>
      <c r="S340" s="9">
        <f t="shared" si="16"/>
        <v>42559.755671296298</v>
      </c>
      <c r="T340" s="9">
        <f t="shared" si="17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15"/>
        <v>1.0808333333333333</v>
      </c>
      <c r="P341">
        <f>IFERROR(E341/L341, "null")</f>
        <v>72.865168539325836</v>
      </c>
      <c r="Q341" t="str">
        <f>TRIM(LEFT(N341,SEARCH("/",N341,1)-1))</f>
        <v>film &amp; video</v>
      </c>
      <c r="R341" t="str">
        <f>TRIM(RIGHT(N341,LEN(N341)-SEARCH("/",N341)))</f>
        <v>documentary</v>
      </c>
      <c r="S341" s="9">
        <f t="shared" si="16"/>
        <v>42093.760046296295</v>
      </c>
      <c r="T341" s="9">
        <f t="shared" si="17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15"/>
        <v>1.2502285714285715</v>
      </c>
      <c r="P342">
        <f>IFERROR(E342/L342, "null")</f>
        <v>146.34782608695653</v>
      </c>
      <c r="Q342" t="str">
        <f>TRIM(LEFT(N342,SEARCH("/",N342,1)-1))</f>
        <v>film &amp; video</v>
      </c>
      <c r="R342" t="str">
        <f>TRIM(RIGHT(N342,LEN(N342)-SEARCH("/",N342)))</f>
        <v>documentary</v>
      </c>
      <c r="S342" s="9">
        <f t="shared" si="16"/>
        <v>42772.669062500005</v>
      </c>
      <c r="T342" s="9">
        <f t="shared" si="17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15"/>
        <v>1.0671428571428572</v>
      </c>
      <c r="P343">
        <f>IFERROR(E343/L343, "null")</f>
        <v>67.909090909090907</v>
      </c>
      <c r="Q343" t="str">
        <f>TRIM(LEFT(N343,SEARCH("/",N343,1)-1))</f>
        <v>film &amp; video</v>
      </c>
      <c r="R343" t="str">
        <f>TRIM(RIGHT(N343,LEN(N343)-SEARCH("/",N343)))</f>
        <v>documentary</v>
      </c>
      <c r="S343" s="9">
        <f t="shared" si="16"/>
        <v>41894.879606481481</v>
      </c>
      <c r="T343" s="9">
        <f t="shared" si="17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15"/>
        <v>1.0036639999999999</v>
      </c>
      <c r="P344">
        <f>IFERROR(E344/L344, "null")</f>
        <v>169.85083076923075</v>
      </c>
      <c r="Q344" t="str">
        <f>TRIM(LEFT(N344,SEARCH("/",N344,1)-1))</f>
        <v>film &amp; video</v>
      </c>
      <c r="R344" t="str">
        <f>TRIM(RIGHT(N344,LEN(N344)-SEARCH("/",N344)))</f>
        <v>documentary</v>
      </c>
      <c r="S344" s="9">
        <f t="shared" si="16"/>
        <v>42459.780844907407</v>
      </c>
      <c r="T344" s="9">
        <f t="shared" si="17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15"/>
        <v>1.0202863333333334</v>
      </c>
      <c r="P345">
        <f>IFERROR(E345/L345, "null")</f>
        <v>58.413339694656486</v>
      </c>
      <c r="Q345" t="str">
        <f>TRIM(LEFT(N345,SEARCH("/",N345,1)-1))</f>
        <v>film &amp; video</v>
      </c>
      <c r="R345" t="str">
        <f>TRIM(RIGHT(N345,LEN(N345)-SEARCH("/",N345)))</f>
        <v>documentary</v>
      </c>
      <c r="S345" s="9">
        <f t="shared" si="16"/>
        <v>41926.73778935185</v>
      </c>
      <c r="T345" s="9">
        <f t="shared" si="17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15"/>
        <v>1.0208358208955224</v>
      </c>
      <c r="P346">
        <f>IFERROR(E346/L346, "null")</f>
        <v>119.99298245614035</v>
      </c>
      <c r="Q346" t="str">
        <f>TRIM(LEFT(N346,SEARCH("/",N346,1)-1))</f>
        <v>film &amp; video</v>
      </c>
      <c r="R346" t="str">
        <f>TRIM(RIGHT(N346,LEN(N346)-SEARCH("/",N346)))</f>
        <v>documentary</v>
      </c>
      <c r="S346" s="9">
        <f t="shared" si="16"/>
        <v>42111.970995370371</v>
      </c>
      <c r="T346" s="9">
        <f t="shared" si="17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15"/>
        <v>1.2327586206896552</v>
      </c>
      <c r="P347">
        <f>IFERROR(E347/L347, "null")</f>
        <v>99.860335195530723</v>
      </c>
      <c r="Q347" t="str">
        <f>TRIM(LEFT(N347,SEARCH("/",N347,1)-1))</f>
        <v>film &amp; video</v>
      </c>
      <c r="R347" t="str">
        <f>TRIM(RIGHT(N347,LEN(N347)-SEARCH("/",N347)))</f>
        <v>documentary</v>
      </c>
      <c r="S347" s="9">
        <f t="shared" si="16"/>
        <v>42114.944328703699</v>
      </c>
      <c r="T347" s="9">
        <f t="shared" si="17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15"/>
        <v>1.7028880000000002</v>
      </c>
      <c r="P348">
        <f>IFERROR(E348/L348, "null")</f>
        <v>90.579148936170213</v>
      </c>
      <c r="Q348" t="str">
        <f>TRIM(LEFT(N348,SEARCH("/",N348,1)-1))</f>
        <v>film &amp; video</v>
      </c>
      <c r="R348" t="str">
        <f>TRIM(RIGHT(N348,LEN(N348)-SEARCH("/",N348)))</f>
        <v>documentary</v>
      </c>
      <c r="S348" s="9">
        <f t="shared" si="16"/>
        <v>42261.500243055561</v>
      </c>
      <c r="T348" s="9">
        <f t="shared" si="17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15"/>
        <v>1.1159049999999999</v>
      </c>
      <c r="P349">
        <f>IFERROR(E349/L349, "null")</f>
        <v>117.77361477572559</v>
      </c>
      <c r="Q349" t="str">
        <f>TRIM(LEFT(N349,SEARCH("/",N349,1)-1))</f>
        <v>film &amp; video</v>
      </c>
      <c r="R349" t="str">
        <f>TRIM(RIGHT(N349,LEN(N349)-SEARCH("/",N349)))</f>
        <v>documentary</v>
      </c>
      <c r="S349" s="9">
        <f t="shared" si="16"/>
        <v>42292.495474537034</v>
      </c>
      <c r="T349" s="9">
        <f t="shared" si="17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15"/>
        <v>1.03</v>
      </c>
      <c r="P350">
        <f>IFERROR(E350/L350, "null")</f>
        <v>86.554621848739501</v>
      </c>
      <c r="Q350" t="str">
        <f>TRIM(LEFT(N350,SEARCH("/",N350,1)-1))</f>
        <v>film &amp; video</v>
      </c>
      <c r="R350" t="str">
        <f>TRIM(RIGHT(N350,LEN(N350)-SEARCH("/",N350)))</f>
        <v>documentary</v>
      </c>
      <c r="S350" s="9">
        <f t="shared" si="16"/>
        <v>42207.58699074074</v>
      </c>
      <c r="T350" s="9">
        <f t="shared" si="17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15"/>
        <v>1.0663570159857905</v>
      </c>
      <c r="P351">
        <f>IFERROR(E351/L351, "null")</f>
        <v>71.899281437125751</v>
      </c>
      <c r="Q351" t="str">
        <f>TRIM(LEFT(N351,SEARCH("/",N351,1)-1))</f>
        <v>film &amp; video</v>
      </c>
      <c r="R351" t="str">
        <f>TRIM(RIGHT(N351,LEN(N351)-SEARCH("/",N351)))</f>
        <v>documentary</v>
      </c>
      <c r="S351" s="9">
        <f t="shared" si="16"/>
        <v>42760.498935185184</v>
      </c>
      <c r="T351" s="9">
        <f t="shared" si="17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15"/>
        <v>1.1476</v>
      </c>
      <c r="P352">
        <f>IFERROR(E352/L352, "null")</f>
        <v>129.81900452488688</v>
      </c>
      <c r="Q352" t="str">
        <f>TRIM(LEFT(N352,SEARCH("/",N352,1)-1))</f>
        <v>film &amp; video</v>
      </c>
      <c r="R352" t="str">
        <f>TRIM(RIGHT(N352,LEN(N352)-SEARCH("/",N352)))</f>
        <v>documentary</v>
      </c>
      <c r="S352" s="9">
        <f t="shared" si="16"/>
        <v>42586.066076388888</v>
      </c>
      <c r="T352" s="9">
        <f t="shared" si="17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15"/>
        <v>1.2734117647058822</v>
      </c>
      <c r="P353">
        <f>IFERROR(E353/L353, "null")</f>
        <v>44.912863070539416</v>
      </c>
      <c r="Q353" t="str">
        <f>TRIM(LEFT(N353,SEARCH("/",N353,1)-1))</f>
        <v>film &amp; video</v>
      </c>
      <c r="R353" t="str">
        <f>TRIM(RIGHT(N353,LEN(N353)-SEARCH("/",N353)))</f>
        <v>documentary</v>
      </c>
      <c r="S353" s="9">
        <f t="shared" si="16"/>
        <v>42427.964745370366</v>
      </c>
      <c r="T353" s="9">
        <f t="shared" si="17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15"/>
        <v>1.1656</v>
      </c>
      <c r="P354">
        <f>IFERROR(E354/L354, "null")</f>
        <v>40.755244755244753</v>
      </c>
      <c r="Q354" t="str">
        <f>TRIM(LEFT(N354,SEARCH("/",N354,1)-1))</f>
        <v>film &amp; video</v>
      </c>
      <c r="R354" t="str">
        <f>TRIM(RIGHT(N354,LEN(N354)-SEARCH("/",N354)))</f>
        <v>documentary</v>
      </c>
      <c r="S354" s="9">
        <f t="shared" si="16"/>
        <v>41890.167453703703</v>
      </c>
      <c r="T354" s="9">
        <f t="shared" si="17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15"/>
        <v>1.0861819426615318</v>
      </c>
      <c r="P355">
        <f>IFERROR(E355/L355, "null")</f>
        <v>103.52394779771615</v>
      </c>
      <c r="Q355" t="str">
        <f>TRIM(LEFT(N355,SEARCH("/",N355,1)-1))</f>
        <v>film &amp; video</v>
      </c>
      <c r="R355" t="str">
        <f>TRIM(RIGHT(N355,LEN(N355)-SEARCH("/",N355)))</f>
        <v>documentary</v>
      </c>
      <c r="S355" s="9">
        <f t="shared" si="16"/>
        <v>42297.791886574079</v>
      </c>
      <c r="T355" s="9">
        <f t="shared" si="17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15"/>
        <v>1.0394285714285714</v>
      </c>
      <c r="P356">
        <f>IFERROR(E356/L356, "null")</f>
        <v>125.44827586206897</v>
      </c>
      <c r="Q356" t="str">
        <f>TRIM(LEFT(N356,SEARCH("/",N356,1)-1))</f>
        <v>film &amp; video</v>
      </c>
      <c r="R356" t="str">
        <f>TRIM(RIGHT(N356,LEN(N356)-SEARCH("/",N356)))</f>
        <v>documentary</v>
      </c>
      <c r="S356" s="9">
        <f t="shared" si="16"/>
        <v>42438.827789351853</v>
      </c>
      <c r="T356" s="9">
        <f t="shared" si="17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15"/>
        <v>1.1625714285714286</v>
      </c>
      <c r="P357">
        <f>IFERROR(E357/L357, "null")</f>
        <v>246.60606060606059</v>
      </c>
      <c r="Q357" t="str">
        <f>TRIM(LEFT(N357,SEARCH("/",N357,1)-1))</f>
        <v>film &amp; video</v>
      </c>
      <c r="R357" t="str">
        <f>TRIM(RIGHT(N357,LEN(N357)-SEARCH("/",N357)))</f>
        <v>documentary</v>
      </c>
      <c r="S357" s="9">
        <f t="shared" si="16"/>
        <v>41943.293912037036</v>
      </c>
      <c r="T357" s="9">
        <f t="shared" si="17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15"/>
        <v>1.0269239999999999</v>
      </c>
      <c r="P358">
        <f>IFERROR(E358/L358, "null")</f>
        <v>79.401340206185566</v>
      </c>
      <c r="Q358" t="str">
        <f>TRIM(LEFT(N358,SEARCH("/",N358,1)-1))</f>
        <v>film &amp; video</v>
      </c>
      <c r="R358" t="str">
        <f>TRIM(RIGHT(N358,LEN(N358)-SEARCH("/",N358)))</f>
        <v>documentary</v>
      </c>
      <c r="S358" s="9">
        <f t="shared" si="16"/>
        <v>42415.803159722222</v>
      </c>
      <c r="T358" s="9">
        <f t="shared" si="17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15"/>
        <v>1.74</v>
      </c>
      <c r="P359">
        <f>IFERROR(E359/L359, "null")</f>
        <v>86.138613861386133</v>
      </c>
      <c r="Q359" t="str">
        <f>TRIM(LEFT(N359,SEARCH("/",N359,1)-1))</f>
        <v>film &amp; video</v>
      </c>
      <c r="R359" t="str">
        <f>TRIM(RIGHT(N359,LEN(N359)-SEARCH("/",N359)))</f>
        <v>documentary</v>
      </c>
      <c r="S359" s="9">
        <f t="shared" si="16"/>
        <v>42078.222187499996</v>
      </c>
      <c r="T359" s="9">
        <f t="shared" si="17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15"/>
        <v>1.03088</v>
      </c>
      <c r="P360">
        <f>IFERROR(E360/L360, "null")</f>
        <v>193.04868913857678</v>
      </c>
      <c r="Q360" t="str">
        <f>TRIM(LEFT(N360,SEARCH("/",N360,1)-1))</f>
        <v>film &amp; video</v>
      </c>
      <c r="R360" t="str">
        <f>TRIM(RIGHT(N360,LEN(N360)-SEARCH("/",N360)))</f>
        <v>documentary</v>
      </c>
      <c r="S360" s="9">
        <f t="shared" si="16"/>
        <v>42507.860196759255</v>
      </c>
      <c r="T360" s="9">
        <f t="shared" si="17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15"/>
        <v>1.0485537190082646</v>
      </c>
      <c r="P361">
        <f>IFERROR(E361/L361, "null")</f>
        <v>84.023178807947019</v>
      </c>
      <c r="Q361" t="str">
        <f>TRIM(LEFT(N361,SEARCH("/",N361,1)-1))</f>
        <v>film &amp; video</v>
      </c>
      <c r="R361" t="str">
        <f>TRIM(RIGHT(N361,LEN(N361)-SEARCH("/",N361)))</f>
        <v>documentary</v>
      </c>
      <c r="S361" s="9">
        <f t="shared" si="16"/>
        <v>41935.070486111108</v>
      </c>
      <c r="T361" s="9">
        <f t="shared" si="17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15"/>
        <v>1.0137499999999999</v>
      </c>
      <c r="P362">
        <f>IFERROR(E362/L362, "null")</f>
        <v>139.82758620689654</v>
      </c>
      <c r="Q362" t="str">
        <f>TRIM(LEFT(N362,SEARCH("/",N362,1)-1))</f>
        <v>film &amp; video</v>
      </c>
      <c r="R362" t="str">
        <f>TRIM(RIGHT(N362,LEN(N362)-SEARCH("/",N362)))</f>
        <v>documentary</v>
      </c>
      <c r="S362" s="9">
        <f t="shared" si="16"/>
        <v>42163.897916666669</v>
      </c>
      <c r="T362" s="9">
        <f t="shared" si="17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15"/>
        <v>1.1107699999999998</v>
      </c>
      <c r="P363">
        <f>IFERROR(E363/L363, "null")</f>
        <v>109.82189265536722</v>
      </c>
      <c r="Q363" t="str">
        <f>TRIM(LEFT(N363,SEARCH("/",N363,1)-1))</f>
        <v>film &amp; video</v>
      </c>
      <c r="R363" t="str">
        <f>TRIM(RIGHT(N363,LEN(N363)-SEARCH("/",N363)))</f>
        <v>documentary</v>
      </c>
      <c r="S363" s="9">
        <f t="shared" si="16"/>
        <v>41936.001226851848</v>
      </c>
      <c r="T363" s="9">
        <f t="shared" si="17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15"/>
        <v>1.2415933781686497</v>
      </c>
      <c r="P364">
        <f>IFERROR(E364/L364, "null")</f>
        <v>139.53488372093022</v>
      </c>
      <c r="Q364" t="str">
        <f>TRIM(LEFT(N364,SEARCH("/",N364,1)-1))</f>
        <v>film &amp; video</v>
      </c>
      <c r="R364" t="str">
        <f>TRIM(RIGHT(N364,LEN(N364)-SEARCH("/",N364)))</f>
        <v>documentary</v>
      </c>
      <c r="S364" s="9">
        <f t="shared" si="16"/>
        <v>41837.210543981484</v>
      </c>
      <c r="T364" s="9">
        <f t="shared" si="17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15"/>
        <v>1.0133333333333334</v>
      </c>
      <c r="P365">
        <f>IFERROR(E365/L365, "null")</f>
        <v>347.84615384615387</v>
      </c>
      <c r="Q365" t="str">
        <f>TRIM(LEFT(N365,SEARCH("/",N365,1)-1))</f>
        <v>film &amp; video</v>
      </c>
      <c r="R365" t="str">
        <f>TRIM(RIGHT(N365,LEN(N365)-SEARCH("/",N365)))</f>
        <v>documentary</v>
      </c>
      <c r="S365" s="9">
        <f t="shared" si="16"/>
        <v>40255.744629629626</v>
      </c>
      <c r="T365" s="9">
        <f t="shared" si="17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15"/>
        <v>1.1016142857142857</v>
      </c>
      <c r="P366">
        <f>IFERROR(E366/L366, "null")</f>
        <v>68.24159292035398</v>
      </c>
      <c r="Q366" t="str">
        <f>TRIM(LEFT(N366,SEARCH("/",N366,1)-1))</f>
        <v>film &amp; video</v>
      </c>
      <c r="R366" t="str">
        <f>TRIM(RIGHT(N366,LEN(N366)-SEARCH("/",N366)))</f>
        <v>documentary</v>
      </c>
      <c r="S366" s="9">
        <f t="shared" si="16"/>
        <v>41780.859629629631</v>
      </c>
      <c r="T366" s="9">
        <f t="shared" si="17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15"/>
        <v>1.0397333333333334</v>
      </c>
      <c r="P367">
        <f>IFERROR(E367/L367, "null")</f>
        <v>239.93846153846152</v>
      </c>
      <c r="Q367" t="str">
        <f>TRIM(LEFT(N367,SEARCH("/",N367,1)-1))</f>
        <v>film &amp; video</v>
      </c>
      <c r="R367" t="str">
        <f>TRIM(RIGHT(N367,LEN(N367)-SEARCH("/",N367)))</f>
        <v>documentary</v>
      </c>
      <c r="S367" s="9">
        <f t="shared" si="16"/>
        <v>41668.606469907405</v>
      </c>
      <c r="T367" s="9">
        <f t="shared" si="17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15"/>
        <v>1.013157894736842</v>
      </c>
      <c r="P368">
        <f>IFERROR(E368/L368, "null")</f>
        <v>287.31343283582089</v>
      </c>
      <c r="Q368" t="str">
        <f>TRIM(LEFT(N368,SEARCH("/",N368,1)-1))</f>
        <v>film &amp; video</v>
      </c>
      <c r="R368" t="str">
        <f>TRIM(RIGHT(N368,LEN(N368)-SEARCH("/",N368)))</f>
        <v>documentary</v>
      </c>
      <c r="S368" s="9">
        <f t="shared" si="16"/>
        <v>41019.793032407404</v>
      </c>
      <c r="T368" s="9">
        <f t="shared" si="17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15"/>
        <v>1.033501</v>
      </c>
      <c r="P369">
        <f>IFERROR(E369/L369, "null")</f>
        <v>86.84882352941176</v>
      </c>
      <c r="Q369" t="str">
        <f>TRIM(LEFT(N369,SEARCH("/",N369,1)-1))</f>
        <v>film &amp; video</v>
      </c>
      <c r="R369" t="str">
        <f>TRIM(RIGHT(N369,LEN(N369)-SEARCH("/",N369)))</f>
        <v>documentary</v>
      </c>
      <c r="S369" s="9">
        <f t="shared" si="16"/>
        <v>41355.577291666668</v>
      </c>
      <c r="T369" s="9">
        <f t="shared" si="17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15"/>
        <v>1.04112</v>
      </c>
      <c r="P370">
        <f>IFERROR(E370/L370, "null")</f>
        <v>81.84905660377359</v>
      </c>
      <c r="Q370" t="str">
        <f>TRIM(LEFT(N370,SEARCH("/",N370,1)-1))</f>
        <v>film &amp; video</v>
      </c>
      <c r="R370" t="str">
        <f>TRIM(RIGHT(N370,LEN(N370)-SEARCH("/",N370)))</f>
        <v>documentary</v>
      </c>
      <c r="S370" s="9">
        <f t="shared" si="16"/>
        <v>42043.605578703704</v>
      </c>
      <c r="T370" s="9">
        <f t="shared" si="17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15"/>
        <v>1.1015569230769231</v>
      </c>
      <c r="P371">
        <f>IFERROR(E371/L371, "null")</f>
        <v>42.874970059880241</v>
      </c>
      <c r="Q371" t="str">
        <f>TRIM(LEFT(N371,SEARCH("/",N371,1)-1))</f>
        <v>film &amp; video</v>
      </c>
      <c r="R371" t="str">
        <f>TRIM(RIGHT(N371,LEN(N371)-SEARCH("/",N371)))</f>
        <v>documentary</v>
      </c>
      <c r="S371" s="9">
        <f t="shared" si="16"/>
        <v>40893.551724537036</v>
      </c>
      <c r="T371" s="9">
        <f t="shared" si="17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15"/>
        <v>1.2202</v>
      </c>
      <c r="P372">
        <f>IFERROR(E372/L372, "null")</f>
        <v>709.41860465116281</v>
      </c>
      <c r="Q372" t="str">
        <f>TRIM(LEFT(N372,SEARCH("/",N372,1)-1))</f>
        <v>film &amp; video</v>
      </c>
      <c r="R372" t="str">
        <f>TRIM(RIGHT(N372,LEN(N372)-SEARCH("/",N372)))</f>
        <v>documentary</v>
      </c>
      <c r="S372" s="9">
        <f t="shared" si="16"/>
        <v>42711.795138888891</v>
      </c>
      <c r="T372" s="9">
        <f t="shared" si="17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15"/>
        <v>1.1416866666666667</v>
      </c>
      <c r="P373">
        <f>IFERROR(E373/L373, "null")</f>
        <v>161.25517890772127</v>
      </c>
      <c r="Q373" t="str">
        <f>TRIM(LEFT(N373,SEARCH("/",N373,1)-1))</f>
        <v>film &amp; video</v>
      </c>
      <c r="R373" t="str">
        <f>TRIM(RIGHT(N373,LEN(N373)-SEARCH("/",N373)))</f>
        <v>documentary</v>
      </c>
      <c r="S373" s="9">
        <f t="shared" si="16"/>
        <v>41261.767812500002</v>
      </c>
      <c r="T373" s="9">
        <f t="shared" si="17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15"/>
        <v>1.2533333333333334</v>
      </c>
      <c r="P374">
        <f>IFERROR(E374/L374, "null")</f>
        <v>41.777777777777779</v>
      </c>
      <c r="Q374" t="str">
        <f>TRIM(LEFT(N374,SEARCH("/",N374,1)-1))</f>
        <v>film &amp; video</v>
      </c>
      <c r="R374" t="str">
        <f>TRIM(RIGHT(N374,LEN(N374)-SEARCH("/",N374)))</f>
        <v>documentary</v>
      </c>
      <c r="S374" s="9">
        <f t="shared" si="16"/>
        <v>42425.576898148152</v>
      </c>
      <c r="T374" s="9">
        <f t="shared" si="17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15"/>
        <v>1.0666666666666667</v>
      </c>
      <c r="P375">
        <f>IFERROR(E375/L375, "null")</f>
        <v>89.887640449438209</v>
      </c>
      <c r="Q375" t="str">
        <f>TRIM(LEFT(N375,SEARCH("/",N375,1)-1))</f>
        <v>film &amp; video</v>
      </c>
      <c r="R375" t="str">
        <f>TRIM(RIGHT(N375,LEN(N375)-SEARCH("/",N375)))</f>
        <v>documentary</v>
      </c>
      <c r="S375" s="9">
        <f t="shared" si="16"/>
        <v>41078.91201388889</v>
      </c>
      <c r="T375" s="9">
        <f t="shared" si="17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15"/>
        <v>1.3065</v>
      </c>
      <c r="P376">
        <f>IFERROR(E376/L376, "null")</f>
        <v>45.051724137931032</v>
      </c>
      <c r="Q376" t="str">
        <f>TRIM(LEFT(N376,SEARCH("/",N376,1)-1))</f>
        <v>film &amp; video</v>
      </c>
      <c r="R376" t="str">
        <f>TRIM(RIGHT(N376,LEN(N376)-SEARCH("/",N376)))</f>
        <v>documentary</v>
      </c>
      <c r="S376" s="9">
        <f t="shared" si="16"/>
        <v>40757.889247685183</v>
      </c>
      <c r="T376" s="9">
        <f t="shared" si="17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15"/>
        <v>1.2</v>
      </c>
      <c r="P377">
        <f>IFERROR(E377/L377, "null")</f>
        <v>42.857142857142854</v>
      </c>
      <c r="Q377" t="str">
        <f>TRIM(LEFT(N377,SEARCH("/",N377,1)-1))</f>
        <v>film &amp; video</v>
      </c>
      <c r="R377" t="str">
        <f>TRIM(RIGHT(N377,LEN(N377)-SEARCH("/",N377)))</f>
        <v>documentary</v>
      </c>
      <c r="S377" s="9">
        <f t="shared" si="16"/>
        <v>41657.985081018516</v>
      </c>
      <c r="T377" s="9">
        <f t="shared" si="17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15"/>
        <v>1.0595918367346939</v>
      </c>
      <c r="P378">
        <f>IFERROR(E378/L378, "null")</f>
        <v>54.083333333333336</v>
      </c>
      <c r="Q378" t="str">
        <f>TRIM(LEFT(N378,SEARCH("/",N378,1)-1))</f>
        <v>film &amp; video</v>
      </c>
      <c r="R378" t="str">
        <f>TRIM(RIGHT(N378,LEN(N378)-SEARCH("/",N378)))</f>
        <v>documentary</v>
      </c>
      <c r="S378" s="9">
        <f t="shared" si="16"/>
        <v>42576.452731481477</v>
      </c>
      <c r="T378" s="9">
        <f t="shared" si="17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15"/>
        <v>1.1439999999999999</v>
      </c>
      <c r="P379">
        <f>IFERROR(E379/L379, "null")</f>
        <v>103.21804511278195</v>
      </c>
      <c r="Q379" t="str">
        <f>TRIM(LEFT(N379,SEARCH("/",N379,1)-1))</f>
        <v>film &amp; video</v>
      </c>
      <c r="R379" t="str">
        <f>TRIM(RIGHT(N379,LEN(N379)-SEARCH("/",N379)))</f>
        <v>documentary</v>
      </c>
      <c r="S379" s="9">
        <f t="shared" si="16"/>
        <v>42292.250787037032</v>
      </c>
      <c r="T379" s="9">
        <f t="shared" si="17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15"/>
        <v>1.1176666666666666</v>
      </c>
      <c r="P380">
        <f>IFERROR(E380/L380, "null")</f>
        <v>40.397590361445786</v>
      </c>
      <c r="Q380" t="str">
        <f>TRIM(LEFT(N380,SEARCH("/",N380,1)-1))</f>
        <v>film &amp; video</v>
      </c>
      <c r="R380" t="str">
        <f>TRIM(RIGHT(N380,LEN(N380)-SEARCH("/",N380)))</f>
        <v>documentary</v>
      </c>
      <c r="S380" s="9">
        <f t="shared" si="16"/>
        <v>42370.571851851855</v>
      </c>
      <c r="T380" s="9">
        <f t="shared" si="17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15"/>
        <v>1.1608000000000001</v>
      </c>
      <c r="P381">
        <f>IFERROR(E381/L381, "null")</f>
        <v>116.85906040268456</v>
      </c>
      <c r="Q381" t="str">
        <f>TRIM(LEFT(N381,SEARCH("/",N381,1)-1))</f>
        <v>film &amp; video</v>
      </c>
      <c r="R381" t="str">
        <f>TRIM(RIGHT(N381,LEN(N381)-SEARCH("/",N381)))</f>
        <v>documentary</v>
      </c>
      <c r="S381" s="9">
        <f t="shared" si="16"/>
        <v>40987.688333333332</v>
      </c>
      <c r="T381" s="9">
        <f t="shared" si="17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15"/>
        <v>1.415</v>
      </c>
      <c r="P382">
        <f>IFERROR(E382/L382, "null")</f>
        <v>115.51020408163265</v>
      </c>
      <c r="Q382" t="str">
        <f>TRIM(LEFT(N382,SEARCH("/",N382,1)-1))</f>
        <v>film &amp; video</v>
      </c>
      <c r="R382" t="str">
        <f>TRIM(RIGHT(N382,LEN(N382)-SEARCH("/",N382)))</f>
        <v>documentary</v>
      </c>
      <c r="S382" s="9">
        <f t="shared" si="16"/>
        <v>42367.719814814816</v>
      </c>
      <c r="T382" s="9">
        <f t="shared" si="17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15"/>
        <v>1.0472999999999999</v>
      </c>
      <c r="P383">
        <f>IFERROR(E383/L383, "null")</f>
        <v>104.31274900398407</v>
      </c>
      <c r="Q383" t="str">
        <f>TRIM(LEFT(N383,SEARCH("/",N383,1)-1))</f>
        <v>film &amp; video</v>
      </c>
      <c r="R383" t="str">
        <f>TRIM(RIGHT(N383,LEN(N383)-SEARCH("/",N383)))</f>
        <v>documentary</v>
      </c>
      <c r="S383" s="9">
        <f t="shared" si="16"/>
        <v>41085.698113425926</v>
      </c>
      <c r="T383" s="9">
        <f t="shared" si="17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15"/>
        <v>2.5583333333333331</v>
      </c>
      <c r="P384">
        <f>IFERROR(E384/L384, "null")</f>
        <v>69.772727272727266</v>
      </c>
      <c r="Q384" t="str">
        <f>TRIM(LEFT(N384,SEARCH("/",N384,1)-1))</f>
        <v>film &amp; video</v>
      </c>
      <c r="R384" t="str">
        <f>TRIM(RIGHT(N384,LEN(N384)-SEARCH("/",N384)))</f>
        <v>documentary</v>
      </c>
      <c r="S384" s="9">
        <f t="shared" si="16"/>
        <v>41144.709490740745</v>
      </c>
      <c r="T384" s="9">
        <f t="shared" si="17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15"/>
        <v>2.0670670670670672</v>
      </c>
      <c r="P385">
        <f>IFERROR(E385/L385, "null")</f>
        <v>43.020833333333336</v>
      </c>
      <c r="Q385" t="str">
        <f>TRIM(LEFT(N385,SEARCH("/",N385,1)-1))</f>
        <v>film &amp; video</v>
      </c>
      <c r="R385" t="str">
        <f>TRIM(RIGHT(N385,LEN(N385)-SEARCH("/",N385)))</f>
        <v>documentary</v>
      </c>
      <c r="S385" s="9">
        <f t="shared" si="16"/>
        <v>41755.117581018516</v>
      </c>
      <c r="T385" s="9">
        <f t="shared" si="17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15"/>
        <v>1.1210500000000001</v>
      </c>
      <c r="P386">
        <f>IFERROR(E386/L386, "null")</f>
        <v>58.540469973890339</v>
      </c>
      <c r="Q386" t="str">
        <f>TRIM(LEFT(N386,SEARCH("/",N386,1)-1))</f>
        <v>film &amp; video</v>
      </c>
      <c r="R386" t="str">
        <f>TRIM(RIGHT(N386,LEN(N386)-SEARCH("/",N386)))</f>
        <v>documentary</v>
      </c>
      <c r="S386" s="9">
        <f t="shared" si="16"/>
        <v>41980.781793981485</v>
      </c>
      <c r="T386" s="9">
        <f t="shared" si="17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18">E387/D387</f>
        <v>1.05982</v>
      </c>
      <c r="P387">
        <f>IFERROR(E387/L387, "null")</f>
        <v>111.79535864978902</v>
      </c>
      <c r="Q387" t="str">
        <f>TRIM(LEFT(N387,SEARCH("/",N387,1)-1))</f>
        <v>film &amp; video</v>
      </c>
      <c r="R387" t="str">
        <f>TRIM(RIGHT(N387,LEN(N387)-SEARCH("/",N387)))</f>
        <v>documentary</v>
      </c>
      <c r="S387" s="9">
        <f t="shared" ref="S387:S450" si="19">(((J387/60)/60)/24)+DATE(1970,1,1)</f>
        <v>41934.584502314814</v>
      </c>
      <c r="T387" s="9">
        <f t="shared" ref="T387:T450" si="20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18"/>
        <v>1.0016666666666667</v>
      </c>
      <c r="P388">
        <f>IFERROR(E388/L388, "null")</f>
        <v>46.230769230769234</v>
      </c>
      <c r="Q388" t="str">
        <f>TRIM(LEFT(N388,SEARCH("/",N388,1)-1))</f>
        <v>film &amp; video</v>
      </c>
      <c r="R388" t="str">
        <f>TRIM(RIGHT(N388,LEN(N388)-SEARCH("/",N388)))</f>
        <v>documentary</v>
      </c>
      <c r="S388" s="9">
        <f t="shared" si="19"/>
        <v>42211.951284722221</v>
      </c>
      <c r="T388" s="9">
        <f t="shared" si="20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18"/>
        <v>2.1398947368421051</v>
      </c>
      <c r="P389">
        <f>IFERROR(E389/L389, "null")</f>
        <v>144.69039145907473</v>
      </c>
      <c r="Q389" t="str">
        <f>TRIM(LEFT(N389,SEARCH("/",N389,1)-1))</f>
        <v>film &amp; video</v>
      </c>
      <c r="R389" t="str">
        <f>TRIM(RIGHT(N389,LEN(N389)-SEARCH("/",N389)))</f>
        <v>documentary</v>
      </c>
      <c r="S389" s="9">
        <f t="shared" si="19"/>
        <v>42200.67659722222</v>
      </c>
      <c r="T389" s="9">
        <f t="shared" si="20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18"/>
        <v>1.2616000000000001</v>
      </c>
      <c r="P390">
        <f>IFERROR(E390/L390, "null")</f>
        <v>88.845070422535215</v>
      </c>
      <c r="Q390" t="str">
        <f>TRIM(LEFT(N390,SEARCH("/",N390,1)-1))</f>
        <v>film &amp; video</v>
      </c>
      <c r="R390" t="str">
        <f>TRIM(RIGHT(N390,LEN(N390)-SEARCH("/",N390)))</f>
        <v>documentary</v>
      </c>
      <c r="S390" s="9">
        <f t="shared" si="19"/>
        <v>42549.076157407413</v>
      </c>
      <c r="T390" s="9">
        <f t="shared" si="20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18"/>
        <v>1.8153547058823529</v>
      </c>
      <c r="P391">
        <f>IFERROR(E391/L391, "null")</f>
        <v>81.75107284768211</v>
      </c>
      <c r="Q391" t="str">
        <f>TRIM(LEFT(N391,SEARCH("/",N391,1)-1))</f>
        <v>film &amp; video</v>
      </c>
      <c r="R391" t="str">
        <f>TRIM(RIGHT(N391,LEN(N391)-SEARCH("/",N391)))</f>
        <v>documentary</v>
      </c>
      <c r="S391" s="9">
        <f t="shared" si="19"/>
        <v>41674.063078703701</v>
      </c>
      <c r="T391" s="9">
        <f t="shared" si="20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18"/>
        <v>1</v>
      </c>
      <c r="P392">
        <f>IFERROR(E392/L392, "null")</f>
        <v>71.428571428571431</v>
      </c>
      <c r="Q392" t="str">
        <f>TRIM(LEFT(N392,SEARCH("/",N392,1)-1))</f>
        <v>film &amp; video</v>
      </c>
      <c r="R392" t="str">
        <f>TRIM(RIGHT(N392,LEN(N392)-SEARCH("/",N392)))</f>
        <v>documentary</v>
      </c>
      <c r="S392" s="9">
        <f t="shared" si="19"/>
        <v>42112.036712962959</v>
      </c>
      <c r="T392" s="9">
        <f t="shared" si="20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18"/>
        <v>1.0061</v>
      </c>
      <c r="P393">
        <f>IFERROR(E393/L393, "null")</f>
        <v>104.25906735751295</v>
      </c>
      <c r="Q393" t="str">
        <f>TRIM(LEFT(N393,SEARCH("/",N393,1)-1))</f>
        <v>film &amp; video</v>
      </c>
      <c r="R393" t="str">
        <f>TRIM(RIGHT(N393,LEN(N393)-SEARCH("/",N393)))</f>
        <v>documentary</v>
      </c>
      <c r="S393" s="9">
        <f t="shared" si="19"/>
        <v>40865.042256944449</v>
      </c>
      <c r="T393" s="9">
        <f t="shared" si="20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18"/>
        <v>1.009027027027027</v>
      </c>
      <c r="P394">
        <f>IFERROR(E394/L394, "null")</f>
        <v>90.616504854368927</v>
      </c>
      <c r="Q394" t="str">
        <f>TRIM(LEFT(N394,SEARCH("/",N394,1)-1))</f>
        <v>film &amp; video</v>
      </c>
      <c r="R394" t="str">
        <f>TRIM(RIGHT(N394,LEN(N394)-SEARCH("/",N394)))</f>
        <v>documentary</v>
      </c>
      <c r="S394" s="9">
        <f t="shared" si="19"/>
        <v>40763.717256944445</v>
      </c>
      <c r="T394" s="9">
        <f t="shared" si="20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18"/>
        <v>1.10446</v>
      </c>
      <c r="P395">
        <f>IFERROR(E395/L395, "null")</f>
        <v>157.33048433048432</v>
      </c>
      <c r="Q395" t="str">
        <f>TRIM(LEFT(N395,SEARCH("/",N395,1)-1))</f>
        <v>film &amp; video</v>
      </c>
      <c r="R395" t="str">
        <f>TRIM(RIGHT(N395,LEN(N395)-SEARCH("/",N395)))</f>
        <v>documentary</v>
      </c>
      <c r="S395" s="9">
        <f t="shared" si="19"/>
        <v>41526.708935185183</v>
      </c>
      <c r="T395" s="9">
        <f t="shared" si="20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18"/>
        <v>1.118936170212766</v>
      </c>
      <c r="P396">
        <f>IFERROR(E396/L396, "null")</f>
        <v>105.18</v>
      </c>
      <c r="Q396" t="str">
        <f>TRIM(LEFT(N396,SEARCH("/",N396,1)-1))</f>
        <v>film &amp; video</v>
      </c>
      <c r="R396" t="str">
        <f>TRIM(RIGHT(N396,LEN(N396)-SEARCH("/",N396)))</f>
        <v>documentary</v>
      </c>
      <c r="S396" s="9">
        <f t="shared" si="19"/>
        <v>42417.818078703705</v>
      </c>
      <c r="T396" s="9">
        <f t="shared" si="20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18"/>
        <v>1.0804450000000001</v>
      </c>
      <c r="P397">
        <f>IFERROR(E397/L397, "null")</f>
        <v>58.719836956521746</v>
      </c>
      <c r="Q397" t="str">
        <f>TRIM(LEFT(N397,SEARCH("/",N397,1)-1))</f>
        <v>film &amp; video</v>
      </c>
      <c r="R397" t="str">
        <f>TRIM(RIGHT(N397,LEN(N397)-SEARCH("/",N397)))</f>
        <v>documentary</v>
      </c>
      <c r="S397" s="9">
        <f t="shared" si="19"/>
        <v>40990.909259259257</v>
      </c>
      <c r="T397" s="9">
        <f t="shared" si="20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18"/>
        <v>1.0666666666666667</v>
      </c>
      <c r="P398">
        <f>IFERROR(E398/L398, "null")</f>
        <v>81.632653061224488</v>
      </c>
      <c r="Q398" t="str">
        <f>TRIM(LEFT(N398,SEARCH("/",N398,1)-1))</f>
        <v>film &amp; video</v>
      </c>
      <c r="R398" t="str">
        <f>TRIM(RIGHT(N398,LEN(N398)-SEARCH("/",N398)))</f>
        <v>documentary</v>
      </c>
      <c r="S398" s="9">
        <f t="shared" si="19"/>
        <v>41082.564884259256</v>
      </c>
      <c r="T398" s="9">
        <f t="shared" si="20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18"/>
        <v>1.0390027322404372</v>
      </c>
      <c r="P399">
        <f>IFERROR(E399/L399, "null")</f>
        <v>56.460043668122275</v>
      </c>
      <c r="Q399" t="str">
        <f>TRIM(LEFT(N399,SEARCH("/",N399,1)-1))</f>
        <v>film &amp; video</v>
      </c>
      <c r="R399" t="str">
        <f>TRIM(RIGHT(N399,LEN(N399)-SEARCH("/",N399)))</f>
        <v>documentary</v>
      </c>
      <c r="S399" s="9">
        <f t="shared" si="19"/>
        <v>40379.776435185187</v>
      </c>
      <c r="T399" s="9">
        <f t="shared" si="20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18"/>
        <v>1.2516</v>
      </c>
      <c r="P400">
        <f>IFERROR(E400/L400, "null")</f>
        <v>140.1044776119403</v>
      </c>
      <c r="Q400" t="str">
        <f>TRIM(LEFT(N400,SEARCH("/",N400,1)-1))</f>
        <v>film &amp; video</v>
      </c>
      <c r="R400" t="str">
        <f>TRIM(RIGHT(N400,LEN(N400)-SEARCH("/",N400)))</f>
        <v>documentary</v>
      </c>
      <c r="S400" s="9">
        <f t="shared" si="19"/>
        <v>42078.793124999997</v>
      </c>
      <c r="T400" s="9">
        <f t="shared" si="20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18"/>
        <v>1.0680499999999999</v>
      </c>
      <c r="P401">
        <f>IFERROR(E401/L401, "null")</f>
        <v>224.85263157894738</v>
      </c>
      <c r="Q401" t="str">
        <f>TRIM(LEFT(N401,SEARCH("/",N401,1)-1))</f>
        <v>film &amp; video</v>
      </c>
      <c r="R401" t="str">
        <f>TRIM(RIGHT(N401,LEN(N401)-SEARCH("/",N401)))</f>
        <v>documentary</v>
      </c>
      <c r="S401" s="9">
        <f t="shared" si="19"/>
        <v>42687.875775462962</v>
      </c>
      <c r="T401" s="9">
        <f t="shared" si="20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18"/>
        <v>1.1230249999999999</v>
      </c>
      <c r="P402">
        <f>IFERROR(E402/L402, "null")</f>
        <v>181.13306451612902</v>
      </c>
      <c r="Q402" t="str">
        <f>TRIM(LEFT(N402,SEARCH("/",N402,1)-1))</f>
        <v>film &amp; video</v>
      </c>
      <c r="R402" t="str">
        <f>TRIM(RIGHT(N402,LEN(N402)-SEARCH("/",N402)))</f>
        <v>documentary</v>
      </c>
      <c r="S402" s="9">
        <f t="shared" si="19"/>
        <v>41745.635960648149</v>
      </c>
      <c r="T402" s="9">
        <f t="shared" si="20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18"/>
        <v>1.0381199999999999</v>
      </c>
      <c r="P403">
        <f>IFERROR(E403/L403, "null")</f>
        <v>711.04109589041093</v>
      </c>
      <c r="Q403" t="str">
        <f>TRIM(LEFT(N403,SEARCH("/",N403,1)-1))</f>
        <v>film &amp; video</v>
      </c>
      <c r="R403" t="str">
        <f>TRIM(RIGHT(N403,LEN(N403)-SEARCH("/",N403)))</f>
        <v>documentary</v>
      </c>
      <c r="S403" s="9">
        <f t="shared" si="19"/>
        <v>40732.842245370368</v>
      </c>
      <c r="T403" s="9">
        <f t="shared" si="20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18"/>
        <v>1.4165000000000001</v>
      </c>
      <c r="P404">
        <f>IFERROR(E404/L404, "null")</f>
        <v>65.883720930232556</v>
      </c>
      <c r="Q404" t="str">
        <f>TRIM(LEFT(N404,SEARCH("/",N404,1)-1))</f>
        <v>film &amp; video</v>
      </c>
      <c r="R404" t="str">
        <f>TRIM(RIGHT(N404,LEN(N404)-SEARCH("/",N404)))</f>
        <v>documentary</v>
      </c>
      <c r="S404" s="9">
        <f t="shared" si="19"/>
        <v>42292.539548611108</v>
      </c>
      <c r="T404" s="9">
        <f t="shared" si="20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18"/>
        <v>1.0526</v>
      </c>
      <c r="P405">
        <f>IFERROR(E405/L405, "null")</f>
        <v>75.185714285714283</v>
      </c>
      <c r="Q405" t="str">
        <f>TRIM(LEFT(N405,SEARCH("/",N405,1)-1))</f>
        <v>film &amp; video</v>
      </c>
      <c r="R405" t="str">
        <f>TRIM(RIGHT(N405,LEN(N405)-SEARCH("/",N405)))</f>
        <v>documentary</v>
      </c>
      <c r="S405" s="9">
        <f t="shared" si="19"/>
        <v>40718.310659722221</v>
      </c>
      <c r="T405" s="9">
        <f t="shared" si="20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18"/>
        <v>1.0309142857142857</v>
      </c>
      <c r="P406">
        <f>IFERROR(E406/L406, "null")</f>
        <v>133.14391143911439</v>
      </c>
      <c r="Q406" t="str">
        <f>TRIM(LEFT(N406,SEARCH("/",N406,1)-1))</f>
        <v>film &amp; video</v>
      </c>
      <c r="R406" t="str">
        <f>TRIM(RIGHT(N406,LEN(N406)-SEARCH("/",N406)))</f>
        <v>documentary</v>
      </c>
      <c r="S406" s="9">
        <f t="shared" si="19"/>
        <v>41646.628032407411</v>
      </c>
      <c r="T406" s="9">
        <f t="shared" si="20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18"/>
        <v>1.0765957446808512</v>
      </c>
      <c r="P407">
        <f>IFERROR(E407/L407, "null")</f>
        <v>55.2</v>
      </c>
      <c r="Q407" t="str">
        <f>TRIM(LEFT(N407,SEARCH("/",N407,1)-1))</f>
        <v>film &amp; video</v>
      </c>
      <c r="R407" t="str">
        <f>TRIM(RIGHT(N407,LEN(N407)-SEARCH("/",N407)))</f>
        <v>documentary</v>
      </c>
      <c r="S407" s="9">
        <f t="shared" si="19"/>
        <v>41674.08494212963</v>
      </c>
      <c r="T407" s="9">
        <f t="shared" si="20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18"/>
        <v>1.0770464285714285</v>
      </c>
      <c r="P408">
        <f>IFERROR(E408/L408, "null")</f>
        <v>86.163714285714292</v>
      </c>
      <c r="Q408" t="str">
        <f>TRIM(LEFT(N408,SEARCH("/",N408,1)-1))</f>
        <v>film &amp; video</v>
      </c>
      <c r="R408" t="str">
        <f>TRIM(RIGHT(N408,LEN(N408)-SEARCH("/",N408)))</f>
        <v>documentary</v>
      </c>
      <c r="S408" s="9">
        <f t="shared" si="19"/>
        <v>40638.162465277775</v>
      </c>
      <c r="T408" s="9">
        <f t="shared" si="20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18"/>
        <v>1.0155000000000001</v>
      </c>
      <c r="P409">
        <f>IFERROR(E409/L409, "null")</f>
        <v>92.318181818181813</v>
      </c>
      <c r="Q409" t="str">
        <f>TRIM(LEFT(N409,SEARCH("/",N409,1)-1))</f>
        <v>film &amp; video</v>
      </c>
      <c r="R409" t="str">
        <f>TRIM(RIGHT(N409,LEN(N409)-SEARCH("/",N409)))</f>
        <v>documentary</v>
      </c>
      <c r="S409" s="9">
        <f t="shared" si="19"/>
        <v>40806.870949074073</v>
      </c>
      <c r="T409" s="9">
        <f t="shared" si="20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18"/>
        <v>1.0143766666666667</v>
      </c>
      <c r="P410">
        <f>IFERROR(E410/L410, "null")</f>
        <v>160.16473684210527</v>
      </c>
      <c r="Q410" t="str">
        <f>TRIM(LEFT(N410,SEARCH("/",N410,1)-1))</f>
        <v>film &amp; video</v>
      </c>
      <c r="R410" t="str">
        <f>TRIM(RIGHT(N410,LEN(N410)-SEARCH("/",N410)))</f>
        <v>documentary</v>
      </c>
      <c r="S410" s="9">
        <f t="shared" si="19"/>
        <v>41543.735995370371</v>
      </c>
      <c r="T410" s="9">
        <f t="shared" si="20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18"/>
        <v>1.3680000000000001</v>
      </c>
      <c r="P411">
        <f>IFERROR(E411/L411, "null")</f>
        <v>45.6</v>
      </c>
      <c r="Q411" t="str">
        <f>TRIM(LEFT(N411,SEARCH("/",N411,1)-1))</f>
        <v>film &amp; video</v>
      </c>
      <c r="R411" t="str">
        <f>TRIM(RIGHT(N411,LEN(N411)-SEARCH("/",N411)))</f>
        <v>documentary</v>
      </c>
      <c r="S411" s="9">
        <f t="shared" si="19"/>
        <v>42543.862777777773</v>
      </c>
      <c r="T411" s="9">
        <f t="shared" si="20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18"/>
        <v>1.2829999999999999</v>
      </c>
      <c r="P412">
        <f>IFERROR(E412/L412, "null")</f>
        <v>183.28571428571428</v>
      </c>
      <c r="Q412" t="str">
        <f>TRIM(LEFT(N412,SEARCH("/",N412,1)-1))</f>
        <v>film &amp; video</v>
      </c>
      <c r="R412" t="str">
        <f>TRIM(RIGHT(N412,LEN(N412)-SEARCH("/",N412)))</f>
        <v>documentary</v>
      </c>
      <c r="S412" s="9">
        <f t="shared" si="19"/>
        <v>42113.981446759266</v>
      </c>
      <c r="T412" s="9">
        <f t="shared" si="20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18"/>
        <v>1.0105</v>
      </c>
      <c r="P413">
        <f>IFERROR(E413/L413, "null")</f>
        <v>125.78838174273859</v>
      </c>
      <c r="Q413" t="str">
        <f>TRIM(LEFT(N413,SEARCH("/",N413,1)-1))</f>
        <v>film &amp; video</v>
      </c>
      <c r="R413" t="str">
        <f>TRIM(RIGHT(N413,LEN(N413)-SEARCH("/",N413)))</f>
        <v>documentary</v>
      </c>
      <c r="S413" s="9">
        <f t="shared" si="19"/>
        <v>41598.17597222222</v>
      </c>
      <c r="T413" s="9">
        <f t="shared" si="20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18"/>
        <v>1.2684</v>
      </c>
      <c r="P414">
        <f>IFERROR(E414/L414, "null")</f>
        <v>57.654545454545456</v>
      </c>
      <c r="Q414" t="str">
        <f>TRIM(LEFT(N414,SEARCH("/",N414,1)-1))</f>
        <v>film &amp; video</v>
      </c>
      <c r="R414" t="str">
        <f>TRIM(RIGHT(N414,LEN(N414)-SEARCH("/",N414)))</f>
        <v>documentary</v>
      </c>
      <c r="S414" s="9">
        <f t="shared" si="19"/>
        <v>41099.742800925924</v>
      </c>
      <c r="T414" s="9">
        <f t="shared" si="20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18"/>
        <v>1.0508593749999999</v>
      </c>
      <c r="P415">
        <f>IFERROR(E415/L415, "null")</f>
        <v>78.660818713450297</v>
      </c>
      <c r="Q415" t="str">
        <f>TRIM(LEFT(N415,SEARCH("/",N415,1)-1))</f>
        <v>film &amp; video</v>
      </c>
      <c r="R415" t="str">
        <f>TRIM(RIGHT(N415,LEN(N415)-SEARCH("/",N415)))</f>
        <v>documentary</v>
      </c>
      <c r="S415" s="9">
        <f t="shared" si="19"/>
        <v>41079.877442129626</v>
      </c>
      <c r="T415" s="9">
        <f t="shared" si="20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18"/>
        <v>1.0285405405405406</v>
      </c>
      <c r="P416">
        <f>IFERROR(E416/L416, "null")</f>
        <v>91.480769230769226</v>
      </c>
      <c r="Q416" t="str">
        <f>TRIM(LEFT(N416,SEARCH("/",N416,1)-1))</f>
        <v>film &amp; video</v>
      </c>
      <c r="R416" t="str">
        <f>TRIM(RIGHT(N416,LEN(N416)-SEARCH("/",N416)))</f>
        <v>documentary</v>
      </c>
      <c r="S416" s="9">
        <f t="shared" si="19"/>
        <v>41529.063252314816</v>
      </c>
      <c r="T416" s="9">
        <f t="shared" si="20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18"/>
        <v>1.0214714285714286</v>
      </c>
      <c r="P417">
        <f>IFERROR(E417/L417, "null")</f>
        <v>68.09809523809524</v>
      </c>
      <c r="Q417" t="str">
        <f>TRIM(LEFT(N417,SEARCH("/",N417,1)-1))</f>
        <v>film &amp; video</v>
      </c>
      <c r="R417" t="str">
        <f>TRIM(RIGHT(N417,LEN(N417)-SEARCH("/",N417)))</f>
        <v>documentary</v>
      </c>
      <c r="S417" s="9">
        <f t="shared" si="19"/>
        <v>41904.851875</v>
      </c>
      <c r="T417" s="9">
        <f t="shared" si="20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18"/>
        <v>1.2021700000000002</v>
      </c>
      <c r="P418">
        <f>IFERROR(E418/L418, "null")</f>
        <v>48.086800000000004</v>
      </c>
      <c r="Q418" t="str">
        <f>TRIM(LEFT(N418,SEARCH("/",N418,1)-1))</f>
        <v>film &amp; video</v>
      </c>
      <c r="R418" t="str">
        <f>TRIM(RIGHT(N418,LEN(N418)-SEARCH("/",N418)))</f>
        <v>documentary</v>
      </c>
      <c r="S418" s="9">
        <f t="shared" si="19"/>
        <v>41648.396192129629</v>
      </c>
      <c r="T418" s="9">
        <f t="shared" si="20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18"/>
        <v>1.0024761904761905</v>
      </c>
      <c r="P419">
        <f>IFERROR(E419/L419, "null")</f>
        <v>202.42307692307693</v>
      </c>
      <c r="Q419" t="str">
        <f>TRIM(LEFT(N419,SEARCH("/",N419,1)-1))</f>
        <v>film &amp; video</v>
      </c>
      <c r="R419" t="str">
        <f>TRIM(RIGHT(N419,LEN(N419)-SEARCH("/",N419)))</f>
        <v>documentary</v>
      </c>
      <c r="S419" s="9">
        <f t="shared" si="19"/>
        <v>41360.970601851855</v>
      </c>
      <c r="T419" s="9">
        <f t="shared" si="20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18"/>
        <v>1.0063392857142857</v>
      </c>
      <c r="P420">
        <f>IFERROR(E420/L420, "null")</f>
        <v>216.75</v>
      </c>
      <c r="Q420" t="str">
        <f>TRIM(LEFT(N420,SEARCH("/",N420,1)-1))</f>
        <v>film &amp; video</v>
      </c>
      <c r="R420" t="str">
        <f>TRIM(RIGHT(N420,LEN(N420)-SEARCH("/",N420)))</f>
        <v>documentary</v>
      </c>
      <c r="S420" s="9">
        <f t="shared" si="19"/>
        <v>42178.282372685186</v>
      </c>
      <c r="T420" s="9">
        <f t="shared" si="20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18"/>
        <v>1.004375</v>
      </c>
      <c r="P421">
        <f>IFERROR(E421/L421, "null")</f>
        <v>110.06849315068493</v>
      </c>
      <c r="Q421" t="str">
        <f>TRIM(LEFT(N421,SEARCH("/",N421,1)-1))</f>
        <v>film &amp; video</v>
      </c>
      <c r="R421" t="str">
        <f>TRIM(RIGHT(N421,LEN(N421)-SEARCH("/",N421)))</f>
        <v>documentary</v>
      </c>
      <c r="S421" s="9">
        <f t="shared" si="19"/>
        <v>41394.842442129629</v>
      </c>
      <c r="T421" s="9">
        <f t="shared" si="20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18"/>
        <v>4.3939393939393936E-3</v>
      </c>
      <c r="P422">
        <f>IFERROR(E422/L422, "null")</f>
        <v>4.833333333333333</v>
      </c>
      <c r="Q422" t="str">
        <f>TRIM(LEFT(N422,SEARCH("/",N422,1)-1))</f>
        <v>film &amp; video</v>
      </c>
      <c r="R422" t="str">
        <f>TRIM(RIGHT(N422,LEN(N422)-SEARCH("/",N422)))</f>
        <v>animation</v>
      </c>
      <c r="S422" s="9">
        <f t="shared" si="19"/>
        <v>41682.23646990741</v>
      </c>
      <c r="T422" s="9">
        <f t="shared" si="20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18"/>
        <v>2.0066666666666667E-2</v>
      </c>
      <c r="P423">
        <f>IFERROR(E423/L423, "null")</f>
        <v>50.166666666666664</v>
      </c>
      <c r="Q423" t="str">
        <f>TRIM(LEFT(N423,SEARCH("/",N423,1)-1))</f>
        <v>film &amp; video</v>
      </c>
      <c r="R423" t="str">
        <f>TRIM(RIGHT(N423,LEN(N423)-SEARCH("/",N423)))</f>
        <v>animation</v>
      </c>
      <c r="S423" s="9">
        <f t="shared" si="19"/>
        <v>42177.491388888884</v>
      </c>
      <c r="T423" s="9">
        <f t="shared" si="20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18"/>
        <v>1.0749999999999999E-2</v>
      </c>
      <c r="P424">
        <f>IFERROR(E424/L424, "null")</f>
        <v>35.833333333333336</v>
      </c>
      <c r="Q424" t="str">
        <f>TRIM(LEFT(N424,SEARCH("/",N424,1)-1))</f>
        <v>film &amp; video</v>
      </c>
      <c r="R424" t="str">
        <f>TRIM(RIGHT(N424,LEN(N424)-SEARCH("/",N424)))</f>
        <v>animation</v>
      </c>
      <c r="S424" s="9">
        <f t="shared" si="19"/>
        <v>41863.260381944441</v>
      </c>
      <c r="T424" s="9">
        <f t="shared" si="20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18"/>
        <v>7.6499999999999997E-3</v>
      </c>
      <c r="P425">
        <f>IFERROR(E425/L425, "null")</f>
        <v>11.76923076923077</v>
      </c>
      <c r="Q425" t="str">
        <f>TRIM(LEFT(N425,SEARCH("/",N425,1)-1))</f>
        <v>film &amp; video</v>
      </c>
      <c r="R425" t="str">
        <f>TRIM(RIGHT(N425,LEN(N425)-SEARCH("/",N425)))</f>
        <v>animation</v>
      </c>
      <c r="S425" s="9">
        <f t="shared" si="19"/>
        <v>41400.92627314815</v>
      </c>
      <c r="T425" s="9">
        <f t="shared" si="20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18"/>
        <v>6.7966666666666675E-2</v>
      </c>
      <c r="P426">
        <f>IFERROR(E426/L426, "null")</f>
        <v>40.78</v>
      </c>
      <c r="Q426" t="str">
        <f>TRIM(LEFT(N426,SEARCH("/",N426,1)-1))</f>
        <v>film &amp; video</v>
      </c>
      <c r="R426" t="str">
        <f>TRIM(RIGHT(N426,LEN(N426)-SEARCH("/",N426)))</f>
        <v>animation</v>
      </c>
      <c r="S426" s="9">
        <f t="shared" si="19"/>
        <v>40934.376145833332</v>
      </c>
      <c r="T426" s="9">
        <f t="shared" si="20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18"/>
        <v>1.2E-4</v>
      </c>
      <c r="P427">
        <f>IFERROR(E427/L427, "null")</f>
        <v>3</v>
      </c>
      <c r="Q427" t="str">
        <f>TRIM(LEFT(N427,SEARCH("/",N427,1)-1))</f>
        <v>film &amp; video</v>
      </c>
      <c r="R427" t="str">
        <f>TRIM(RIGHT(N427,LEN(N427)-SEARCH("/",N427)))</f>
        <v>animation</v>
      </c>
      <c r="S427" s="9">
        <f t="shared" si="19"/>
        <v>42275.861157407402</v>
      </c>
      <c r="T427" s="9">
        <f t="shared" si="20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18"/>
        <v>1.3299999999999999E-2</v>
      </c>
      <c r="P428">
        <f>IFERROR(E428/L428, "null")</f>
        <v>16.625</v>
      </c>
      <c r="Q428" t="str">
        <f>TRIM(LEFT(N428,SEARCH("/",N428,1)-1))</f>
        <v>film &amp; video</v>
      </c>
      <c r="R428" t="str">
        <f>TRIM(RIGHT(N428,LEN(N428)-SEARCH("/",N428)))</f>
        <v>animation</v>
      </c>
      <c r="S428" s="9">
        <f t="shared" si="19"/>
        <v>42400.711967592593</v>
      </c>
      <c r="T428" s="9">
        <f t="shared" si="20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18"/>
        <v>0</v>
      </c>
      <c r="P429" t="str">
        <f>IFERROR(E429/L429, "null")</f>
        <v>null</v>
      </c>
      <c r="Q429" t="str">
        <f>TRIM(LEFT(N429,SEARCH("/",N429,1)-1))</f>
        <v>film &amp; video</v>
      </c>
      <c r="R429" t="str">
        <f>TRIM(RIGHT(N429,LEN(N429)-SEARCH("/",N429)))</f>
        <v>animation</v>
      </c>
      <c r="S429" s="9">
        <f t="shared" si="19"/>
        <v>42285.909027777772</v>
      </c>
      <c r="T429" s="9">
        <f t="shared" si="20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18"/>
        <v>5.6333333333333332E-2</v>
      </c>
      <c r="P430">
        <f>IFERROR(E430/L430, "null")</f>
        <v>52</v>
      </c>
      <c r="Q430" t="str">
        <f>TRIM(LEFT(N430,SEARCH("/",N430,1)-1))</f>
        <v>film &amp; video</v>
      </c>
      <c r="R430" t="str">
        <f>TRIM(RIGHT(N430,LEN(N430)-SEARCH("/",N430)))</f>
        <v>animation</v>
      </c>
      <c r="S430" s="9">
        <f t="shared" si="19"/>
        <v>41778.766724537039</v>
      </c>
      <c r="T430" s="9">
        <f t="shared" si="20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18"/>
        <v>0</v>
      </c>
      <c r="P431" t="str">
        <f>IFERROR(E431/L431, "null")</f>
        <v>null</v>
      </c>
      <c r="Q431" t="str">
        <f>TRIM(LEFT(N431,SEARCH("/",N431,1)-1))</f>
        <v>film &amp; video</v>
      </c>
      <c r="R431" t="str">
        <f>TRIM(RIGHT(N431,LEN(N431)-SEARCH("/",N431)))</f>
        <v>animation</v>
      </c>
      <c r="S431" s="9">
        <f t="shared" si="19"/>
        <v>40070.901412037041</v>
      </c>
      <c r="T431" s="9">
        <f t="shared" si="20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18"/>
        <v>2.4E-2</v>
      </c>
      <c r="P432">
        <f>IFERROR(E432/L432, "null")</f>
        <v>4.8</v>
      </c>
      <c r="Q432" t="str">
        <f>TRIM(LEFT(N432,SEARCH("/",N432,1)-1))</f>
        <v>film &amp; video</v>
      </c>
      <c r="R432" t="str">
        <f>TRIM(RIGHT(N432,LEN(N432)-SEARCH("/",N432)))</f>
        <v>animation</v>
      </c>
      <c r="S432" s="9">
        <f t="shared" si="19"/>
        <v>41513.107256944444</v>
      </c>
      <c r="T432" s="9">
        <f t="shared" si="20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18"/>
        <v>0.13833333333333334</v>
      </c>
      <c r="P433">
        <f>IFERROR(E433/L433, "null")</f>
        <v>51.875</v>
      </c>
      <c r="Q433" t="str">
        <f>TRIM(LEFT(N433,SEARCH("/",N433,1)-1))</f>
        <v>film &amp; video</v>
      </c>
      <c r="R433" t="str">
        <f>TRIM(RIGHT(N433,LEN(N433)-SEARCH("/",N433)))</f>
        <v>animation</v>
      </c>
      <c r="S433" s="9">
        <f t="shared" si="19"/>
        <v>42526.871331018512</v>
      </c>
      <c r="T433" s="9">
        <f t="shared" si="20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18"/>
        <v>9.5000000000000001E-2</v>
      </c>
      <c r="P434">
        <f>IFERROR(E434/L434, "null")</f>
        <v>71.25</v>
      </c>
      <c r="Q434" t="str">
        <f>TRIM(LEFT(N434,SEARCH("/",N434,1)-1))</f>
        <v>film &amp; video</v>
      </c>
      <c r="R434" t="str">
        <f>TRIM(RIGHT(N434,LEN(N434)-SEARCH("/",N434)))</f>
        <v>animation</v>
      </c>
      <c r="S434" s="9">
        <f t="shared" si="19"/>
        <v>42238.726631944446</v>
      </c>
      <c r="T434" s="9">
        <f t="shared" si="20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18"/>
        <v>0</v>
      </c>
      <c r="P435" t="str">
        <f>IFERROR(E435/L435, "null")</f>
        <v>null</v>
      </c>
      <c r="Q435" t="str">
        <f>TRIM(LEFT(N435,SEARCH("/",N435,1)-1))</f>
        <v>film &amp; video</v>
      </c>
      <c r="R435" t="str">
        <f>TRIM(RIGHT(N435,LEN(N435)-SEARCH("/",N435)))</f>
        <v>animation</v>
      </c>
      <c r="S435" s="9">
        <f t="shared" si="19"/>
        <v>42228.629884259266</v>
      </c>
      <c r="T435" s="9">
        <f t="shared" si="20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18"/>
        <v>0.05</v>
      </c>
      <c r="P436">
        <f>IFERROR(E436/L436, "null")</f>
        <v>62.5</v>
      </c>
      <c r="Q436" t="str">
        <f>TRIM(LEFT(N436,SEARCH("/",N436,1)-1))</f>
        <v>film &amp; video</v>
      </c>
      <c r="R436" t="str">
        <f>TRIM(RIGHT(N436,LEN(N436)-SEARCH("/",N436)))</f>
        <v>animation</v>
      </c>
      <c r="S436" s="9">
        <f t="shared" si="19"/>
        <v>41576.834513888891</v>
      </c>
      <c r="T436" s="9">
        <f t="shared" si="20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18"/>
        <v>2.7272727272727273E-5</v>
      </c>
      <c r="P437">
        <f>IFERROR(E437/L437, "null")</f>
        <v>1</v>
      </c>
      <c r="Q437" t="str">
        <f>TRIM(LEFT(N437,SEARCH("/",N437,1)-1))</f>
        <v>film &amp; video</v>
      </c>
      <c r="R437" t="str">
        <f>TRIM(RIGHT(N437,LEN(N437)-SEARCH("/",N437)))</f>
        <v>animation</v>
      </c>
      <c r="S437" s="9">
        <f t="shared" si="19"/>
        <v>41500.747453703705</v>
      </c>
      <c r="T437" s="9">
        <f t="shared" si="20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18"/>
        <v>0</v>
      </c>
      <c r="P438" t="str">
        <f>IFERROR(E438/L438, "null")</f>
        <v>null</v>
      </c>
      <c r="Q438" t="str">
        <f>TRIM(LEFT(N438,SEARCH("/",N438,1)-1))</f>
        <v>film &amp; video</v>
      </c>
      <c r="R438" t="str">
        <f>TRIM(RIGHT(N438,LEN(N438)-SEARCH("/",N438)))</f>
        <v>animation</v>
      </c>
      <c r="S438" s="9">
        <f t="shared" si="19"/>
        <v>41456.36241898148</v>
      </c>
      <c r="T438" s="9">
        <f t="shared" si="20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18"/>
        <v>0</v>
      </c>
      <c r="P439" t="str">
        <f>IFERROR(E439/L439, "null")</f>
        <v>null</v>
      </c>
      <c r="Q439" t="str">
        <f>TRIM(LEFT(N439,SEARCH("/",N439,1)-1))</f>
        <v>film &amp; video</v>
      </c>
      <c r="R439" t="str">
        <f>TRIM(RIGHT(N439,LEN(N439)-SEARCH("/",N439)))</f>
        <v>animation</v>
      </c>
      <c r="S439" s="9">
        <f t="shared" si="19"/>
        <v>42591.31858796296</v>
      </c>
      <c r="T439" s="9">
        <f t="shared" si="20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18"/>
        <v>9.3799999999999994E-2</v>
      </c>
      <c r="P440">
        <f>IFERROR(E440/L440, "null")</f>
        <v>170.54545454545453</v>
      </c>
      <c r="Q440" t="str">
        <f>TRIM(LEFT(N440,SEARCH("/",N440,1)-1))</f>
        <v>film &amp; video</v>
      </c>
      <c r="R440" t="str">
        <f>TRIM(RIGHT(N440,LEN(N440)-SEARCH("/",N440)))</f>
        <v>animation</v>
      </c>
      <c r="S440" s="9">
        <f t="shared" si="19"/>
        <v>42296.261087962965</v>
      </c>
      <c r="T440" s="9">
        <f t="shared" si="20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18"/>
        <v>0</v>
      </c>
      <c r="P441" t="str">
        <f>IFERROR(E441/L441, "null")</f>
        <v>null</v>
      </c>
      <c r="Q441" t="str">
        <f>TRIM(LEFT(N441,SEARCH("/",N441,1)-1))</f>
        <v>film &amp; video</v>
      </c>
      <c r="R441" t="str">
        <f>TRIM(RIGHT(N441,LEN(N441)-SEARCH("/",N441)))</f>
        <v>animation</v>
      </c>
      <c r="S441" s="9">
        <f t="shared" si="19"/>
        <v>41919.761782407404</v>
      </c>
      <c r="T441" s="9">
        <f t="shared" si="20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18"/>
        <v>1E-3</v>
      </c>
      <c r="P442">
        <f>IFERROR(E442/L442, "null")</f>
        <v>5</v>
      </c>
      <c r="Q442" t="str">
        <f>TRIM(LEFT(N442,SEARCH("/",N442,1)-1))</f>
        <v>film &amp; video</v>
      </c>
      <c r="R442" t="str">
        <f>TRIM(RIGHT(N442,LEN(N442)-SEARCH("/",N442)))</f>
        <v>animation</v>
      </c>
      <c r="S442" s="9">
        <f t="shared" si="19"/>
        <v>42423.985567129625</v>
      </c>
      <c r="T442" s="9">
        <f t="shared" si="20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18"/>
        <v>0</v>
      </c>
      <c r="P443" t="str">
        <f>IFERROR(E443/L443, "null")</f>
        <v>null</v>
      </c>
      <c r="Q443" t="str">
        <f>TRIM(LEFT(N443,SEARCH("/",N443,1)-1))</f>
        <v>film &amp; video</v>
      </c>
      <c r="R443" t="str">
        <f>TRIM(RIGHT(N443,LEN(N443)-SEARCH("/",N443)))</f>
        <v>animation</v>
      </c>
      <c r="S443" s="9">
        <f t="shared" si="19"/>
        <v>41550.793935185182</v>
      </c>
      <c r="T443" s="9">
        <f t="shared" si="20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18"/>
        <v>0.39358823529411763</v>
      </c>
      <c r="P444">
        <f>IFERROR(E444/L444, "null")</f>
        <v>393.58823529411762</v>
      </c>
      <c r="Q444" t="str">
        <f>TRIM(LEFT(N444,SEARCH("/",N444,1)-1))</f>
        <v>film &amp; video</v>
      </c>
      <c r="R444" t="str">
        <f>TRIM(RIGHT(N444,LEN(N444)-SEARCH("/",N444)))</f>
        <v>animation</v>
      </c>
      <c r="S444" s="9">
        <f t="shared" si="19"/>
        <v>42024.888692129629</v>
      </c>
      <c r="T444" s="9">
        <f t="shared" si="20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18"/>
        <v>1E-3</v>
      </c>
      <c r="P445">
        <f>IFERROR(E445/L445, "null")</f>
        <v>5</v>
      </c>
      <c r="Q445" t="str">
        <f>TRIM(LEFT(N445,SEARCH("/",N445,1)-1))</f>
        <v>film &amp; video</v>
      </c>
      <c r="R445" t="str">
        <f>TRIM(RIGHT(N445,LEN(N445)-SEARCH("/",N445)))</f>
        <v>animation</v>
      </c>
      <c r="S445" s="9">
        <f t="shared" si="19"/>
        <v>41650.015057870369</v>
      </c>
      <c r="T445" s="9">
        <f t="shared" si="20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18"/>
        <v>0.05</v>
      </c>
      <c r="P446">
        <f>IFERROR(E446/L446, "null")</f>
        <v>50</v>
      </c>
      <c r="Q446" t="str">
        <f>TRIM(LEFT(N446,SEARCH("/",N446,1)-1))</f>
        <v>film &amp; video</v>
      </c>
      <c r="R446" t="str">
        <f>TRIM(RIGHT(N446,LEN(N446)-SEARCH("/",N446)))</f>
        <v>animation</v>
      </c>
      <c r="S446" s="9">
        <f t="shared" si="19"/>
        <v>40894.906956018516</v>
      </c>
      <c r="T446" s="9">
        <f t="shared" si="20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18"/>
        <v>3.3333333333333335E-5</v>
      </c>
      <c r="P447">
        <f>IFERROR(E447/L447, "null")</f>
        <v>1</v>
      </c>
      <c r="Q447" t="str">
        <f>TRIM(LEFT(N447,SEARCH("/",N447,1)-1))</f>
        <v>film &amp; video</v>
      </c>
      <c r="R447" t="str">
        <f>TRIM(RIGHT(N447,LEN(N447)-SEARCH("/",N447)))</f>
        <v>animation</v>
      </c>
      <c r="S447" s="9">
        <f t="shared" si="19"/>
        <v>42130.335358796292</v>
      </c>
      <c r="T447" s="9">
        <f t="shared" si="20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18"/>
        <v>7.2952380952380949E-2</v>
      </c>
      <c r="P448">
        <f>IFERROR(E448/L448, "null")</f>
        <v>47.875</v>
      </c>
      <c r="Q448" t="str">
        <f>TRIM(LEFT(N448,SEARCH("/",N448,1)-1))</f>
        <v>film &amp; video</v>
      </c>
      <c r="R448" t="str">
        <f>TRIM(RIGHT(N448,LEN(N448)-SEARCH("/",N448)))</f>
        <v>animation</v>
      </c>
      <c r="S448" s="9">
        <f t="shared" si="19"/>
        <v>42037.083564814813</v>
      </c>
      <c r="T448" s="9">
        <f t="shared" si="20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18"/>
        <v>1.6666666666666666E-4</v>
      </c>
      <c r="P449">
        <f>IFERROR(E449/L449, "null")</f>
        <v>5</v>
      </c>
      <c r="Q449" t="str">
        <f>TRIM(LEFT(N449,SEARCH("/",N449,1)-1))</f>
        <v>film &amp; video</v>
      </c>
      <c r="R449" t="str">
        <f>TRIM(RIGHT(N449,LEN(N449)-SEARCH("/",N449)))</f>
        <v>animation</v>
      </c>
      <c r="S449" s="9">
        <f t="shared" si="19"/>
        <v>41331.555127314816</v>
      </c>
      <c r="T449" s="9">
        <f t="shared" si="20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18"/>
        <v>3.2804E-2</v>
      </c>
      <c r="P450">
        <f>IFERROR(E450/L450, "null")</f>
        <v>20.502500000000001</v>
      </c>
      <c r="Q450" t="str">
        <f>TRIM(LEFT(N450,SEARCH("/",N450,1)-1))</f>
        <v>film &amp; video</v>
      </c>
      <c r="R450" t="str">
        <f>TRIM(RIGHT(N450,LEN(N450)-SEARCH("/",N450)))</f>
        <v>animation</v>
      </c>
      <c r="S450" s="9">
        <f t="shared" si="19"/>
        <v>41753.758043981477</v>
      </c>
      <c r="T450" s="9">
        <f t="shared" si="20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1">E451/D451</f>
        <v>2.2499999999999999E-2</v>
      </c>
      <c r="P451">
        <f>IFERROR(E451/L451, "null")</f>
        <v>9</v>
      </c>
      <c r="Q451" t="str">
        <f>TRIM(LEFT(N451,SEARCH("/",N451,1)-1))</f>
        <v>film &amp; video</v>
      </c>
      <c r="R451" t="str">
        <f>TRIM(RIGHT(N451,LEN(N451)-SEARCH("/",N451)))</f>
        <v>animation</v>
      </c>
      <c r="S451" s="9">
        <f t="shared" ref="S451:S514" si="22">(((J451/60)/60)/24)+DATE(1970,1,1)</f>
        <v>41534.568113425928</v>
      </c>
      <c r="T451" s="9">
        <f t="shared" ref="T451:T514" si="23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1"/>
        <v>7.92E-3</v>
      </c>
      <c r="P452">
        <f>IFERROR(E452/L452, "null")</f>
        <v>56.571428571428569</v>
      </c>
      <c r="Q452" t="str">
        <f>TRIM(LEFT(N452,SEARCH("/",N452,1)-1))</f>
        <v>film &amp; video</v>
      </c>
      <c r="R452" t="str">
        <f>TRIM(RIGHT(N452,LEN(N452)-SEARCH("/",N452)))</f>
        <v>animation</v>
      </c>
      <c r="S452" s="9">
        <f t="shared" si="22"/>
        <v>41654.946759259255</v>
      </c>
      <c r="T452" s="9">
        <f t="shared" si="23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1"/>
        <v>0</v>
      </c>
      <c r="P453" t="str">
        <f>IFERROR(E453/L453, "null")</f>
        <v>null</v>
      </c>
      <c r="Q453" t="str">
        <f>TRIM(LEFT(N453,SEARCH("/",N453,1)-1))</f>
        <v>film &amp; video</v>
      </c>
      <c r="R453" t="str">
        <f>TRIM(RIGHT(N453,LEN(N453)-SEARCH("/",N453)))</f>
        <v>animation</v>
      </c>
      <c r="S453" s="9">
        <f t="shared" si="22"/>
        <v>41634.715173611112</v>
      </c>
      <c r="T453" s="9">
        <f t="shared" si="23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1"/>
        <v>0.64</v>
      </c>
      <c r="P454">
        <f>IFERROR(E454/L454, "null")</f>
        <v>40</v>
      </c>
      <c r="Q454" t="str">
        <f>TRIM(LEFT(N454,SEARCH("/",N454,1)-1))</f>
        <v>film &amp; video</v>
      </c>
      <c r="R454" t="str">
        <f>TRIM(RIGHT(N454,LEN(N454)-SEARCH("/",N454)))</f>
        <v>animation</v>
      </c>
      <c r="S454" s="9">
        <f t="shared" si="22"/>
        <v>42107.703877314809</v>
      </c>
      <c r="T454" s="9">
        <f t="shared" si="23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1"/>
        <v>2.740447957839262E-4</v>
      </c>
      <c r="P455">
        <f>IFERROR(E455/L455, "null")</f>
        <v>13</v>
      </c>
      <c r="Q455" t="str">
        <f>TRIM(LEFT(N455,SEARCH("/",N455,1)-1))</f>
        <v>film &amp; video</v>
      </c>
      <c r="R455" t="str">
        <f>TRIM(RIGHT(N455,LEN(N455)-SEARCH("/",N455)))</f>
        <v>animation</v>
      </c>
      <c r="S455" s="9">
        <f t="shared" si="22"/>
        <v>42038.824988425928</v>
      </c>
      <c r="T455" s="9">
        <f t="shared" si="23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1"/>
        <v>8.2000000000000007E-3</v>
      </c>
      <c r="P456">
        <f>IFERROR(E456/L456, "null")</f>
        <v>16.399999999999999</v>
      </c>
      <c r="Q456" t="str">
        <f>TRIM(LEFT(N456,SEARCH("/",N456,1)-1))</f>
        <v>film &amp; video</v>
      </c>
      <c r="R456" t="str">
        <f>TRIM(RIGHT(N456,LEN(N456)-SEARCH("/",N456)))</f>
        <v>animation</v>
      </c>
      <c r="S456" s="9">
        <f t="shared" si="22"/>
        <v>41938.717256944445</v>
      </c>
      <c r="T456" s="9">
        <f t="shared" si="23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1"/>
        <v>6.9230769230769226E-4</v>
      </c>
      <c r="P457">
        <f>IFERROR(E457/L457, "null")</f>
        <v>22.5</v>
      </c>
      <c r="Q457" t="str">
        <f>TRIM(LEFT(N457,SEARCH("/",N457,1)-1))</f>
        <v>film &amp; video</v>
      </c>
      <c r="R457" t="str">
        <f>TRIM(RIGHT(N457,LEN(N457)-SEARCH("/",N457)))</f>
        <v>animation</v>
      </c>
      <c r="S457" s="9">
        <f t="shared" si="22"/>
        <v>40971.002569444441</v>
      </c>
      <c r="T457" s="9">
        <f t="shared" si="23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1"/>
        <v>6.8631863186318634E-3</v>
      </c>
      <c r="P458">
        <f>IFERROR(E458/L458, "null")</f>
        <v>20.333333333333332</v>
      </c>
      <c r="Q458" t="str">
        <f>TRIM(LEFT(N458,SEARCH("/",N458,1)-1))</f>
        <v>film &amp; video</v>
      </c>
      <c r="R458" t="str">
        <f>TRIM(RIGHT(N458,LEN(N458)-SEARCH("/",N458)))</f>
        <v>animation</v>
      </c>
      <c r="S458" s="9">
        <f t="shared" si="22"/>
        <v>41547.694456018515</v>
      </c>
      <c r="T458" s="9">
        <f t="shared" si="23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1"/>
        <v>0</v>
      </c>
      <c r="P459" t="str">
        <f>IFERROR(E459/L459, "null")</f>
        <v>null</v>
      </c>
      <c r="Q459" t="str">
        <f>TRIM(LEFT(N459,SEARCH("/",N459,1)-1))</f>
        <v>film &amp; video</v>
      </c>
      <c r="R459" t="str">
        <f>TRIM(RIGHT(N459,LEN(N459)-SEARCH("/",N459)))</f>
        <v>animation</v>
      </c>
      <c r="S459" s="9">
        <f t="shared" si="22"/>
        <v>41837.767500000002</v>
      </c>
      <c r="T459" s="9">
        <f t="shared" si="23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1"/>
        <v>8.2100000000000006E-2</v>
      </c>
      <c r="P460">
        <f>IFERROR(E460/L460, "null")</f>
        <v>16.755102040816325</v>
      </c>
      <c r="Q460" t="str">
        <f>TRIM(LEFT(N460,SEARCH("/",N460,1)-1))</f>
        <v>film &amp; video</v>
      </c>
      <c r="R460" t="str">
        <f>TRIM(RIGHT(N460,LEN(N460)-SEARCH("/",N460)))</f>
        <v>animation</v>
      </c>
      <c r="S460" s="9">
        <f t="shared" si="22"/>
        <v>41378.69976851852</v>
      </c>
      <c r="T460" s="9">
        <f t="shared" si="23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1"/>
        <v>6.4102564102564103E-4</v>
      </c>
      <c r="P461">
        <f>IFERROR(E461/L461, "null")</f>
        <v>25</v>
      </c>
      <c r="Q461" t="str">
        <f>TRIM(LEFT(N461,SEARCH("/",N461,1)-1))</f>
        <v>film &amp; video</v>
      </c>
      <c r="R461" t="str">
        <f>TRIM(RIGHT(N461,LEN(N461)-SEARCH("/",N461)))</f>
        <v>animation</v>
      </c>
      <c r="S461" s="9">
        <f t="shared" si="22"/>
        <v>40800.6403587963</v>
      </c>
      <c r="T461" s="9">
        <f t="shared" si="23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1"/>
        <v>2.9411764705882353E-3</v>
      </c>
      <c r="P462">
        <f>IFERROR(E462/L462, "null")</f>
        <v>12.5</v>
      </c>
      <c r="Q462" t="str">
        <f>TRIM(LEFT(N462,SEARCH("/",N462,1)-1))</f>
        <v>film &amp; video</v>
      </c>
      <c r="R462" t="str">
        <f>TRIM(RIGHT(N462,LEN(N462)-SEARCH("/",N462)))</f>
        <v>animation</v>
      </c>
      <c r="S462" s="9">
        <f t="shared" si="22"/>
        <v>41759.542534722219</v>
      </c>
      <c r="T462" s="9">
        <f t="shared" si="23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1"/>
        <v>0</v>
      </c>
      <c r="P463" t="str">
        <f>IFERROR(E463/L463, "null")</f>
        <v>null</v>
      </c>
      <c r="Q463" t="str">
        <f>TRIM(LEFT(N463,SEARCH("/",N463,1)-1))</f>
        <v>film &amp; video</v>
      </c>
      <c r="R463" t="str">
        <f>TRIM(RIGHT(N463,LEN(N463)-SEARCH("/",N463)))</f>
        <v>animation</v>
      </c>
      <c r="S463" s="9">
        <f t="shared" si="22"/>
        <v>41407.84684027778</v>
      </c>
      <c r="T463" s="9">
        <f t="shared" si="23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1"/>
        <v>0</v>
      </c>
      <c r="P464" t="str">
        <f>IFERROR(E464/L464, "null")</f>
        <v>null</v>
      </c>
      <c r="Q464" t="str">
        <f>TRIM(LEFT(N464,SEARCH("/",N464,1)-1))</f>
        <v>film &amp; video</v>
      </c>
      <c r="R464" t="str">
        <f>TRIM(RIGHT(N464,LEN(N464)-SEARCH("/",N464)))</f>
        <v>animation</v>
      </c>
      <c r="S464" s="9">
        <f t="shared" si="22"/>
        <v>40705.126631944448</v>
      </c>
      <c r="T464" s="9">
        <f t="shared" si="23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1"/>
        <v>2.2727272727272728E-2</v>
      </c>
      <c r="P465">
        <f>IFERROR(E465/L465, "null")</f>
        <v>113.63636363636364</v>
      </c>
      <c r="Q465" t="str">
        <f>TRIM(LEFT(N465,SEARCH("/",N465,1)-1))</f>
        <v>film &amp; video</v>
      </c>
      <c r="R465" t="str">
        <f>TRIM(RIGHT(N465,LEN(N465)-SEARCH("/",N465)))</f>
        <v>animation</v>
      </c>
      <c r="S465" s="9">
        <f t="shared" si="22"/>
        <v>40750.710104166668</v>
      </c>
      <c r="T465" s="9">
        <f t="shared" si="23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1"/>
        <v>9.9009900990099011E-4</v>
      </c>
      <c r="P466">
        <f>IFERROR(E466/L466, "null")</f>
        <v>1</v>
      </c>
      <c r="Q466" t="str">
        <f>TRIM(LEFT(N466,SEARCH("/",N466,1)-1))</f>
        <v>film &amp; video</v>
      </c>
      <c r="R466" t="str">
        <f>TRIM(RIGHT(N466,LEN(N466)-SEARCH("/",N466)))</f>
        <v>animation</v>
      </c>
      <c r="S466" s="9">
        <f t="shared" si="22"/>
        <v>42488.848784722228</v>
      </c>
      <c r="T466" s="9">
        <f t="shared" si="23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1"/>
        <v>0.26953125</v>
      </c>
      <c r="P467">
        <f>IFERROR(E467/L467, "null")</f>
        <v>17.25</v>
      </c>
      <c r="Q467" t="str">
        <f>TRIM(LEFT(N467,SEARCH("/",N467,1)-1))</f>
        <v>film &amp; video</v>
      </c>
      <c r="R467" t="str">
        <f>TRIM(RIGHT(N467,LEN(N467)-SEARCH("/",N467)))</f>
        <v>animation</v>
      </c>
      <c r="S467" s="9">
        <f t="shared" si="22"/>
        <v>41801.120069444441</v>
      </c>
      <c r="T467" s="9">
        <f t="shared" si="23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1"/>
        <v>7.6E-3</v>
      </c>
      <c r="P468">
        <f>IFERROR(E468/L468, "null")</f>
        <v>15.2</v>
      </c>
      <c r="Q468" t="str">
        <f>TRIM(LEFT(N468,SEARCH("/",N468,1)-1))</f>
        <v>film &amp; video</v>
      </c>
      <c r="R468" t="str">
        <f>TRIM(RIGHT(N468,LEN(N468)-SEARCH("/",N468)))</f>
        <v>animation</v>
      </c>
      <c r="S468" s="9">
        <f t="shared" si="22"/>
        <v>41129.942870370374</v>
      </c>
      <c r="T468" s="9">
        <f t="shared" si="23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1"/>
        <v>0.21575</v>
      </c>
      <c r="P469">
        <f>IFERROR(E469/L469, "null")</f>
        <v>110.64102564102564</v>
      </c>
      <c r="Q469" t="str">
        <f>TRIM(LEFT(N469,SEARCH("/",N469,1)-1))</f>
        <v>film &amp; video</v>
      </c>
      <c r="R469" t="str">
        <f>TRIM(RIGHT(N469,LEN(N469)-SEARCH("/",N469)))</f>
        <v>animation</v>
      </c>
      <c r="S469" s="9">
        <f t="shared" si="22"/>
        <v>41135.679791666669</v>
      </c>
      <c r="T469" s="9">
        <f t="shared" si="23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1"/>
        <v>0</v>
      </c>
      <c r="P470" t="str">
        <f>IFERROR(E470/L470, "null")</f>
        <v>null</v>
      </c>
      <c r="Q470" t="str">
        <f>TRIM(LEFT(N470,SEARCH("/",N470,1)-1))</f>
        <v>film &amp; video</v>
      </c>
      <c r="R470" t="str">
        <f>TRIM(RIGHT(N470,LEN(N470)-SEARCH("/",N470)))</f>
        <v>animation</v>
      </c>
      <c r="S470" s="9">
        <f t="shared" si="22"/>
        <v>41041.167627314811</v>
      </c>
      <c r="T470" s="9">
        <f t="shared" si="23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1"/>
        <v>0</v>
      </c>
      <c r="P471" t="str">
        <f>IFERROR(E471/L471, "null")</f>
        <v>null</v>
      </c>
      <c r="Q471" t="str">
        <f>TRIM(LEFT(N471,SEARCH("/",N471,1)-1))</f>
        <v>film &amp; video</v>
      </c>
      <c r="R471" t="str">
        <f>TRIM(RIGHT(N471,LEN(N471)-SEARCH("/",N471)))</f>
        <v>animation</v>
      </c>
      <c r="S471" s="9">
        <f t="shared" si="22"/>
        <v>41827.989861111113</v>
      </c>
      <c r="T471" s="9">
        <f t="shared" si="23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1"/>
        <v>1.0200000000000001E-2</v>
      </c>
      <c r="P472">
        <f>IFERROR(E472/L472, "null")</f>
        <v>25.5</v>
      </c>
      <c r="Q472" t="str">
        <f>TRIM(LEFT(N472,SEARCH("/",N472,1)-1))</f>
        <v>film &amp; video</v>
      </c>
      <c r="R472" t="str">
        <f>TRIM(RIGHT(N472,LEN(N472)-SEARCH("/",N472)))</f>
        <v>animation</v>
      </c>
      <c r="S472" s="9">
        <f t="shared" si="22"/>
        <v>41605.167696759258</v>
      </c>
      <c r="T472" s="9">
        <f t="shared" si="23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1"/>
        <v>0.11892727272727273</v>
      </c>
      <c r="P473">
        <f>IFERROR(E473/L473, "null")</f>
        <v>38.476470588235294</v>
      </c>
      <c r="Q473" t="str">
        <f>TRIM(LEFT(N473,SEARCH("/",N473,1)-1))</f>
        <v>film &amp; video</v>
      </c>
      <c r="R473" t="str">
        <f>TRIM(RIGHT(N473,LEN(N473)-SEARCH("/",N473)))</f>
        <v>animation</v>
      </c>
      <c r="S473" s="9">
        <f t="shared" si="22"/>
        <v>41703.721979166665</v>
      </c>
      <c r="T473" s="9">
        <f t="shared" si="23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1"/>
        <v>0.17624999999999999</v>
      </c>
      <c r="P474">
        <f>IFERROR(E474/L474, "null")</f>
        <v>28.2</v>
      </c>
      <c r="Q474" t="str">
        <f>TRIM(LEFT(N474,SEARCH("/",N474,1)-1))</f>
        <v>film &amp; video</v>
      </c>
      <c r="R474" t="str">
        <f>TRIM(RIGHT(N474,LEN(N474)-SEARCH("/",N474)))</f>
        <v>animation</v>
      </c>
      <c r="S474" s="9">
        <f t="shared" si="22"/>
        <v>41844.922662037039</v>
      </c>
      <c r="T474" s="9">
        <f t="shared" si="23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1"/>
        <v>2.87E-2</v>
      </c>
      <c r="P475">
        <f>IFERROR(E475/L475, "null")</f>
        <v>61.5</v>
      </c>
      <c r="Q475" t="str">
        <f>TRIM(LEFT(N475,SEARCH("/",N475,1)-1))</f>
        <v>film &amp; video</v>
      </c>
      <c r="R475" t="str">
        <f>TRIM(RIGHT(N475,LEN(N475)-SEARCH("/",N475)))</f>
        <v>animation</v>
      </c>
      <c r="S475" s="9">
        <f t="shared" si="22"/>
        <v>41869.698136574072</v>
      </c>
      <c r="T475" s="9">
        <f t="shared" si="23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1"/>
        <v>3.0303030303030303E-4</v>
      </c>
      <c r="P476">
        <f>IFERROR(E476/L476, "null")</f>
        <v>1</v>
      </c>
      <c r="Q476" t="str">
        <f>TRIM(LEFT(N476,SEARCH("/",N476,1)-1))</f>
        <v>film &amp; video</v>
      </c>
      <c r="R476" t="str">
        <f>TRIM(RIGHT(N476,LEN(N476)-SEARCH("/",N476)))</f>
        <v>animation</v>
      </c>
      <c r="S476" s="9">
        <f t="shared" si="22"/>
        <v>42753.329039351855</v>
      </c>
      <c r="T476" s="9">
        <f t="shared" si="23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1"/>
        <v>0</v>
      </c>
      <c r="P477" t="str">
        <f>IFERROR(E477/L477, "null")</f>
        <v>null</v>
      </c>
      <c r="Q477" t="str">
        <f>TRIM(LEFT(N477,SEARCH("/",N477,1)-1))</f>
        <v>film &amp; video</v>
      </c>
      <c r="R477" t="str">
        <f>TRIM(RIGHT(N477,LEN(N477)-SEARCH("/",N477)))</f>
        <v>animation</v>
      </c>
      <c r="S477" s="9">
        <f t="shared" si="22"/>
        <v>42100.086145833338</v>
      </c>
      <c r="T477" s="9">
        <f t="shared" si="23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1"/>
        <v>2.2302681818181819E-2</v>
      </c>
      <c r="P478">
        <f>IFERROR(E478/L478, "null")</f>
        <v>39.569274193548388</v>
      </c>
      <c r="Q478" t="str">
        <f>TRIM(LEFT(N478,SEARCH("/",N478,1)-1))</f>
        <v>film &amp; video</v>
      </c>
      <c r="R478" t="str">
        <f>TRIM(RIGHT(N478,LEN(N478)-SEARCH("/",N478)))</f>
        <v>animation</v>
      </c>
      <c r="S478" s="9">
        <f t="shared" si="22"/>
        <v>41757.975011574075</v>
      </c>
      <c r="T478" s="9">
        <f t="shared" si="23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1"/>
        <v>0</v>
      </c>
      <c r="P479" t="str">
        <f>IFERROR(E479/L479, "null")</f>
        <v>null</v>
      </c>
      <c r="Q479" t="str">
        <f>TRIM(LEFT(N479,SEARCH("/",N479,1)-1))</f>
        <v>film &amp; video</v>
      </c>
      <c r="R479" t="str">
        <f>TRIM(RIGHT(N479,LEN(N479)-SEARCH("/",N479)))</f>
        <v>animation</v>
      </c>
      <c r="S479" s="9">
        <f t="shared" si="22"/>
        <v>40987.83488425926</v>
      </c>
      <c r="T479" s="9">
        <f t="shared" si="23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1"/>
        <v>0</v>
      </c>
      <c r="P480" t="str">
        <f>IFERROR(E480/L480, "null")</f>
        <v>null</v>
      </c>
      <c r="Q480" t="str">
        <f>TRIM(LEFT(N480,SEARCH("/",N480,1)-1))</f>
        <v>film &amp; video</v>
      </c>
      <c r="R480" t="str">
        <f>TRIM(RIGHT(N480,LEN(N480)-SEARCH("/",N480)))</f>
        <v>animation</v>
      </c>
      <c r="S480" s="9">
        <f t="shared" si="22"/>
        <v>42065.910983796297</v>
      </c>
      <c r="T480" s="9">
        <f t="shared" si="23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1"/>
        <v>0.3256</v>
      </c>
      <c r="P481">
        <f>IFERROR(E481/L481, "null")</f>
        <v>88.8</v>
      </c>
      <c r="Q481" t="str">
        <f>TRIM(LEFT(N481,SEARCH("/",N481,1)-1))</f>
        <v>film &amp; video</v>
      </c>
      <c r="R481" t="str">
        <f>TRIM(RIGHT(N481,LEN(N481)-SEARCH("/",N481)))</f>
        <v>animation</v>
      </c>
      <c r="S481" s="9">
        <f t="shared" si="22"/>
        <v>41904.407812500001</v>
      </c>
      <c r="T481" s="9">
        <f t="shared" si="23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1"/>
        <v>0.19409999999999999</v>
      </c>
      <c r="P482">
        <f>IFERROR(E482/L482, "null")</f>
        <v>55.457142857142856</v>
      </c>
      <c r="Q482" t="str">
        <f>TRIM(LEFT(N482,SEARCH("/",N482,1)-1))</f>
        <v>film &amp; video</v>
      </c>
      <c r="R482" t="str">
        <f>TRIM(RIGHT(N482,LEN(N482)-SEARCH("/",N482)))</f>
        <v>animation</v>
      </c>
      <c r="S482" s="9">
        <f t="shared" si="22"/>
        <v>41465.500173611108</v>
      </c>
      <c r="T482" s="9">
        <f t="shared" si="23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1"/>
        <v>6.0999999999999999E-2</v>
      </c>
      <c r="P483">
        <f>IFERROR(E483/L483, "null")</f>
        <v>87.142857142857139</v>
      </c>
      <c r="Q483" t="str">
        <f>TRIM(LEFT(N483,SEARCH("/",N483,1)-1))</f>
        <v>film &amp; video</v>
      </c>
      <c r="R483" t="str">
        <f>TRIM(RIGHT(N483,LEN(N483)-SEARCH("/",N483)))</f>
        <v>animation</v>
      </c>
      <c r="S483" s="9">
        <f t="shared" si="22"/>
        <v>41162.672326388885</v>
      </c>
      <c r="T483" s="9">
        <f t="shared" si="23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1"/>
        <v>1E-3</v>
      </c>
      <c r="P484">
        <f>IFERROR(E484/L484, "null")</f>
        <v>10</v>
      </c>
      <c r="Q484" t="str">
        <f>TRIM(LEFT(N484,SEARCH("/",N484,1)-1))</f>
        <v>film &amp; video</v>
      </c>
      <c r="R484" t="str">
        <f>TRIM(RIGHT(N484,LEN(N484)-SEARCH("/",N484)))</f>
        <v>animation</v>
      </c>
      <c r="S484" s="9">
        <f t="shared" si="22"/>
        <v>42447.896875000006</v>
      </c>
      <c r="T484" s="9">
        <f t="shared" si="23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1"/>
        <v>0.502</v>
      </c>
      <c r="P485">
        <f>IFERROR(E485/L485, "null")</f>
        <v>51.224489795918366</v>
      </c>
      <c r="Q485" t="str">
        <f>TRIM(LEFT(N485,SEARCH("/",N485,1)-1))</f>
        <v>film &amp; video</v>
      </c>
      <c r="R485" t="str">
        <f>TRIM(RIGHT(N485,LEN(N485)-SEARCH("/",N485)))</f>
        <v>animation</v>
      </c>
      <c r="S485" s="9">
        <f t="shared" si="22"/>
        <v>41243.197592592594</v>
      </c>
      <c r="T485" s="9">
        <f t="shared" si="23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1"/>
        <v>1.8625E-3</v>
      </c>
      <c r="P486">
        <f>IFERROR(E486/L486, "null")</f>
        <v>13.545454545454545</v>
      </c>
      <c r="Q486" t="str">
        <f>TRIM(LEFT(N486,SEARCH("/",N486,1)-1))</f>
        <v>film &amp; video</v>
      </c>
      <c r="R486" t="str">
        <f>TRIM(RIGHT(N486,LEN(N486)-SEARCH("/",N486)))</f>
        <v>animation</v>
      </c>
      <c r="S486" s="9">
        <f t="shared" si="22"/>
        <v>42272.93949074074</v>
      </c>
      <c r="T486" s="9">
        <f t="shared" si="23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1"/>
        <v>0.21906971229845085</v>
      </c>
      <c r="P487">
        <f>IFERROR(E487/L487, "null")</f>
        <v>66.520080000000007</v>
      </c>
      <c r="Q487" t="str">
        <f>TRIM(LEFT(N487,SEARCH("/",N487,1)-1))</f>
        <v>film &amp; video</v>
      </c>
      <c r="R487" t="str">
        <f>TRIM(RIGHT(N487,LEN(N487)-SEARCH("/",N487)))</f>
        <v>animation</v>
      </c>
      <c r="S487" s="9">
        <f t="shared" si="22"/>
        <v>41381.50577546296</v>
      </c>
      <c r="T487" s="9">
        <f t="shared" si="23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1"/>
        <v>9.0909090909090904E-5</v>
      </c>
      <c r="P488">
        <f>IFERROR(E488/L488, "null")</f>
        <v>50</v>
      </c>
      <c r="Q488" t="str">
        <f>TRIM(LEFT(N488,SEARCH("/",N488,1)-1))</f>
        <v>film &amp; video</v>
      </c>
      <c r="R488" t="str">
        <f>TRIM(RIGHT(N488,LEN(N488)-SEARCH("/",N488)))</f>
        <v>animation</v>
      </c>
      <c r="S488" s="9">
        <f t="shared" si="22"/>
        <v>41761.94258101852</v>
      </c>
      <c r="T488" s="9">
        <f t="shared" si="23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1"/>
        <v>0</v>
      </c>
      <c r="P489" t="str">
        <f>IFERROR(E489/L489, "null")</f>
        <v>null</v>
      </c>
      <c r="Q489" t="str">
        <f>TRIM(LEFT(N489,SEARCH("/",N489,1)-1))</f>
        <v>film &amp; video</v>
      </c>
      <c r="R489" t="str">
        <f>TRIM(RIGHT(N489,LEN(N489)-SEARCH("/",N489)))</f>
        <v>animation</v>
      </c>
      <c r="S489" s="9">
        <f t="shared" si="22"/>
        <v>42669.594837962963</v>
      </c>
      <c r="T489" s="9">
        <f t="shared" si="23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1"/>
        <v>0</v>
      </c>
      <c r="P490" t="str">
        <f>IFERROR(E490/L490, "null")</f>
        <v>null</v>
      </c>
      <c r="Q490" t="str">
        <f>TRIM(LEFT(N490,SEARCH("/",N490,1)-1))</f>
        <v>film &amp; video</v>
      </c>
      <c r="R490" t="str">
        <f>TRIM(RIGHT(N490,LEN(N490)-SEARCH("/",N490)))</f>
        <v>animation</v>
      </c>
      <c r="S490" s="9">
        <f t="shared" si="22"/>
        <v>42714.054398148146</v>
      </c>
      <c r="T490" s="9">
        <f t="shared" si="23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1"/>
        <v>2.8667813379201833E-3</v>
      </c>
      <c r="P491">
        <f>IFERROR(E491/L491, "null")</f>
        <v>71.666666666666671</v>
      </c>
      <c r="Q491" t="str">
        <f>TRIM(LEFT(N491,SEARCH("/",N491,1)-1))</f>
        <v>film &amp; video</v>
      </c>
      <c r="R491" t="str">
        <f>TRIM(RIGHT(N491,LEN(N491)-SEARCH("/",N491)))</f>
        <v>animation</v>
      </c>
      <c r="S491" s="9">
        <f t="shared" si="22"/>
        <v>40882.481666666667</v>
      </c>
      <c r="T491" s="9">
        <f t="shared" si="23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1"/>
        <v>0</v>
      </c>
      <c r="P492" t="str">
        <f>IFERROR(E492/L492, "null")</f>
        <v>null</v>
      </c>
      <c r="Q492" t="str">
        <f>TRIM(LEFT(N492,SEARCH("/",N492,1)-1))</f>
        <v>film &amp; video</v>
      </c>
      <c r="R492" t="str">
        <f>TRIM(RIGHT(N492,LEN(N492)-SEARCH("/",N492)))</f>
        <v>animation</v>
      </c>
      <c r="S492" s="9">
        <f t="shared" si="22"/>
        <v>41113.968576388892</v>
      </c>
      <c r="T492" s="9">
        <f t="shared" si="23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1"/>
        <v>0</v>
      </c>
      <c r="P493" t="str">
        <f>IFERROR(E493/L493, "null")</f>
        <v>null</v>
      </c>
      <c r="Q493" t="str">
        <f>TRIM(LEFT(N493,SEARCH("/",N493,1)-1))</f>
        <v>film &amp; video</v>
      </c>
      <c r="R493" t="str">
        <f>TRIM(RIGHT(N493,LEN(N493)-SEARCH("/",N493)))</f>
        <v>animation</v>
      </c>
      <c r="S493" s="9">
        <f t="shared" si="22"/>
        <v>42366.982627314821</v>
      </c>
      <c r="T493" s="9">
        <f t="shared" si="23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1"/>
        <v>0</v>
      </c>
      <c r="P494" t="str">
        <f>IFERROR(E494/L494, "null")</f>
        <v>null</v>
      </c>
      <c r="Q494" t="str">
        <f>TRIM(LEFT(N494,SEARCH("/",N494,1)-1))</f>
        <v>film &amp; video</v>
      </c>
      <c r="R494" t="str">
        <f>TRIM(RIGHT(N494,LEN(N494)-SEARCH("/",N494)))</f>
        <v>animation</v>
      </c>
      <c r="S494" s="9">
        <f t="shared" si="22"/>
        <v>42596.03506944445</v>
      </c>
      <c r="T494" s="9">
        <f t="shared" si="23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1"/>
        <v>0</v>
      </c>
      <c r="P495" t="str">
        <f>IFERROR(E495/L495, "null")</f>
        <v>null</v>
      </c>
      <c r="Q495" t="str">
        <f>TRIM(LEFT(N495,SEARCH("/",N495,1)-1))</f>
        <v>film &amp; video</v>
      </c>
      <c r="R495" t="str">
        <f>TRIM(RIGHT(N495,LEN(N495)-SEARCH("/",N495)))</f>
        <v>animation</v>
      </c>
      <c r="S495" s="9">
        <f t="shared" si="22"/>
        <v>42114.726134259254</v>
      </c>
      <c r="T495" s="9">
        <f t="shared" si="23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1"/>
        <v>1.5499999999999999E-3</v>
      </c>
      <c r="P496">
        <f>IFERROR(E496/L496, "null")</f>
        <v>10.333333333333334</v>
      </c>
      <c r="Q496" t="str">
        <f>TRIM(LEFT(N496,SEARCH("/",N496,1)-1))</f>
        <v>film &amp; video</v>
      </c>
      <c r="R496" t="str">
        <f>TRIM(RIGHT(N496,LEN(N496)-SEARCH("/",N496)))</f>
        <v>animation</v>
      </c>
      <c r="S496" s="9">
        <f t="shared" si="22"/>
        <v>41799.830613425926</v>
      </c>
      <c r="T496" s="9">
        <f t="shared" si="23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1"/>
        <v>0</v>
      </c>
      <c r="P497" t="str">
        <f>IFERROR(E497/L497, "null")</f>
        <v>null</v>
      </c>
      <c r="Q497" t="str">
        <f>TRIM(LEFT(N497,SEARCH("/",N497,1)-1))</f>
        <v>film &amp; video</v>
      </c>
      <c r="R497" t="str">
        <f>TRIM(RIGHT(N497,LEN(N497)-SEARCH("/",N497)))</f>
        <v>animation</v>
      </c>
      <c r="S497" s="9">
        <f t="shared" si="22"/>
        <v>42171.827604166669</v>
      </c>
      <c r="T497" s="9">
        <f t="shared" si="23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1"/>
        <v>1.6666666666666667E-5</v>
      </c>
      <c r="P498">
        <f>IFERROR(E498/L498, "null")</f>
        <v>1</v>
      </c>
      <c r="Q498" t="str">
        <f>TRIM(LEFT(N498,SEARCH("/",N498,1)-1))</f>
        <v>film &amp; video</v>
      </c>
      <c r="R498" t="str">
        <f>TRIM(RIGHT(N498,LEN(N498)-SEARCH("/",N498)))</f>
        <v>animation</v>
      </c>
      <c r="S498" s="9">
        <f t="shared" si="22"/>
        <v>41620.93141203704</v>
      </c>
      <c r="T498" s="9">
        <f t="shared" si="23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1"/>
        <v>6.6964285714285711E-3</v>
      </c>
      <c r="P499">
        <f>IFERROR(E499/L499, "null")</f>
        <v>10</v>
      </c>
      <c r="Q499" t="str">
        <f>TRIM(LEFT(N499,SEARCH("/",N499,1)-1))</f>
        <v>film &amp; video</v>
      </c>
      <c r="R499" t="str">
        <f>TRIM(RIGHT(N499,LEN(N499)-SEARCH("/",N499)))</f>
        <v>animation</v>
      </c>
      <c r="S499" s="9">
        <f t="shared" si="22"/>
        <v>41945.037789351853</v>
      </c>
      <c r="T499" s="9">
        <f t="shared" si="23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1"/>
        <v>4.5985132395404561E-2</v>
      </c>
      <c r="P500">
        <f>IFERROR(E500/L500, "null")</f>
        <v>136.09090909090909</v>
      </c>
      <c r="Q500" t="str">
        <f>TRIM(LEFT(N500,SEARCH("/",N500,1)-1))</f>
        <v>film &amp; video</v>
      </c>
      <c r="R500" t="str">
        <f>TRIM(RIGHT(N500,LEN(N500)-SEARCH("/",N500)))</f>
        <v>animation</v>
      </c>
      <c r="S500" s="9">
        <f t="shared" si="22"/>
        <v>40858.762141203704</v>
      </c>
      <c r="T500" s="9">
        <f t="shared" si="23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1"/>
        <v>9.5500000000000002E-2</v>
      </c>
      <c r="P501">
        <f>IFERROR(E501/L501, "null")</f>
        <v>73.461538461538467</v>
      </c>
      <c r="Q501" t="str">
        <f>TRIM(LEFT(N501,SEARCH("/",N501,1)-1))</f>
        <v>film &amp; video</v>
      </c>
      <c r="R501" t="str">
        <f>TRIM(RIGHT(N501,LEN(N501)-SEARCH("/",N501)))</f>
        <v>animation</v>
      </c>
      <c r="S501" s="9">
        <f t="shared" si="22"/>
        <v>40043.895462962959</v>
      </c>
      <c r="T501" s="9">
        <f t="shared" si="23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1"/>
        <v>3.307692307692308E-2</v>
      </c>
      <c r="P502">
        <f>IFERROR(E502/L502, "null")</f>
        <v>53.75</v>
      </c>
      <c r="Q502" t="str">
        <f>TRIM(LEFT(N502,SEARCH("/",N502,1)-1))</f>
        <v>film &amp; video</v>
      </c>
      <c r="R502" t="str">
        <f>TRIM(RIGHT(N502,LEN(N502)-SEARCH("/",N502)))</f>
        <v>animation</v>
      </c>
      <c r="S502" s="9">
        <f t="shared" si="22"/>
        <v>40247.886006944449</v>
      </c>
      <c r="T502" s="9">
        <f t="shared" si="23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1"/>
        <v>0</v>
      </c>
      <c r="P503" t="str">
        <f>IFERROR(E503/L503, "null")</f>
        <v>null</v>
      </c>
      <c r="Q503" t="str">
        <f>TRIM(LEFT(N503,SEARCH("/",N503,1)-1))</f>
        <v>film &amp; video</v>
      </c>
      <c r="R503" t="str">
        <f>TRIM(RIGHT(N503,LEN(N503)-SEARCH("/",N503)))</f>
        <v>animation</v>
      </c>
      <c r="S503" s="9">
        <f t="shared" si="22"/>
        <v>40703.234386574077</v>
      </c>
      <c r="T503" s="9">
        <f t="shared" si="23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1"/>
        <v>1.15E-2</v>
      </c>
      <c r="P504">
        <f>IFERROR(E504/L504, "null")</f>
        <v>57.5</v>
      </c>
      <c r="Q504" t="str">
        <f>TRIM(LEFT(N504,SEARCH("/",N504,1)-1))</f>
        <v>film &amp; video</v>
      </c>
      <c r="R504" t="str">
        <f>TRIM(RIGHT(N504,LEN(N504)-SEARCH("/",N504)))</f>
        <v>animation</v>
      </c>
      <c r="S504" s="9">
        <f t="shared" si="22"/>
        <v>40956.553530092591</v>
      </c>
      <c r="T504" s="9">
        <f t="shared" si="23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1"/>
        <v>1.7538461538461537E-2</v>
      </c>
      <c r="P505">
        <f>IFERROR(E505/L505, "null")</f>
        <v>12.666666666666666</v>
      </c>
      <c r="Q505" t="str">
        <f>TRIM(LEFT(N505,SEARCH("/",N505,1)-1))</f>
        <v>film &amp; video</v>
      </c>
      <c r="R505" t="str">
        <f>TRIM(RIGHT(N505,LEN(N505)-SEARCH("/",N505)))</f>
        <v>animation</v>
      </c>
      <c r="S505" s="9">
        <f t="shared" si="22"/>
        <v>41991.526655092588</v>
      </c>
      <c r="T505" s="9">
        <f t="shared" si="23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1"/>
        <v>1.3673469387755101E-2</v>
      </c>
      <c r="P506">
        <f>IFERROR(E506/L506, "null")</f>
        <v>67</v>
      </c>
      <c r="Q506" t="str">
        <f>TRIM(LEFT(N506,SEARCH("/",N506,1)-1))</f>
        <v>film &amp; video</v>
      </c>
      <c r="R506" t="str">
        <f>TRIM(RIGHT(N506,LEN(N506)-SEARCH("/",N506)))</f>
        <v>animation</v>
      </c>
      <c r="S506" s="9">
        <f t="shared" si="22"/>
        <v>40949.98364583333</v>
      </c>
      <c r="T506" s="9">
        <f t="shared" si="23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1"/>
        <v>4.3333333333333331E-3</v>
      </c>
      <c r="P507">
        <f>IFERROR(E507/L507, "null")</f>
        <v>3.7142857142857144</v>
      </c>
      <c r="Q507" t="str">
        <f>TRIM(LEFT(N507,SEARCH("/",N507,1)-1))</f>
        <v>film &amp; video</v>
      </c>
      <c r="R507" t="str">
        <f>TRIM(RIGHT(N507,LEN(N507)-SEARCH("/",N507)))</f>
        <v>animation</v>
      </c>
      <c r="S507" s="9">
        <f t="shared" si="22"/>
        <v>42318.098217592589</v>
      </c>
      <c r="T507" s="9">
        <f t="shared" si="23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1"/>
        <v>1.25E-3</v>
      </c>
      <c r="P508">
        <f>IFERROR(E508/L508, "null")</f>
        <v>250</v>
      </c>
      <c r="Q508" t="str">
        <f>TRIM(LEFT(N508,SEARCH("/",N508,1)-1))</f>
        <v>film &amp; video</v>
      </c>
      <c r="R508" t="str">
        <f>TRIM(RIGHT(N508,LEN(N508)-SEARCH("/",N508)))</f>
        <v>animation</v>
      </c>
      <c r="S508" s="9">
        <f t="shared" si="22"/>
        <v>41466.552314814813</v>
      </c>
      <c r="T508" s="9">
        <f t="shared" si="23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1"/>
        <v>3.2000000000000001E-2</v>
      </c>
      <c r="P509">
        <f>IFERROR(E509/L509, "null")</f>
        <v>64</v>
      </c>
      <c r="Q509" t="str">
        <f>TRIM(LEFT(N509,SEARCH("/",N509,1)-1))</f>
        <v>film &amp; video</v>
      </c>
      <c r="R509" t="str">
        <f>TRIM(RIGHT(N509,LEN(N509)-SEARCH("/",N509)))</f>
        <v>animation</v>
      </c>
      <c r="S509" s="9">
        <f t="shared" si="22"/>
        <v>41156.958993055552</v>
      </c>
      <c r="T509" s="9">
        <f t="shared" si="23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1"/>
        <v>8.0000000000000002E-3</v>
      </c>
      <c r="P510">
        <f>IFERROR(E510/L510, "null")</f>
        <v>133.33333333333334</v>
      </c>
      <c r="Q510" t="str">
        <f>TRIM(LEFT(N510,SEARCH("/",N510,1)-1))</f>
        <v>film &amp; video</v>
      </c>
      <c r="R510" t="str">
        <f>TRIM(RIGHT(N510,LEN(N510)-SEARCH("/",N510)))</f>
        <v>animation</v>
      </c>
      <c r="S510" s="9">
        <f t="shared" si="22"/>
        <v>40995.024317129632</v>
      </c>
      <c r="T510" s="9">
        <f t="shared" si="23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1"/>
        <v>2E-3</v>
      </c>
      <c r="P511">
        <f>IFERROR(E511/L511, "null")</f>
        <v>10</v>
      </c>
      <c r="Q511" t="str">
        <f>TRIM(LEFT(N511,SEARCH("/",N511,1)-1))</f>
        <v>film &amp; video</v>
      </c>
      <c r="R511" t="str">
        <f>TRIM(RIGHT(N511,LEN(N511)-SEARCH("/",N511)))</f>
        <v>animation</v>
      </c>
      <c r="S511" s="9">
        <f t="shared" si="22"/>
        <v>42153.631597222222</v>
      </c>
      <c r="T511" s="9">
        <f t="shared" si="23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1"/>
        <v>0</v>
      </c>
      <c r="P512" t="str">
        <f>IFERROR(E512/L512, "null")</f>
        <v>null</v>
      </c>
      <c r="Q512" t="str">
        <f>TRIM(LEFT(N512,SEARCH("/",N512,1)-1))</f>
        <v>film &amp; video</v>
      </c>
      <c r="R512" t="str">
        <f>TRIM(RIGHT(N512,LEN(N512)-SEARCH("/",N512)))</f>
        <v>animation</v>
      </c>
      <c r="S512" s="9">
        <f t="shared" si="22"/>
        <v>42400.176377314812</v>
      </c>
      <c r="T512" s="9">
        <f t="shared" si="23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1"/>
        <v>0.03</v>
      </c>
      <c r="P513">
        <f>IFERROR(E513/L513, "null")</f>
        <v>30</v>
      </c>
      <c r="Q513" t="str">
        <f>TRIM(LEFT(N513,SEARCH("/",N513,1)-1))</f>
        <v>film &amp; video</v>
      </c>
      <c r="R513" t="str">
        <f>TRIM(RIGHT(N513,LEN(N513)-SEARCH("/",N513)))</f>
        <v>animation</v>
      </c>
      <c r="S513" s="9">
        <f t="shared" si="22"/>
        <v>41340.303032407406</v>
      </c>
      <c r="T513" s="9">
        <f t="shared" si="23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1"/>
        <v>1.3749999999999999E-3</v>
      </c>
      <c r="P514">
        <f>IFERROR(E514/L514, "null")</f>
        <v>5.5</v>
      </c>
      <c r="Q514" t="str">
        <f>TRIM(LEFT(N514,SEARCH("/",N514,1)-1))</f>
        <v>film &amp; video</v>
      </c>
      <c r="R514" t="str">
        <f>TRIM(RIGHT(N514,LEN(N514)-SEARCH("/",N514)))</f>
        <v>animation</v>
      </c>
      <c r="S514" s="9">
        <f t="shared" si="22"/>
        <v>42649.742210648154</v>
      </c>
      <c r="T514" s="9">
        <f t="shared" si="23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24">E515/D515</f>
        <v>0.13924</v>
      </c>
      <c r="P515">
        <f>IFERROR(E515/L515, "null")</f>
        <v>102.38235294117646</v>
      </c>
      <c r="Q515" t="str">
        <f>TRIM(LEFT(N515,SEARCH("/",N515,1)-1))</f>
        <v>film &amp; video</v>
      </c>
      <c r="R515" t="str">
        <f>TRIM(RIGHT(N515,LEN(N515)-SEARCH("/",N515)))</f>
        <v>animation</v>
      </c>
      <c r="S515" s="9">
        <f t="shared" ref="S515:S578" si="25">(((J515/60)/60)/24)+DATE(1970,1,1)</f>
        <v>42552.653993055559</v>
      </c>
      <c r="T515" s="9">
        <f t="shared" ref="T515:T578" si="26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24"/>
        <v>3.3333333333333333E-2</v>
      </c>
      <c r="P516">
        <f>IFERROR(E516/L516, "null")</f>
        <v>16.666666666666668</v>
      </c>
      <c r="Q516" t="str">
        <f>TRIM(LEFT(N516,SEARCH("/",N516,1)-1))</f>
        <v>film &amp; video</v>
      </c>
      <c r="R516" t="str">
        <f>TRIM(RIGHT(N516,LEN(N516)-SEARCH("/",N516)))</f>
        <v>animation</v>
      </c>
      <c r="S516" s="9">
        <f t="shared" si="25"/>
        <v>41830.613969907405</v>
      </c>
      <c r="T516" s="9">
        <f t="shared" si="26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24"/>
        <v>0.25413402061855672</v>
      </c>
      <c r="P517">
        <f>IFERROR(E517/L517, "null")</f>
        <v>725.02941176470586</v>
      </c>
      <c r="Q517" t="str">
        <f>TRIM(LEFT(N517,SEARCH("/",N517,1)-1))</f>
        <v>film &amp; video</v>
      </c>
      <c r="R517" t="str">
        <f>TRIM(RIGHT(N517,LEN(N517)-SEARCH("/",N517)))</f>
        <v>animation</v>
      </c>
      <c r="S517" s="9">
        <f t="shared" si="25"/>
        <v>42327.490752314814</v>
      </c>
      <c r="T517" s="9">
        <f t="shared" si="26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24"/>
        <v>0</v>
      </c>
      <c r="P518" t="str">
        <f>IFERROR(E518/L518, "null")</f>
        <v>null</v>
      </c>
      <c r="Q518" t="str">
        <f>TRIM(LEFT(N518,SEARCH("/",N518,1)-1))</f>
        <v>film &amp; video</v>
      </c>
      <c r="R518" t="str">
        <f>TRIM(RIGHT(N518,LEN(N518)-SEARCH("/",N518)))</f>
        <v>animation</v>
      </c>
      <c r="S518" s="9">
        <f t="shared" si="25"/>
        <v>42091.778703703705</v>
      </c>
      <c r="T518" s="9">
        <f t="shared" si="26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24"/>
        <v>1.3666666666666667E-2</v>
      </c>
      <c r="P519">
        <f>IFERROR(E519/L519, "null")</f>
        <v>68.333333333333329</v>
      </c>
      <c r="Q519" t="str">
        <f>TRIM(LEFT(N519,SEARCH("/",N519,1)-1))</f>
        <v>film &amp; video</v>
      </c>
      <c r="R519" t="str">
        <f>TRIM(RIGHT(N519,LEN(N519)-SEARCH("/",N519)))</f>
        <v>animation</v>
      </c>
      <c r="S519" s="9">
        <f t="shared" si="25"/>
        <v>42738.615289351852</v>
      </c>
      <c r="T519" s="9">
        <f t="shared" si="26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24"/>
        <v>0</v>
      </c>
      <c r="P520" t="str">
        <f>IFERROR(E520/L520, "null")</f>
        <v>null</v>
      </c>
      <c r="Q520" t="str">
        <f>TRIM(LEFT(N520,SEARCH("/",N520,1)-1))</f>
        <v>film &amp; video</v>
      </c>
      <c r="R520" t="str">
        <f>TRIM(RIGHT(N520,LEN(N520)-SEARCH("/",N520)))</f>
        <v>animation</v>
      </c>
      <c r="S520" s="9">
        <f t="shared" si="25"/>
        <v>42223.616018518514</v>
      </c>
      <c r="T520" s="9">
        <f t="shared" si="26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24"/>
        <v>0.22881426547787684</v>
      </c>
      <c r="P521">
        <f>IFERROR(E521/L521, "null")</f>
        <v>39.228571428571428</v>
      </c>
      <c r="Q521" t="str">
        <f>TRIM(LEFT(N521,SEARCH("/",N521,1)-1))</f>
        <v>film &amp; video</v>
      </c>
      <c r="R521" t="str">
        <f>TRIM(RIGHT(N521,LEN(N521)-SEARCH("/",N521)))</f>
        <v>animation</v>
      </c>
      <c r="S521" s="9">
        <f t="shared" si="25"/>
        <v>41218.391446759262</v>
      </c>
      <c r="T521" s="9">
        <f t="shared" si="26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24"/>
        <v>1.0209999999999999</v>
      </c>
      <c r="P522">
        <f>IFERROR(E522/L522, "null")</f>
        <v>150.14705882352942</v>
      </c>
      <c r="Q522" t="str">
        <f>TRIM(LEFT(N522,SEARCH("/",N522,1)-1))</f>
        <v>theater</v>
      </c>
      <c r="R522" t="str">
        <f>TRIM(RIGHT(N522,LEN(N522)-SEARCH("/",N522)))</f>
        <v>plays</v>
      </c>
      <c r="S522" s="9">
        <f t="shared" si="25"/>
        <v>42318.702094907407</v>
      </c>
      <c r="T522" s="9">
        <f t="shared" si="26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24"/>
        <v>1.0464</v>
      </c>
      <c r="P523">
        <f>IFERROR(E523/L523, "null")</f>
        <v>93.428571428571431</v>
      </c>
      <c r="Q523" t="str">
        <f>TRIM(LEFT(N523,SEARCH("/",N523,1)-1))</f>
        <v>theater</v>
      </c>
      <c r="R523" t="str">
        <f>TRIM(RIGHT(N523,LEN(N523)-SEARCH("/",N523)))</f>
        <v>plays</v>
      </c>
      <c r="S523" s="9">
        <f t="shared" si="25"/>
        <v>42646.092812499999</v>
      </c>
      <c r="T523" s="9">
        <f t="shared" si="26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24"/>
        <v>1.1466666666666667</v>
      </c>
      <c r="P524">
        <f>IFERROR(E524/L524, "null")</f>
        <v>110.96774193548387</v>
      </c>
      <c r="Q524" t="str">
        <f>TRIM(LEFT(N524,SEARCH("/",N524,1)-1))</f>
        <v>theater</v>
      </c>
      <c r="R524" t="str">
        <f>TRIM(RIGHT(N524,LEN(N524)-SEARCH("/",N524)))</f>
        <v>plays</v>
      </c>
      <c r="S524" s="9">
        <f t="shared" si="25"/>
        <v>42430.040798611109</v>
      </c>
      <c r="T524" s="9">
        <f t="shared" si="26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24"/>
        <v>1.206</v>
      </c>
      <c r="P525">
        <f>IFERROR(E525/L525, "null")</f>
        <v>71.785714285714292</v>
      </c>
      <c r="Q525" t="str">
        <f>TRIM(LEFT(N525,SEARCH("/",N525,1)-1))</f>
        <v>theater</v>
      </c>
      <c r="R525" t="str">
        <f>TRIM(RIGHT(N525,LEN(N525)-SEARCH("/",N525)))</f>
        <v>plays</v>
      </c>
      <c r="S525" s="9">
        <f t="shared" si="25"/>
        <v>42238.13282407407</v>
      </c>
      <c r="T525" s="9">
        <f t="shared" si="26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24"/>
        <v>1.0867285714285715</v>
      </c>
      <c r="P526">
        <f>IFERROR(E526/L526, "null")</f>
        <v>29.258076923076924</v>
      </c>
      <c r="Q526" t="str">
        <f>TRIM(LEFT(N526,SEARCH("/",N526,1)-1))</f>
        <v>theater</v>
      </c>
      <c r="R526" t="str">
        <f>TRIM(RIGHT(N526,LEN(N526)-SEARCH("/",N526)))</f>
        <v>plays</v>
      </c>
      <c r="S526" s="9">
        <f t="shared" si="25"/>
        <v>42492.717233796298</v>
      </c>
      <c r="T526" s="9">
        <f t="shared" si="26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24"/>
        <v>1</v>
      </c>
      <c r="P527">
        <f>IFERROR(E527/L527, "null")</f>
        <v>1000</v>
      </c>
      <c r="Q527" t="str">
        <f>TRIM(LEFT(N527,SEARCH("/",N527,1)-1))</f>
        <v>theater</v>
      </c>
      <c r="R527" t="str">
        <f>TRIM(RIGHT(N527,LEN(N527)-SEARCH("/",N527)))</f>
        <v>plays</v>
      </c>
      <c r="S527" s="9">
        <f t="shared" si="25"/>
        <v>41850.400937500002</v>
      </c>
      <c r="T527" s="9">
        <f t="shared" si="26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24"/>
        <v>1.1399999999999999</v>
      </c>
      <c r="P528">
        <f>IFERROR(E528/L528, "null")</f>
        <v>74.347826086956516</v>
      </c>
      <c r="Q528" t="str">
        <f>TRIM(LEFT(N528,SEARCH("/",N528,1)-1))</f>
        <v>theater</v>
      </c>
      <c r="R528" t="str">
        <f>TRIM(RIGHT(N528,LEN(N528)-SEARCH("/",N528)))</f>
        <v>plays</v>
      </c>
      <c r="S528" s="9">
        <f t="shared" si="25"/>
        <v>42192.591944444444</v>
      </c>
      <c r="T528" s="9">
        <f t="shared" si="26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24"/>
        <v>1.0085</v>
      </c>
      <c r="P529">
        <f>IFERROR(E529/L529, "null")</f>
        <v>63.829113924050631</v>
      </c>
      <c r="Q529" t="str">
        <f>TRIM(LEFT(N529,SEARCH("/",N529,1)-1))</f>
        <v>theater</v>
      </c>
      <c r="R529" t="str">
        <f>TRIM(RIGHT(N529,LEN(N529)-SEARCH("/",N529)))</f>
        <v>plays</v>
      </c>
      <c r="S529" s="9">
        <f t="shared" si="25"/>
        <v>42753.205625000002</v>
      </c>
      <c r="T529" s="9">
        <f t="shared" si="26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24"/>
        <v>1.1565217391304348</v>
      </c>
      <c r="P530">
        <f>IFERROR(E530/L530, "null")</f>
        <v>44.333333333333336</v>
      </c>
      <c r="Q530" t="str">
        <f>TRIM(LEFT(N530,SEARCH("/",N530,1)-1))</f>
        <v>theater</v>
      </c>
      <c r="R530" t="str">
        <f>TRIM(RIGHT(N530,LEN(N530)-SEARCH("/",N530)))</f>
        <v>plays</v>
      </c>
      <c r="S530" s="9">
        <f t="shared" si="25"/>
        <v>42155.920219907406</v>
      </c>
      <c r="T530" s="9">
        <f t="shared" si="26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24"/>
        <v>1.3041666666666667</v>
      </c>
      <c r="P531">
        <f>IFERROR(E531/L531, "null")</f>
        <v>86.944444444444443</v>
      </c>
      <c r="Q531" t="str">
        <f>TRIM(LEFT(N531,SEARCH("/",N531,1)-1))</f>
        <v>theater</v>
      </c>
      <c r="R531" t="str">
        <f>TRIM(RIGHT(N531,LEN(N531)-SEARCH("/",N531)))</f>
        <v>plays</v>
      </c>
      <c r="S531" s="9">
        <f t="shared" si="25"/>
        <v>42725.031180555554</v>
      </c>
      <c r="T531" s="9">
        <f t="shared" si="26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24"/>
        <v>1.0778267254038179</v>
      </c>
      <c r="P532">
        <f>IFERROR(E532/L532, "null")</f>
        <v>126.55172413793103</v>
      </c>
      <c r="Q532" t="str">
        <f>TRIM(LEFT(N532,SEARCH("/",N532,1)-1))</f>
        <v>theater</v>
      </c>
      <c r="R532" t="str">
        <f>TRIM(RIGHT(N532,LEN(N532)-SEARCH("/",N532)))</f>
        <v>plays</v>
      </c>
      <c r="S532" s="9">
        <f t="shared" si="25"/>
        <v>42157.591064814813</v>
      </c>
      <c r="T532" s="9">
        <f t="shared" si="26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24"/>
        <v>1</v>
      </c>
      <c r="P533">
        <f>IFERROR(E533/L533, "null")</f>
        <v>129.03225806451613</v>
      </c>
      <c r="Q533" t="str">
        <f>TRIM(LEFT(N533,SEARCH("/",N533,1)-1))</f>
        <v>theater</v>
      </c>
      <c r="R533" t="str">
        <f>TRIM(RIGHT(N533,LEN(N533)-SEARCH("/",N533)))</f>
        <v>plays</v>
      </c>
      <c r="S533" s="9">
        <f t="shared" si="25"/>
        <v>42676.065150462964</v>
      </c>
      <c r="T533" s="9">
        <f t="shared" si="26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24"/>
        <v>1.2324999999999999</v>
      </c>
      <c r="P534">
        <f>IFERROR(E534/L534, "null")</f>
        <v>71.242774566473983</v>
      </c>
      <c r="Q534" t="str">
        <f>TRIM(LEFT(N534,SEARCH("/",N534,1)-1))</f>
        <v>theater</v>
      </c>
      <c r="R534" t="str">
        <f>TRIM(RIGHT(N534,LEN(N534)-SEARCH("/",N534)))</f>
        <v>plays</v>
      </c>
      <c r="S534" s="9">
        <f t="shared" si="25"/>
        <v>42473.007037037038</v>
      </c>
      <c r="T534" s="9">
        <f t="shared" si="26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24"/>
        <v>1.002</v>
      </c>
      <c r="P535">
        <f>IFERROR(E535/L535, "null")</f>
        <v>117.88235294117646</v>
      </c>
      <c r="Q535" t="str">
        <f>TRIM(LEFT(N535,SEARCH("/",N535,1)-1))</f>
        <v>theater</v>
      </c>
      <c r="R535" t="str">
        <f>TRIM(RIGHT(N535,LEN(N535)-SEARCH("/",N535)))</f>
        <v>plays</v>
      </c>
      <c r="S535" s="9">
        <f t="shared" si="25"/>
        <v>42482.43478009259</v>
      </c>
      <c r="T535" s="9">
        <f t="shared" si="26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24"/>
        <v>1.0466666666666666</v>
      </c>
      <c r="P536">
        <f>IFERROR(E536/L536, "null")</f>
        <v>327.08333333333331</v>
      </c>
      <c r="Q536" t="str">
        <f>TRIM(LEFT(N536,SEARCH("/",N536,1)-1))</f>
        <v>theater</v>
      </c>
      <c r="R536" t="str">
        <f>TRIM(RIGHT(N536,LEN(N536)-SEARCH("/",N536)))</f>
        <v>plays</v>
      </c>
      <c r="S536" s="9">
        <f t="shared" si="25"/>
        <v>42270.810995370368</v>
      </c>
      <c r="T536" s="9">
        <f t="shared" si="26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24"/>
        <v>1.0249999999999999</v>
      </c>
      <c r="P537">
        <f>IFERROR(E537/L537, "null")</f>
        <v>34.745762711864408</v>
      </c>
      <c r="Q537" t="str">
        <f>TRIM(LEFT(N537,SEARCH("/",N537,1)-1))</f>
        <v>theater</v>
      </c>
      <c r="R537" t="str">
        <f>TRIM(RIGHT(N537,LEN(N537)-SEARCH("/",N537)))</f>
        <v>plays</v>
      </c>
      <c r="S537" s="9">
        <f t="shared" si="25"/>
        <v>42711.545196759253</v>
      </c>
      <c r="T537" s="9">
        <f t="shared" si="26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24"/>
        <v>1.1825757575757576</v>
      </c>
      <c r="P538">
        <f>IFERROR(E538/L538, "null")</f>
        <v>100.06410256410257</v>
      </c>
      <c r="Q538" t="str">
        <f>TRIM(LEFT(N538,SEARCH("/",N538,1)-1))</f>
        <v>theater</v>
      </c>
      <c r="R538" t="str">
        <f>TRIM(RIGHT(N538,LEN(N538)-SEARCH("/",N538)))</f>
        <v>plays</v>
      </c>
      <c r="S538" s="9">
        <f t="shared" si="25"/>
        <v>42179.344988425932</v>
      </c>
      <c r="T538" s="9">
        <f t="shared" si="26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24"/>
        <v>1.2050000000000001</v>
      </c>
      <c r="P539">
        <f>IFERROR(E539/L539, "null")</f>
        <v>40.847457627118644</v>
      </c>
      <c r="Q539" t="str">
        <f>TRIM(LEFT(N539,SEARCH("/",N539,1)-1))</f>
        <v>theater</v>
      </c>
      <c r="R539" t="str">
        <f>TRIM(RIGHT(N539,LEN(N539)-SEARCH("/",N539)))</f>
        <v>plays</v>
      </c>
      <c r="S539" s="9">
        <f t="shared" si="25"/>
        <v>42282.768414351856</v>
      </c>
      <c r="T539" s="9">
        <f t="shared" si="26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24"/>
        <v>3.0242</v>
      </c>
      <c r="P540">
        <f>IFERROR(E540/L540, "null")</f>
        <v>252.01666666666668</v>
      </c>
      <c r="Q540" t="str">
        <f>TRIM(LEFT(N540,SEARCH("/",N540,1)-1))</f>
        <v>theater</v>
      </c>
      <c r="R540" t="str">
        <f>TRIM(RIGHT(N540,LEN(N540)-SEARCH("/",N540)))</f>
        <v>plays</v>
      </c>
      <c r="S540" s="9">
        <f t="shared" si="25"/>
        <v>42473.794710648144</v>
      </c>
      <c r="T540" s="9">
        <f t="shared" si="26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24"/>
        <v>1.00644</v>
      </c>
      <c r="P541">
        <f>IFERROR(E541/L541, "null")</f>
        <v>25.161000000000001</v>
      </c>
      <c r="Q541" t="str">
        <f>TRIM(LEFT(N541,SEARCH("/",N541,1)-1))</f>
        <v>theater</v>
      </c>
      <c r="R541" t="str">
        <f>TRIM(RIGHT(N541,LEN(N541)-SEARCH("/",N541)))</f>
        <v>plays</v>
      </c>
      <c r="S541" s="9">
        <f t="shared" si="25"/>
        <v>42535.049849537041</v>
      </c>
      <c r="T541" s="9">
        <f t="shared" si="26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24"/>
        <v>6.666666666666667E-5</v>
      </c>
      <c r="P542">
        <f>IFERROR(E542/L542, "null")</f>
        <v>1</v>
      </c>
      <c r="Q542" t="str">
        <f>TRIM(LEFT(N542,SEARCH("/",N542,1)-1))</f>
        <v>technology</v>
      </c>
      <c r="R542" t="str">
        <f>TRIM(RIGHT(N542,LEN(N542)-SEARCH("/",N542)))</f>
        <v>web</v>
      </c>
      <c r="S542" s="9">
        <f t="shared" si="25"/>
        <v>42009.817199074074</v>
      </c>
      <c r="T542" s="9">
        <f t="shared" si="26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24"/>
        <v>5.5555555555555558E-3</v>
      </c>
      <c r="P543">
        <f>IFERROR(E543/L543, "null")</f>
        <v>25</v>
      </c>
      <c r="Q543" t="str">
        <f>TRIM(LEFT(N543,SEARCH("/",N543,1)-1))</f>
        <v>technology</v>
      </c>
      <c r="R543" t="str">
        <f>TRIM(RIGHT(N543,LEN(N543)-SEARCH("/",N543)))</f>
        <v>web</v>
      </c>
      <c r="S543" s="9">
        <f t="shared" si="25"/>
        <v>42276.046689814815</v>
      </c>
      <c r="T543" s="9">
        <f t="shared" si="26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24"/>
        <v>3.9999999999999998E-6</v>
      </c>
      <c r="P544">
        <f>IFERROR(E544/L544, "null")</f>
        <v>1</v>
      </c>
      <c r="Q544" t="str">
        <f>TRIM(LEFT(N544,SEARCH("/",N544,1)-1))</f>
        <v>technology</v>
      </c>
      <c r="R544" t="str">
        <f>TRIM(RIGHT(N544,LEN(N544)-SEARCH("/",N544)))</f>
        <v>web</v>
      </c>
      <c r="S544" s="9">
        <f t="shared" si="25"/>
        <v>42433.737453703703</v>
      </c>
      <c r="T544" s="9">
        <f t="shared" si="26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24"/>
        <v>3.1818181818181819E-3</v>
      </c>
      <c r="P545">
        <f>IFERROR(E545/L545, "null")</f>
        <v>35</v>
      </c>
      <c r="Q545" t="str">
        <f>TRIM(LEFT(N545,SEARCH("/",N545,1)-1))</f>
        <v>technology</v>
      </c>
      <c r="R545" t="str">
        <f>TRIM(RIGHT(N545,LEN(N545)-SEARCH("/",N545)))</f>
        <v>web</v>
      </c>
      <c r="S545" s="9">
        <f t="shared" si="25"/>
        <v>41914.092152777775</v>
      </c>
      <c r="T545" s="9">
        <f t="shared" si="26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24"/>
        <v>1.2E-2</v>
      </c>
      <c r="P546">
        <f>IFERROR(E546/L546, "null")</f>
        <v>3</v>
      </c>
      <c r="Q546" t="str">
        <f>TRIM(LEFT(N546,SEARCH("/",N546,1)-1))</f>
        <v>technology</v>
      </c>
      <c r="R546" t="str">
        <f>TRIM(RIGHT(N546,LEN(N546)-SEARCH("/",N546)))</f>
        <v>web</v>
      </c>
      <c r="S546" s="9">
        <f t="shared" si="25"/>
        <v>42525.656944444447</v>
      </c>
      <c r="T546" s="9">
        <f t="shared" si="26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24"/>
        <v>0.27383999999999997</v>
      </c>
      <c r="P547">
        <f>IFERROR(E547/L547, "null")</f>
        <v>402.70588235294116</v>
      </c>
      <c r="Q547" t="str">
        <f>TRIM(LEFT(N547,SEARCH("/",N547,1)-1))</f>
        <v>technology</v>
      </c>
      <c r="R547" t="str">
        <f>TRIM(RIGHT(N547,LEN(N547)-SEARCH("/",N547)))</f>
        <v>web</v>
      </c>
      <c r="S547" s="9">
        <f t="shared" si="25"/>
        <v>42283.592465277776</v>
      </c>
      <c r="T547" s="9">
        <f t="shared" si="26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24"/>
        <v>8.6666666666666663E-4</v>
      </c>
      <c r="P548">
        <f>IFERROR(E548/L548, "null")</f>
        <v>26</v>
      </c>
      <c r="Q548" t="str">
        <f>TRIM(LEFT(N548,SEARCH("/",N548,1)-1))</f>
        <v>technology</v>
      </c>
      <c r="R548" t="str">
        <f>TRIM(RIGHT(N548,LEN(N548)-SEARCH("/",N548)))</f>
        <v>web</v>
      </c>
      <c r="S548" s="9">
        <f t="shared" si="25"/>
        <v>42249.667997685188</v>
      </c>
      <c r="T548" s="9">
        <f t="shared" si="26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24"/>
        <v>0</v>
      </c>
      <c r="P549" t="str">
        <f>IFERROR(E549/L549, "null")</f>
        <v>null</v>
      </c>
      <c r="Q549" t="str">
        <f>TRIM(LEFT(N549,SEARCH("/",N549,1)-1))</f>
        <v>technology</v>
      </c>
      <c r="R549" t="str">
        <f>TRIM(RIGHT(N549,LEN(N549)-SEARCH("/",N549)))</f>
        <v>web</v>
      </c>
      <c r="S549" s="9">
        <f t="shared" si="25"/>
        <v>42380.696342592593</v>
      </c>
      <c r="T549" s="9">
        <f t="shared" si="26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24"/>
        <v>8.9999999999999998E-4</v>
      </c>
      <c r="P550">
        <f>IFERROR(E550/L550, "null")</f>
        <v>9</v>
      </c>
      <c r="Q550" t="str">
        <f>TRIM(LEFT(N550,SEARCH("/",N550,1)-1))</f>
        <v>technology</v>
      </c>
      <c r="R550" t="str">
        <f>TRIM(RIGHT(N550,LEN(N550)-SEARCH("/",N550)))</f>
        <v>web</v>
      </c>
      <c r="S550" s="9">
        <f t="shared" si="25"/>
        <v>42276.903333333335</v>
      </c>
      <c r="T550" s="9">
        <f t="shared" si="26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24"/>
        <v>2.7199999999999998E-2</v>
      </c>
      <c r="P551">
        <f>IFERROR(E551/L551, "null")</f>
        <v>8.5</v>
      </c>
      <c r="Q551" t="str">
        <f>TRIM(LEFT(N551,SEARCH("/",N551,1)-1))</f>
        <v>technology</v>
      </c>
      <c r="R551" t="str">
        <f>TRIM(RIGHT(N551,LEN(N551)-SEARCH("/",N551)))</f>
        <v>web</v>
      </c>
      <c r="S551" s="9">
        <f t="shared" si="25"/>
        <v>42163.636828703704</v>
      </c>
      <c r="T551" s="9">
        <f t="shared" si="26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24"/>
        <v>7.0000000000000001E-3</v>
      </c>
      <c r="P552">
        <f>IFERROR(E552/L552, "null")</f>
        <v>8.75</v>
      </c>
      <c r="Q552" t="str">
        <f>TRIM(LEFT(N552,SEARCH("/",N552,1)-1))</f>
        <v>technology</v>
      </c>
      <c r="R552" t="str">
        <f>TRIM(RIGHT(N552,LEN(N552)-SEARCH("/",N552)))</f>
        <v>web</v>
      </c>
      <c r="S552" s="9">
        <f t="shared" si="25"/>
        <v>42753.678761574076</v>
      </c>
      <c r="T552" s="9">
        <f t="shared" si="26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24"/>
        <v>5.0413333333333331E-2</v>
      </c>
      <c r="P553">
        <f>IFERROR(E553/L553, "null")</f>
        <v>135.03571428571428</v>
      </c>
      <c r="Q553" t="str">
        <f>TRIM(LEFT(N553,SEARCH("/",N553,1)-1))</f>
        <v>technology</v>
      </c>
      <c r="R553" t="str">
        <f>TRIM(RIGHT(N553,LEN(N553)-SEARCH("/",N553)))</f>
        <v>web</v>
      </c>
      <c r="S553" s="9">
        <f t="shared" si="25"/>
        <v>42173.275740740741</v>
      </c>
      <c r="T553" s="9">
        <f t="shared" si="26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24"/>
        <v>0</v>
      </c>
      <c r="P554" t="str">
        <f>IFERROR(E554/L554, "null")</f>
        <v>null</v>
      </c>
      <c r="Q554" t="str">
        <f>TRIM(LEFT(N554,SEARCH("/",N554,1)-1))</f>
        <v>technology</v>
      </c>
      <c r="R554" t="str">
        <f>TRIM(RIGHT(N554,LEN(N554)-SEARCH("/",N554)))</f>
        <v>web</v>
      </c>
      <c r="S554" s="9">
        <f t="shared" si="25"/>
        <v>42318.616851851853</v>
      </c>
      <c r="T554" s="9">
        <f t="shared" si="26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24"/>
        <v>4.9199999999999999E-3</v>
      </c>
      <c r="P555">
        <f>IFERROR(E555/L555, "null")</f>
        <v>20.5</v>
      </c>
      <c r="Q555" t="str">
        <f>TRIM(LEFT(N555,SEARCH("/",N555,1)-1))</f>
        <v>technology</v>
      </c>
      <c r="R555" t="str">
        <f>TRIM(RIGHT(N555,LEN(N555)-SEARCH("/",N555)))</f>
        <v>web</v>
      </c>
      <c r="S555" s="9">
        <f t="shared" si="25"/>
        <v>41927.71980324074</v>
      </c>
      <c r="T555" s="9">
        <f t="shared" si="26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24"/>
        <v>0.36589147286821705</v>
      </c>
      <c r="P556">
        <f>IFERROR(E556/L556, "null")</f>
        <v>64.36363636363636</v>
      </c>
      <c r="Q556" t="str">
        <f>TRIM(LEFT(N556,SEARCH("/",N556,1)-1))</f>
        <v>technology</v>
      </c>
      <c r="R556" t="str">
        <f>TRIM(RIGHT(N556,LEN(N556)-SEARCH("/",N556)))</f>
        <v>web</v>
      </c>
      <c r="S556" s="9">
        <f t="shared" si="25"/>
        <v>41901.684861111113</v>
      </c>
      <c r="T556" s="9">
        <f t="shared" si="26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24"/>
        <v>0</v>
      </c>
      <c r="P557" t="str">
        <f>IFERROR(E557/L557, "null")</f>
        <v>null</v>
      </c>
      <c r="Q557" t="str">
        <f>TRIM(LEFT(N557,SEARCH("/",N557,1)-1))</f>
        <v>technology</v>
      </c>
      <c r="R557" t="str">
        <f>TRIM(RIGHT(N557,LEN(N557)-SEARCH("/",N557)))</f>
        <v>web</v>
      </c>
      <c r="S557" s="9">
        <f t="shared" si="25"/>
        <v>42503.353506944448</v>
      </c>
      <c r="T557" s="9">
        <f t="shared" si="26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24"/>
        <v>2.5000000000000001E-2</v>
      </c>
      <c r="P558">
        <f>IFERROR(E558/L558, "null")</f>
        <v>200</v>
      </c>
      <c r="Q558" t="str">
        <f>TRIM(LEFT(N558,SEARCH("/",N558,1)-1))</f>
        <v>technology</v>
      </c>
      <c r="R558" t="str">
        <f>TRIM(RIGHT(N558,LEN(N558)-SEARCH("/",N558)))</f>
        <v>web</v>
      </c>
      <c r="S558" s="9">
        <f t="shared" si="25"/>
        <v>42345.860150462962</v>
      </c>
      <c r="T558" s="9">
        <f t="shared" si="26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24"/>
        <v>9.1066666666666674E-3</v>
      </c>
      <c r="P559">
        <f>IFERROR(E559/L559, "null")</f>
        <v>68.3</v>
      </c>
      <c r="Q559" t="str">
        <f>TRIM(LEFT(N559,SEARCH("/",N559,1)-1))</f>
        <v>technology</v>
      </c>
      <c r="R559" t="str">
        <f>TRIM(RIGHT(N559,LEN(N559)-SEARCH("/",N559)))</f>
        <v>web</v>
      </c>
      <c r="S559" s="9">
        <f t="shared" si="25"/>
        <v>42676.942164351851</v>
      </c>
      <c r="T559" s="9">
        <f t="shared" si="26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24"/>
        <v>0</v>
      </c>
      <c r="P560" t="str">
        <f>IFERROR(E560/L560, "null")</f>
        <v>null</v>
      </c>
      <c r="Q560" t="str">
        <f>TRIM(LEFT(N560,SEARCH("/",N560,1)-1))</f>
        <v>technology</v>
      </c>
      <c r="R560" t="str">
        <f>TRIM(RIGHT(N560,LEN(N560)-SEARCH("/",N560)))</f>
        <v>web</v>
      </c>
      <c r="S560" s="9">
        <f t="shared" si="25"/>
        <v>42057.883159722223</v>
      </c>
      <c r="T560" s="9">
        <f t="shared" si="26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24"/>
        <v>2.0833333333333335E-4</v>
      </c>
      <c r="P561">
        <f>IFERROR(E561/L561, "null")</f>
        <v>50</v>
      </c>
      <c r="Q561" t="str">
        <f>TRIM(LEFT(N561,SEARCH("/",N561,1)-1))</f>
        <v>technology</v>
      </c>
      <c r="R561" t="str">
        <f>TRIM(RIGHT(N561,LEN(N561)-SEARCH("/",N561)))</f>
        <v>web</v>
      </c>
      <c r="S561" s="9">
        <f t="shared" si="25"/>
        <v>42321.283101851848</v>
      </c>
      <c r="T561" s="9">
        <f t="shared" si="26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24"/>
        <v>1.2E-4</v>
      </c>
      <c r="P562">
        <f>IFERROR(E562/L562, "null")</f>
        <v>4</v>
      </c>
      <c r="Q562" t="str">
        <f>TRIM(LEFT(N562,SEARCH("/",N562,1)-1))</f>
        <v>technology</v>
      </c>
      <c r="R562" t="str">
        <f>TRIM(RIGHT(N562,LEN(N562)-SEARCH("/",N562)))</f>
        <v>web</v>
      </c>
      <c r="S562" s="9">
        <f t="shared" si="25"/>
        <v>41960.771354166667</v>
      </c>
      <c r="T562" s="9">
        <f t="shared" si="26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24"/>
        <v>3.6666666666666666E-3</v>
      </c>
      <c r="P563">
        <f>IFERROR(E563/L563, "null")</f>
        <v>27.5</v>
      </c>
      <c r="Q563" t="str">
        <f>TRIM(LEFT(N563,SEARCH("/",N563,1)-1))</f>
        <v>technology</v>
      </c>
      <c r="R563" t="str">
        <f>TRIM(RIGHT(N563,LEN(N563)-SEARCH("/",N563)))</f>
        <v>web</v>
      </c>
      <c r="S563" s="9">
        <f t="shared" si="25"/>
        <v>42268.658715277779</v>
      </c>
      <c r="T563" s="9">
        <f t="shared" si="26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24"/>
        <v>0</v>
      </c>
      <c r="P564" t="str">
        <f>IFERROR(E564/L564, "null")</f>
        <v>null</v>
      </c>
      <c r="Q564" t="str">
        <f>TRIM(LEFT(N564,SEARCH("/",N564,1)-1))</f>
        <v>technology</v>
      </c>
      <c r="R564" t="str">
        <f>TRIM(RIGHT(N564,LEN(N564)-SEARCH("/",N564)))</f>
        <v>web</v>
      </c>
      <c r="S564" s="9">
        <f t="shared" si="25"/>
        <v>42692.389062500006</v>
      </c>
      <c r="T564" s="9">
        <f t="shared" si="26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24"/>
        <v>9.0666666666666662E-4</v>
      </c>
      <c r="P565">
        <f>IFERROR(E565/L565, "null")</f>
        <v>34</v>
      </c>
      <c r="Q565" t="str">
        <f>TRIM(LEFT(N565,SEARCH("/",N565,1)-1))</f>
        <v>technology</v>
      </c>
      <c r="R565" t="str">
        <f>TRIM(RIGHT(N565,LEN(N565)-SEARCH("/",N565)))</f>
        <v>web</v>
      </c>
      <c r="S565" s="9">
        <f t="shared" si="25"/>
        <v>42022.069988425923</v>
      </c>
      <c r="T565" s="9">
        <f t="shared" si="26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24"/>
        <v>5.5555555555555558E-5</v>
      </c>
      <c r="P566">
        <f>IFERROR(E566/L566, "null")</f>
        <v>1</v>
      </c>
      <c r="Q566" t="str">
        <f>TRIM(LEFT(N566,SEARCH("/",N566,1)-1))</f>
        <v>technology</v>
      </c>
      <c r="R566" t="str">
        <f>TRIM(RIGHT(N566,LEN(N566)-SEARCH("/",N566)))</f>
        <v>web</v>
      </c>
      <c r="S566" s="9">
        <f t="shared" si="25"/>
        <v>42411.942997685182</v>
      </c>
      <c r="T566" s="9">
        <f t="shared" si="26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24"/>
        <v>0</v>
      </c>
      <c r="P567" t="str">
        <f>IFERROR(E567/L567, "null")</f>
        <v>null</v>
      </c>
      <c r="Q567" t="str">
        <f>TRIM(LEFT(N567,SEARCH("/",N567,1)-1))</f>
        <v>technology</v>
      </c>
      <c r="R567" t="str">
        <f>TRIM(RIGHT(N567,LEN(N567)-SEARCH("/",N567)))</f>
        <v>web</v>
      </c>
      <c r="S567" s="9">
        <f t="shared" si="25"/>
        <v>42165.785289351858</v>
      </c>
      <c r="T567" s="9">
        <f t="shared" si="26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24"/>
        <v>2.0000000000000001E-4</v>
      </c>
      <c r="P568">
        <f>IFERROR(E568/L568, "null")</f>
        <v>1</v>
      </c>
      <c r="Q568" t="str">
        <f>TRIM(LEFT(N568,SEARCH("/",N568,1)-1))</f>
        <v>technology</v>
      </c>
      <c r="R568" t="str">
        <f>TRIM(RIGHT(N568,LEN(N568)-SEARCH("/",N568)))</f>
        <v>web</v>
      </c>
      <c r="S568" s="9">
        <f t="shared" si="25"/>
        <v>42535.68440972222</v>
      </c>
      <c r="T568" s="9">
        <f t="shared" si="26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24"/>
        <v>0</v>
      </c>
      <c r="P569" t="str">
        <f>IFERROR(E569/L569, "null")</f>
        <v>null</v>
      </c>
      <c r="Q569" t="str">
        <f>TRIM(LEFT(N569,SEARCH("/",N569,1)-1))</f>
        <v>technology</v>
      </c>
      <c r="R569" t="str">
        <f>TRIM(RIGHT(N569,LEN(N569)-SEARCH("/",N569)))</f>
        <v>web</v>
      </c>
      <c r="S569" s="9">
        <f t="shared" si="25"/>
        <v>41975.842523148152</v>
      </c>
      <c r="T569" s="9">
        <f t="shared" si="26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24"/>
        <v>0.01</v>
      </c>
      <c r="P570">
        <f>IFERROR(E570/L570, "null")</f>
        <v>49</v>
      </c>
      <c r="Q570" t="str">
        <f>TRIM(LEFT(N570,SEARCH("/",N570,1)-1))</f>
        <v>technology</v>
      </c>
      <c r="R570" t="str">
        <f>TRIM(RIGHT(N570,LEN(N570)-SEARCH("/",N570)))</f>
        <v>web</v>
      </c>
      <c r="S570" s="9">
        <f t="shared" si="25"/>
        <v>42348.9215625</v>
      </c>
      <c r="T570" s="9">
        <f t="shared" si="26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24"/>
        <v>8.0000000000000002E-3</v>
      </c>
      <c r="P571">
        <f>IFERROR(E571/L571, "null")</f>
        <v>20</v>
      </c>
      <c r="Q571" t="str">
        <f>TRIM(LEFT(N571,SEARCH("/",N571,1)-1))</f>
        <v>technology</v>
      </c>
      <c r="R571" t="str">
        <f>TRIM(RIGHT(N571,LEN(N571)-SEARCH("/",N571)))</f>
        <v>web</v>
      </c>
      <c r="S571" s="9">
        <f t="shared" si="25"/>
        <v>42340.847361111111</v>
      </c>
      <c r="T571" s="9">
        <f t="shared" si="26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24"/>
        <v>1.6705882352941177E-3</v>
      </c>
      <c r="P572">
        <f>IFERROR(E572/L572, "null")</f>
        <v>142</v>
      </c>
      <c r="Q572" t="str">
        <f>TRIM(LEFT(N572,SEARCH("/",N572,1)-1))</f>
        <v>technology</v>
      </c>
      <c r="R572" t="str">
        <f>TRIM(RIGHT(N572,LEN(N572)-SEARCH("/",N572)))</f>
        <v>web</v>
      </c>
      <c r="S572" s="9">
        <f t="shared" si="25"/>
        <v>42388.798252314817</v>
      </c>
      <c r="T572" s="9">
        <f t="shared" si="26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24"/>
        <v>4.2399999999999998E-3</v>
      </c>
      <c r="P573">
        <f>IFERROR(E573/L573, "null")</f>
        <v>53</v>
      </c>
      <c r="Q573" t="str">
        <f>TRIM(LEFT(N573,SEARCH("/",N573,1)-1))</f>
        <v>technology</v>
      </c>
      <c r="R573" t="str">
        <f>TRIM(RIGHT(N573,LEN(N573)-SEARCH("/",N573)))</f>
        <v>web</v>
      </c>
      <c r="S573" s="9">
        <f t="shared" si="25"/>
        <v>42192.816238425927</v>
      </c>
      <c r="T573" s="9">
        <f t="shared" si="26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24"/>
        <v>0</v>
      </c>
      <c r="P574" t="str">
        <f>IFERROR(E574/L574, "null")</f>
        <v>null</v>
      </c>
      <c r="Q574" t="str">
        <f>TRIM(LEFT(N574,SEARCH("/",N574,1)-1))</f>
        <v>technology</v>
      </c>
      <c r="R574" t="str">
        <f>TRIM(RIGHT(N574,LEN(N574)-SEARCH("/",N574)))</f>
        <v>web</v>
      </c>
      <c r="S574" s="9">
        <f t="shared" si="25"/>
        <v>42282.71629629629</v>
      </c>
      <c r="T574" s="9">
        <f t="shared" si="26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24"/>
        <v>3.892538925389254E-3</v>
      </c>
      <c r="P575">
        <f>IFERROR(E575/L575, "null")</f>
        <v>38.444444444444443</v>
      </c>
      <c r="Q575" t="str">
        <f>TRIM(LEFT(N575,SEARCH("/",N575,1)-1))</f>
        <v>technology</v>
      </c>
      <c r="R575" t="str">
        <f>TRIM(RIGHT(N575,LEN(N575)-SEARCH("/",N575)))</f>
        <v>web</v>
      </c>
      <c r="S575" s="9">
        <f t="shared" si="25"/>
        <v>41963.050127314811</v>
      </c>
      <c r="T575" s="9">
        <f t="shared" si="26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24"/>
        <v>7.1556350626118068E-3</v>
      </c>
      <c r="P576">
        <f>IFERROR(E576/L576, "null")</f>
        <v>20</v>
      </c>
      <c r="Q576" t="str">
        <f>TRIM(LEFT(N576,SEARCH("/",N576,1)-1))</f>
        <v>technology</v>
      </c>
      <c r="R576" t="str">
        <f>TRIM(RIGHT(N576,LEN(N576)-SEARCH("/",N576)))</f>
        <v>web</v>
      </c>
      <c r="S576" s="9">
        <f t="shared" si="25"/>
        <v>42632.443368055552</v>
      </c>
      <c r="T576" s="9">
        <f t="shared" si="26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24"/>
        <v>4.3166666666666666E-3</v>
      </c>
      <c r="P577">
        <f>IFERROR(E577/L577, "null")</f>
        <v>64.75</v>
      </c>
      <c r="Q577" t="str">
        <f>TRIM(LEFT(N577,SEARCH("/",N577,1)-1))</f>
        <v>technology</v>
      </c>
      <c r="R577" t="str">
        <f>TRIM(RIGHT(N577,LEN(N577)-SEARCH("/",N577)))</f>
        <v>web</v>
      </c>
      <c r="S577" s="9">
        <f t="shared" si="25"/>
        <v>42138.692627314813</v>
      </c>
      <c r="T577" s="9">
        <f t="shared" si="26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24"/>
        <v>1.2500000000000001E-5</v>
      </c>
      <c r="P578">
        <f>IFERROR(E578/L578, "null")</f>
        <v>1</v>
      </c>
      <c r="Q578" t="str">
        <f>TRIM(LEFT(N578,SEARCH("/",N578,1)-1))</f>
        <v>technology</v>
      </c>
      <c r="R578" t="str">
        <f>TRIM(RIGHT(N578,LEN(N578)-SEARCH("/",N578)))</f>
        <v>web</v>
      </c>
      <c r="S578" s="9">
        <f t="shared" si="25"/>
        <v>42031.471666666665</v>
      </c>
      <c r="T578" s="9">
        <f t="shared" si="26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27">E579/D579</f>
        <v>2E-3</v>
      </c>
      <c r="P579">
        <f>IFERROR(E579/L579, "null")</f>
        <v>10</v>
      </c>
      <c r="Q579" t="str">
        <f>TRIM(LEFT(N579,SEARCH("/",N579,1)-1))</f>
        <v>technology</v>
      </c>
      <c r="R579" t="str">
        <f>TRIM(RIGHT(N579,LEN(N579)-SEARCH("/",N579)))</f>
        <v>web</v>
      </c>
      <c r="S579" s="9">
        <f t="shared" ref="S579:S642" si="28">(((J579/60)/60)/24)+DATE(1970,1,1)</f>
        <v>42450.589143518519</v>
      </c>
      <c r="T579" s="9">
        <f t="shared" ref="T579:T642" si="2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27"/>
        <v>1.12E-4</v>
      </c>
      <c r="P580">
        <f>IFERROR(E580/L580, "null")</f>
        <v>2</v>
      </c>
      <c r="Q580" t="str">
        <f>TRIM(LEFT(N580,SEARCH("/",N580,1)-1))</f>
        <v>technology</v>
      </c>
      <c r="R580" t="str">
        <f>TRIM(RIGHT(N580,LEN(N580)-SEARCH("/",N580)))</f>
        <v>web</v>
      </c>
      <c r="S580" s="9">
        <f t="shared" si="28"/>
        <v>42230.578622685185</v>
      </c>
      <c r="T580" s="9">
        <f t="shared" si="2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27"/>
        <v>1.4583333333333334E-2</v>
      </c>
      <c r="P581">
        <f>IFERROR(E581/L581, "null")</f>
        <v>35</v>
      </c>
      <c r="Q581" t="str">
        <f>TRIM(LEFT(N581,SEARCH("/",N581,1)-1))</f>
        <v>technology</v>
      </c>
      <c r="R581" t="str">
        <f>TRIM(RIGHT(N581,LEN(N581)-SEARCH("/",N581)))</f>
        <v>web</v>
      </c>
      <c r="S581" s="9">
        <f t="shared" si="28"/>
        <v>41968.852118055554</v>
      </c>
      <c r="T581" s="9">
        <f t="shared" si="2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27"/>
        <v>3.3333333333333332E-4</v>
      </c>
      <c r="P582">
        <f>IFERROR(E582/L582, "null")</f>
        <v>1</v>
      </c>
      <c r="Q582" t="str">
        <f>TRIM(LEFT(N582,SEARCH("/",N582,1)-1))</f>
        <v>technology</v>
      </c>
      <c r="R582" t="str">
        <f>TRIM(RIGHT(N582,LEN(N582)-SEARCH("/",N582)))</f>
        <v>web</v>
      </c>
      <c r="S582" s="9">
        <f t="shared" si="28"/>
        <v>42605.908182870371</v>
      </c>
      <c r="T582" s="9">
        <f t="shared" si="2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27"/>
        <v>0</v>
      </c>
      <c r="P583" t="str">
        <f>IFERROR(E583/L583, "null")</f>
        <v>null</v>
      </c>
      <c r="Q583" t="str">
        <f>TRIM(LEFT(N583,SEARCH("/",N583,1)-1))</f>
        <v>technology</v>
      </c>
      <c r="R583" t="str">
        <f>TRIM(RIGHT(N583,LEN(N583)-SEARCH("/",N583)))</f>
        <v>web</v>
      </c>
      <c r="S583" s="9">
        <f t="shared" si="28"/>
        <v>42188.012777777782</v>
      </c>
      <c r="T583" s="9">
        <f t="shared" si="2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27"/>
        <v>0</v>
      </c>
      <c r="P584" t="str">
        <f>IFERROR(E584/L584, "null")</f>
        <v>null</v>
      </c>
      <c r="Q584" t="str">
        <f>TRIM(LEFT(N584,SEARCH("/",N584,1)-1))</f>
        <v>technology</v>
      </c>
      <c r="R584" t="str">
        <f>TRIM(RIGHT(N584,LEN(N584)-SEARCH("/",N584)))</f>
        <v>web</v>
      </c>
      <c r="S584" s="9">
        <f t="shared" si="28"/>
        <v>42055.739803240736</v>
      </c>
      <c r="T584" s="9">
        <f t="shared" si="2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27"/>
        <v>1.1111111111111112E-4</v>
      </c>
      <c r="P585">
        <f>IFERROR(E585/L585, "null")</f>
        <v>1</v>
      </c>
      <c r="Q585" t="str">
        <f>TRIM(LEFT(N585,SEARCH("/",N585,1)-1))</f>
        <v>technology</v>
      </c>
      <c r="R585" t="str">
        <f>TRIM(RIGHT(N585,LEN(N585)-SEARCH("/",N585)))</f>
        <v>web</v>
      </c>
      <c r="S585" s="9">
        <f t="shared" si="28"/>
        <v>42052.93850694444</v>
      </c>
      <c r="T585" s="9">
        <f t="shared" si="2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27"/>
        <v>0.01</v>
      </c>
      <c r="P586">
        <f>IFERROR(E586/L586, "null")</f>
        <v>5</v>
      </c>
      <c r="Q586" t="str">
        <f>TRIM(LEFT(N586,SEARCH("/",N586,1)-1))</f>
        <v>technology</v>
      </c>
      <c r="R586" t="str">
        <f>TRIM(RIGHT(N586,LEN(N586)-SEARCH("/",N586)))</f>
        <v>web</v>
      </c>
      <c r="S586" s="9">
        <f t="shared" si="28"/>
        <v>42049.716620370367</v>
      </c>
      <c r="T586" s="9">
        <f t="shared" si="2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27"/>
        <v>0</v>
      </c>
      <c r="P587" t="str">
        <f>IFERROR(E587/L587, "null")</f>
        <v>null</v>
      </c>
      <c r="Q587" t="str">
        <f>TRIM(LEFT(N587,SEARCH("/",N587,1)-1))</f>
        <v>technology</v>
      </c>
      <c r="R587" t="str">
        <f>TRIM(RIGHT(N587,LEN(N587)-SEARCH("/",N587)))</f>
        <v>web</v>
      </c>
      <c r="S587" s="9">
        <f t="shared" si="28"/>
        <v>42283.3909375</v>
      </c>
      <c r="T587" s="9">
        <f t="shared" si="2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27"/>
        <v>5.5999999999999999E-3</v>
      </c>
      <c r="P588">
        <f>IFERROR(E588/L588, "null")</f>
        <v>14</v>
      </c>
      <c r="Q588" t="str">
        <f>TRIM(LEFT(N588,SEARCH("/",N588,1)-1))</f>
        <v>technology</v>
      </c>
      <c r="R588" t="str">
        <f>TRIM(RIGHT(N588,LEN(N588)-SEARCH("/",N588)))</f>
        <v>web</v>
      </c>
      <c r="S588" s="9">
        <f t="shared" si="28"/>
        <v>42020.854247685187</v>
      </c>
      <c r="T588" s="9">
        <f t="shared" si="2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27"/>
        <v>9.0833333333333335E-2</v>
      </c>
      <c r="P589">
        <f>IFERROR(E589/L589, "null")</f>
        <v>389.28571428571428</v>
      </c>
      <c r="Q589" t="str">
        <f>TRIM(LEFT(N589,SEARCH("/",N589,1)-1))</f>
        <v>technology</v>
      </c>
      <c r="R589" t="str">
        <f>TRIM(RIGHT(N589,LEN(N589)-SEARCH("/",N589)))</f>
        <v>web</v>
      </c>
      <c r="S589" s="9">
        <f t="shared" si="28"/>
        <v>42080.757326388892</v>
      </c>
      <c r="T589" s="9">
        <f t="shared" si="2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27"/>
        <v>3.3444444444444443E-2</v>
      </c>
      <c r="P590">
        <f>IFERROR(E590/L590, "null")</f>
        <v>150.5</v>
      </c>
      <c r="Q590" t="str">
        <f>TRIM(LEFT(N590,SEARCH("/",N590,1)-1))</f>
        <v>technology</v>
      </c>
      <c r="R590" t="str">
        <f>TRIM(RIGHT(N590,LEN(N590)-SEARCH("/",N590)))</f>
        <v>web</v>
      </c>
      <c r="S590" s="9">
        <f t="shared" si="28"/>
        <v>42631.769513888896</v>
      </c>
      <c r="T590" s="9">
        <f t="shared" si="2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27"/>
        <v>1.3333333333333334E-4</v>
      </c>
      <c r="P591">
        <f>IFERROR(E591/L591, "null")</f>
        <v>1</v>
      </c>
      <c r="Q591" t="str">
        <f>TRIM(LEFT(N591,SEARCH("/",N591,1)-1))</f>
        <v>technology</v>
      </c>
      <c r="R591" t="str">
        <f>TRIM(RIGHT(N591,LEN(N591)-SEARCH("/",N591)))</f>
        <v>web</v>
      </c>
      <c r="S591" s="9">
        <f t="shared" si="28"/>
        <v>42178.614571759259</v>
      </c>
      <c r="T591" s="9">
        <f t="shared" si="2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27"/>
        <v>4.4600000000000001E-2</v>
      </c>
      <c r="P592">
        <f>IFERROR(E592/L592, "null")</f>
        <v>24.777777777777779</v>
      </c>
      <c r="Q592" t="str">
        <f>TRIM(LEFT(N592,SEARCH("/",N592,1)-1))</f>
        <v>technology</v>
      </c>
      <c r="R592" t="str">
        <f>TRIM(RIGHT(N592,LEN(N592)-SEARCH("/",N592)))</f>
        <v>web</v>
      </c>
      <c r="S592" s="9">
        <f t="shared" si="28"/>
        <v>42377.554756944446</v>
      </c>
      <c r="T592" s="9">
        <f t="shared" si="2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27"/>
        <v>6.0999999999999997E-4</v>
      </c>
      <c r="P593">
        <f>IFERROR(E593/L593, "null")</f>
        <v>30.5</v>
      </c>
      <c r="Q593" t="str">
        <f>TRIM(LEFT(N593,SEARCH("/",N593,1)-1))</f>
        <v>technology</v>
      </c>
      <c r="R593" t="str">
        <f>TRIM(RIGHT(N593,LEN(N593)-SEARCH("/",N593)))</f>
        <v>web</v>
      </c>
      <c r="S593" s="9">
        <f t="shared" si="28"/>
        <v>42177.543171296296</v>
      </c>
      <c r="T593" s="9">
        <f t="shared" si="2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27"/>
        <v>3.3333333333333333E-2</v>
      </c>
      <c r="P594">
        <f>IFERROR(E594/L594, "null")</f>
        <v>250</v>
      </c>
      <c r="Q594" t="str">
        <f>TRIM(LEFT(N594,SEARCH("/",N594,1)-1))</f>
        <v>technology</v>
      </c>
      <c r="R594" t="str">
        <f>TRIM(RIGHT(N594,LEN(N594)-SEARCH("/",N594)))</f>
        <v>web</v>
      </c>
      <c r="S594" s="9">
        <f t="shared" si="28"/>
        <v>41946.232175925928</v>
      </c>
      <c r="T594" s="9">
        <f t="shared" si="2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27"/>
        <v>0.23</v>
      </c>
      <c r="P595">
        <f>IFERROR(E595/L595, "null")</f>
        <v>16.428571428571427</v>
      </c>
      <c r="Q595" t="str">
        <f>TRIM(LEFT(N595,SEARCH("/",N595,1)-1))</f>
        <v>technology</v>
      </c>
      <c r="R595" t="str">
        <f>TRIM(RIGHT(N595,LEN(N595)-SEARCH("/",N595)))</f>
        <v>web</v>
      </c>
      <c r="S595" s="9">
        <f t="shared" si="28"/>
        <v>42070.677604166667</v>
      </c>
      <c r="T595" s="9">
        <f t="shared" si="2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27"/>
        <v>1.0399999999999999E-3</v>
      </c>
      <c r="P596">
        <f>IFERROR(E596/L596, "null")</f>
        <v>13</v>
      </c>
      <c r="Q596" t="str">
        <f>TRIM(LEFT(N596,SEARCH("/",N596,1)-1))</f>
        <v>technology</v>
      </c>
      <c r="R596" t="str">
        <f>TRIM(RIGHT(N596,LEN(N596)-SEARCH("/",N596)))</f>
        <v>web</v>
      </c>
      <c r="S596" s="9">
        <f t="shared" si="28"/>
        <v>42446.780162037037</v>
      </c>
      <c r="T596" s="9">
        <f t="shared" si="2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27"/>
        <v>4.2599999999999999E-3</v>
      </c>
      <c r="P597">
        <f>IFERROR(E597/L597, "null")</f>
        <v>53.25</v>
      </c>
      <c r="Q597" t="str">
        <f>TRIM(LEFT(N597,SEARCH("/",N597,1)-1))</f>
        <v>technology</v>
      </c>
      <c r="R597" t="str">
        <f>TRIM(RIGHT(N597,LEN(N597)-SEARCH("/",N597)))</f>
        <v>web</v>
      </c>
      <c r="S597" s="9">
        <f t="shared" si="28"/>
        <v>42083.069884259254</v>
      </c>
      <c r="T597" s="9">
        <f t="shared" si="2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27"/>
        <v>2.9999999999999997E-4</v>
      </c>
      <c r="P598">
        <f>IFERROR(E598/L598, "null")</f>
        <v>3</v>
      </c>
      <c r="Q598" t="str">
        <f>TRIM(LEFT(N598,SEARCH("/",N598,1)-1))</f>
        <v>technology</v>
      </c>
      <c r="R598" t="str">
        <f>TRIM(RIGHT(N598,LEN(N598)-SEARCH("/",N598)))</f>
        <v>web</v>
      </c>
      <c r="S598" s="9">
        <f t="shared" si="28"/>
        <v>42646.896898148145</v>
      </c>
      <c r="T598" s="9">
        <f t="shared" si="2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27"/>
        <v>2.6666666666666666E-3</v>
      </c>
      <c r="P599">
        <f>IFERROR(E599/L599, "null")</f>
        <v>10</v>
      </c>
      <c r="Q599" t="str">
        <f>TRIM(LEFT(N599,SEARCH("/",N599,1)-1))</f>
        <v>technology</v>
      </c>
      <c r="R599" t="str">
        <f>TRIM(RIGHT(N599,LEN(N599)-SEARCH("/",N599)))</f>
        <v>web</v>
      </c>
      <c r="S599" s="9">
        <f t="shared" si="28"/>
        <v>42545.705266203702</v>
      </c>
      <c r="T599" s="9">
        <f t="shared" si="2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27"/>
        <v>0.34</v>
      </c>
      <c r="P600">
        <f>IFERROR(E600/L600, "null")</f>
        <v>121.42857142857143</v>
      </c>
      <c r="Q600" t="str">
        <f>TRIM(LEFT(N600,SEARCH("/",N600,1)-1))</f>
        <v>technology</v>
      </c>
      <c r="R600" t="str">
        <f>TRIM(RIGHT(N600,LEN(N600)-SEARCH("/",N600)))</f>
        <v>web</v>
      </c>
      <c r="S600" s="9">
        <f t="shared" si="28"/>
        <v>41948.00209490741</v>
      </c>
      <c r="T600" s="9">
        <f t="shared" si="2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27"/>
        <v>6.2E-4</v>
      </c>
      <c r="P601">
        <f>IFERROR(E601/L601, "null")</f>
        <v>15.5</v>
      </c>
      <c r="Q601" t="str">
        <f>TRIM(LEFT(N601,SEARCH("/",N601,1)-1))</f>
        <v>technology</v>
      </c>
      <c r="R601" t="str">
        <f>TRIM(RIGHT(N601,LEN(N601)-SEARCH("/",N601)))</f>
        <v>web</v>
      </c>
      <c r="S601" s="9">
        <f t="shared" si="28"/>
        <v>42047.812523148154</v>
      </c>
      <c r="T601" s="9">
        <f t="shared" si="2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27"/>
        <v>0.02</v>
      </c>
      <c r="P602">
        <f>IFERROR(E602/L602, "null")</f>
        <v>100</v>
      </c>
      <c r="Q602" t="str">
        <f>TRIM(LEFT(N602,SEARCH("/",N602,1)-1))</f>
        <v>technology</v>
      </c>
      <c r="R602" t="str">
        <f>TRIM(RIGHT(N602,LEN(N602)-SEARCH("/",N602)))</f>
        <v>web</v>
      </c>
      <c r="S602" s="9">
        <f t="shared" si="28"/>
        <v>42073.798171296294</v>
      </c>
      <c r="T602" s="9">
        <f t="shared" si="2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27"/>
        <v>1.4E-2</v>
      </c>
      <c r="P603">
        <f>IFERROR(E603/L603, "null")</f>
        <v>23.333333333333332</v>
      </c>
      <c r="Q603" t="str">
        <f>TRIM(LEFT(N603,SEARCH("/",N603,1)-1))</f>
        <v>technology</v>
      </c>
      <c r="R603" t="str">
        <f>TRIM(RIGHT(N603,LEN(N603)-SEARCH("/",N603)))</f>
        <v>web</v>
      </c>
      <c r="S603" s="9">
        <f t="shared" si="28"/>
        <v>41969.858090277776</v>
      </c>
      <c r="T603" s="9">
        <f t="shared" si="2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27"/>
        <v>0</v>
      </c>
      <c r="P604" t="str">
        <f>IFERROR(E604/L604, "null")</f>
        <v>null</v>
      </c>
      <c r="Q604" t="str">
        <f>TRIM(LEFT(N604,SEARCH("/",N604,1)-1))</f>
        <v>technology</v>
      </c>
      <c r="R604" t="str">
        <f>TRIM(RIGHT(N604,LEN(N604)-SEARCH("/",N604)))</f>
        <v>web</v>
      </c>
      <c r="S604" s="9">
        <f t="shared" si="28"/>
        <v>42143.79415509259</v>
      </c>
      <c r="T604" s="9">
        <f t="shared" si="2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27"/>
        <v>3.9334666666666664E-2</v>
      </c>
      <c r="P605">
        <f>IFERROR(E605/L605, "null")</f>
        <v>45.386153846153846</v>
      </c>
      <c r="Q605" t="str">
        <f>TRIM(LEFT(N605,SEARCH("/",N605,1)-1))</f>
        <v>technology</v>
      </c>
      <c r="R605" t="str">
        <f>TRIM(RIGHT(N605,LEN(N605)-SEARCH("/",N605)))</f>
        <v>web</v>
      </c>
      <c r="S605" s="9">
        <f t="shared" si="28"/>
        <v>41835.639155092591</v>
      </c>
      <c r="T605" s="9">
        <f t="shared" si="2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27"/>
        <v>0</v>
      </c>
      <c r="P606" t="str">
        <f>IFERROR(E606/L606, "null")</f>
        <v>null</v>
      </c>
      <c r="Q606" t="str">
        <f>TRIM(LEFT(N606,SEARCH("/",N606,1)-1))</f>
        <v>technology</v>
      </c>
      <c r="R606" t="str">
        <f>TRIM(RIGHT(N606,LEN(N606)-SEARCH("/",N606)))</f>
        <v>web</v>
      </c>
      <c r="S606" s="9">
        <f t="shared" si="28"/>
        <v>41849.035370370373</v>
      </c>
      <c r="T606" s="9">
        <f t="shared" si="2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27"/>
        <v>2.6200000000000001E-2</v>
      </c>
      <c r="P607">
        <f>IFERROR(E607/L607, "null")</f>
        <v>16.375</v>
      </c>
      <c r="Q607" t="str">
        <f>TRIM(LEFT(N607,SEARCH("/",N607,1)-1))</f>
        <v>technology</v>
      </c>
      <c r="R607" t="str">
        <f>TRIM(RIGHT(N607,LEN(N607)-SEARCH("/",N607)))</f>
        <v>web</v>
      </c>
      <c r="S607" s="9">
        <f t="shared" si="28"/>
        <v>42194.357731481476</v>
      </c>
      <c r="T607" s="9">
        <f t="shared" si="2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27"/>
        <v>2E-3</v>
      </c>
      <c r="P608">
        <f>IFERROR(E608/L608, "null")</f>
        <v>10</v>
      </c>
      <c r="Q608" t="str">
        <f>TRIM(LEFT(N608,SEARCH("/",N608,1)-1))</f>
        <v>technology</v>
      </c>
      <c r="R608" t="str">
        <f>TRIM(RIGHT(N608,LEN(N608)-SEARCH("/",N608)))</f>
        <v>web</v>
      </c>
      <c r="S608" s="9">
        <f t="shared" si="28"/>
        <v>42102.650567129633</v>
      </c>
      <c r="T608" s="9">
        <f t="shared" si="2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27"/>
        <v>0</v>
      </c>
      <c r="P609" t="str">
        <f>IFERROR(E609/L609, "null")</f>
        <v>null</v>
      </c>
      <c r="Q609" t="str">
        <f>TRIM(LEFT(N609,SEARCH("/",N609,1)-1))</f>
        <v>technology</v>
      </c>
      <c r="R609" t="str">
        <f>TRIM(RIGHT(N609,LEN(N609)-SEARCH("/",N609)))</f>
        <v>web</v>
      </c>
      <c r="S609" s="9">
        <f t="shared" si="28"/>
        <v>42300.825648148151</v>
      </c>
      <c r="T609" s="9">
        <f t="shared" si="2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27"/>
        <v>9.7400000000000004E-3</v>
      </c>
      <c r="P610">
        <f>IFERROR(E610/L610, "null")</f>
        <v>292.2</v>
      </c>
      <c r="Q610" t="str">
        <f>TRIM(LEFT(N610,SEARCH("/",N610,1)-1))</f>
        <v>technology</v>
      </c>
      <c r="R610" t="str">
        <f>TRIM(RIGHT(N610,LEN(N610)-SEARCH("/",N610)))</f>
        <v>web</v>
      </c>
      <c r="S610" s="9">
        <f t="shared" si="28"/>
        <v>42140.921064814815</v>
      </c>
      <c r="T610" s="9">
        <f t="shared" si="2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27"/>
        <v>6.41025641025641E-3</v>
      </c>
      <c r="P611">
        <f>IFERROR(E611/L611, "null")</f>
        <v>5</v>
      </c>
      <c r="Q611" t="str">
        <f>TRIM(LEFT(N611,SEARCH("/",N611,1)-1))</f>
        <v>technology</v>
      </c>
      <c r="R611" t="str">
        <f>TRIM(RIGHT(N611,LEN(N611)-SEARCH("/",N611)))</f>
        <v>web</v>
      </c>
      <c r="S611" s="9">
        <f t="shared" si="28"/>
        <v>42307.034074074079</v>
      </c>
      <c r="T611" s="9">
        <f t="shared" si="2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27"/>
        <v>0</v>
      </c>
      <c r="P612" t="str">
        <f>IFERROR(E612/L612, "null")</f>
        <v>null</v>
      </c>
      <c r="Q612" t="str">
        <f>TRIM(LEFT(N612,SEARCH("/",N612,1)-1))</f>
        <v>technology</v>
      </c>
      <c r="R612" t="str">
        <f>TRIM(RIGHT(N612,LEN(N612)-SEARCH("/",N612)))</f>
        <v>web</v>
      </c>
      <c r="S612" s="9">
        <f t="shared" si="28"/>
        <v>42086.83085648148</v>
      </c>
      <c r="T612" s="9">
        <f t="shared" si="2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27"/>
        <v>0</v>
      </c>
      <c r="P613" t="str">
        <f>IFERROR(E613/L613, "null")</f>
        <v>null</v>
      </c>
      <c r="Q613" t="str">
        <f>TRIM(LEFT(N613,SEARCH("/",N613,1)-1))</f>
        <v>technology</v>
      </c>
      <c r="R613" t="str">
        <f>TRIM(RIGHT(N613,LEN(N613)-SEARCH("/",N613)))</f>
        <v>web</v>
      </c>
      <c r="S613" s="9">
        <f t="shared" si="28"/>
        <v>42328.560613425929</v>
      </c>
      <c r="T613" s="9">
        <f t="shared" si="2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27"/>
        <v>0</v>
      </c>
      <c r="P614" t="str">
        <f>IFERROR(E614/L614, "null")</f>
        <v>null</v>
      </c>
      <c r="Q614" t="str">
        <f>TRIM(LEFT(N614,SEARCH("/",N614,1)-1))</f>
        <v>technology</v>
      </c>
      <c r="R614" t="str">
        <f>TRIM(RIGHT(N614,LEN(N614)-SEARCH("/",N614)))</f>
        <v>web</v>
      </c>
      <c r="S614" s="9">
        <f t="shared" si="28"/>
        <v>42585.031782407401</v>
      </c>
      <c r="T614" s="9">
        <f t="shared" si="2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27"/>
        <v>0.21363333333333334</v>
      </c>
      <c r="P615">
        <f>IFERROR(E615/L615, "null")</f>
        <v>105.93388429752066</v>
      </c>
      <c r="Q615" t="str">
        <f>TRIM(LEFT(N615,SEARCH("/",N615,1)-1))</f>
        <v>technology</v>
      </c>
      <c r="R615" t="str">
        <f>TRIM(RIGHT(N615,LEN(N615)-SEARCH("/",N615)))</f>
        <v>web</v>
      </c>
      <c r="S615" s="9">
        <f t="shared" si="28"/>
        <v>42247.496759259258</v>
      </c>
      <c r="T615" s="9">
        <f t="shared" si="2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27"/>
        <v>0</v>
      </c>
      <c r="P616" t="str">
        <f>IFERROR(E616/L616, "null")</f>
        <v>null</v>
      </c>
      <c r="Q616" t="str">
        <f>TRIM(LEFT(N616,SEARCH("/",N616,1)-1))</f>
        <v>technology</v>
      </c>
      <c r="R616" t="str">
        <f>TRIM(RIGHT(N616,LEN(N616)-SEARCH("/",N616)))</f>
        <v>web</v>
      </c>
      <c r="S616" s="9">
        <f t="shared" si="28"/>
        <v>42515.061805555553</v>
      </c>
      <c r="T616" s="9">
        <f t="shared" si="2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27"/>
        <v>0</v>
      </c>
      <c r="P617" t="str">
        <f>IFERROR(E617/L617, "null")</f>
        <v>null</v>
      </c>
      <c r="Q617" t="str">
        <f>TRIM(LEFT(N617,SEARCH("/",N617,1)-1))</f>
        <v>technology</v>
      </c>
      <c r="R617" t="str">
        <f>TRIM(RIGHT(N617,LEN(N617)-SEARCH("/",N617)))</f>
        <v>web</v>
      </c>
      <c r="S617" s="9">
        <f t="shared" si="28"/>
        <v>42242.122210648144</v>
      </c>
      <c r="T617" s="9">
        <f t="shared" si="2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27"/>
        <v>0</v>
      </c>
      <c r="P618" t="str">
        <f>IFERROR(E618/L618, "null")</f>
        <v>null</v>
      </c>
      <c r="Q618" t="str">
        <f>TRIM(LEFT(N618,SEARCH("/",N618,1)-1))</f>
        <v>technology</v>
      </c>
      <c r="R618" t="str">
        <f>TRIM(RIGHT(N618,LEN(N618)-SEARCH("/",N618)))</f>
        <v>web</v>
      </c>
      <c r="S618" s="9">
        <f t="shared" si="28"/>
        <v>42761.376238425932</v>
      </c>
      <c r="T618" s="9">
        <f t="shared" si="2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27"/>
        <v>0.03</v>
      </c>
      <c r="P619">
        <f>IFERROR(E619/L619, "null")</f>
        <v>20</v>
      </c>
      <c r="Q619" t="str">
        <f>TRIM(LEFT(N619,SEARCH("/",N619,1)-1))</f>
        <v>technology</v>
      </c>
      <c r="R619" t="str">
        <f>TRIM(RIGHT(N619,LEN(N619)-SEARCH("/",N619)))</f>
        <v>web</v>
      </c>
      <c r="S619" s="9">
        <f t="shared" si="28"/>
        <v>42087.343090277776</v>
      </c>
      <c r="T619" s="9">
        <f t="shared" si="2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27"/>
        <v>0</v>
      </c>
      <c r="P620" t="str">
        <f>IFERROR(E620/L620, "null")</f>
        <v>null</v>
      </c>
      <c r="Q620" t="str">
        <f>TRIM(LEFT(N620,SEARCH("/",N620,1)-1))</f>
        <v>technology</v>
      </c>
      <c r="R620" t="str">
        <f>TRIM(RIGHT(N620,LEN(N620)-SEARCH("/",N620)))</f>
        <v>web</v>
      </c>
      <c r="S620" s="9">
        <f t="shared" si="28"/>
        <v>42317.810219907406</v>
      </c>
      <c r="T620" s="9">
        <f t="shared" si="2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27"/>
        <v>3.9999999999999998E-7</v>
      </c>
      <c r="P621">
        <f>IFERROR(E621/L621, "null")</f>
        <v>1</v>
      </c>
      <c r="Q621" t="str">
        <f>TRIM(LEFT(N621,SEARCH("/",N621,1)-1))</f>
        <v>technology</v>
      </c>
      <c r="R621" t="str">
        <f>TRIM(RIGHT(N621,LEN(N621)-SEARCH("/",N621)))</f>
        <v>web</v>
      </c>
      <c r="S621" s="9">
        <f t="shared" si="28"/>
        <v>41908.650347222225</v>
      </c>
      <c r="T621" s="9">
        <f t="shared" si="2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27"/>
        <v>0.01</v>
      </c>
      <c r="P622">
        <f>IFERROR(E622/L622, "null")</f>
        <v>300</v>
      </c>
      <c r="Q622" t="str">
        <f>TRIM(LEFT(N622,SEARCH("/",N622,1)-1))</f>
        <v>technology</v>
      </c>
      <c r="R622" t="str">
        <f>TRIM(RIGHT(N622,LEN(N622)-SEARCH("/",N622)))</f>
        <v>web</v>
      </c>
      <c r="S622" s="9">
        <f t="shared" si="28"/>
        <v>41831.716874999998</v>
      </c>
      <c r="T622" s="9">
        <f t="shared" si="2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27"/>
        <v>1.044E-2</v>
      </c>
      <c r="P623">
        <f>IFERROR(E623/L623, "null")</f>
        <v>87</v>
      </c>
      <c r="Q623" t="str">
        <f>TRIM(LEFT(N623,SEARCH("/",N623,1)-1))</f>
        <v>technology</v>
      </c>
      <c r="R623" t="str">
        <f>TRIM(RIGHT(N623,LEN(N623)-SEARCH("/",N623)))</f>
        <v>web</v>
      </c>
      <c r="S623" s="9">
        <f t="shared" si="28"/>
        <v>42528.987696759257</v>
      </c>
      <c r="T623" s="9">
        <f t="shared" si="2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27"/>
        <v>5.6833333333333333E-2</v>
      </c>
      <c r="P624">
        <f>IFERROR(E624/L624, "null")</f>
        <v>37.888888888888886</v>
      </c>
      <c r="Q624" t="str">
        <f>TRIM(LEFT(N624,SEARCH("/",N624,1)-1))</f>
        <v>technology</v>
      </c>
      <c r="R624" t="str">
        <f>TRIM(RIGHT(N624,LEN(N624)-SEARCH("/",N624)))</f>
        <v>web</v>
      </c>
      <c r="S624" s="9">
        <f t="shared" si="28"/>
        <v>42532.774745370371</v>
      </c>
      <c r="T624" s="9">
        <f t="shared" si="2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27"/>
        <v>0</v>
      </c>
      <c r="P625" t="str">
        <f>IFERROR(E625/L625, "null")</f>
        <v>null</v>
      </c>
      <c r="Q625" t="str">
        <f>TRIM(LEFT(N625,SEARCH("/",N625,1)-1))</f>
        <v>technology</v>
      </c>
      <c r="R625" t="str">
        <f>TRIM(RIGHT(N625,LEN(N625)-SEARCH("/",N625)))</f>
        <v>web</v>
      </c>
      <c r="S625" s="9">
        <f t="shared" si="28"/>
        <v>42122.009224537032</v>
      </c>
      <c r="T625" s="9">
        <f t="shared" si="2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27"/>
        <v>0</v>
      </c>
      <c r="P626" t="str">
        <f>IFERROR(E626/L626, "null")</f>
        <v>null</v>
      </c>
      <c r="Q626" t="str">
        <f>TRIM(LEFT(N626,SEARCH("/",N626,1)-1))</f>
        <v>technology</v>
      </c>
      <c r="R626" t="str">
        <f>TRIM(RIGHT(N626,LEN(N626)-SEARCH("/",N626)))</f>
        <v>web</v>
      </c>
      <c r="S626" s="9">
        <f t="shared" si="28"/>
        <v>42108.988900462966</v>
      </c>
      <c r="T626" s="9">
        <f t="shared" si="2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27"/>
        <v>0</v>
      </c>
      <c r="P627" t="str">
        <f>IFERROR(E627/L627, "null")</f>
        <v>null</v>
      </c>
      <c r="Q627" t="str">
        <f>TRIM(LEFT(N627,SEARCH("/",N627,1)-1))</f>
        <v>technology</v>
      </c>
      <c r="R627" t="str">
        <f>TRIM(RIGHT(N627,LEN(N627)-SEARCH("/",N627)))</f>
        <v>web</v>
      </c>
      <c r="S627" s="9">
        <f t="shared" si="28"/>
        <v>42790.895567129628</v>
      </c>
      <c r="T627" s="9">
        <f t="shared" si="2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27"/>
        <v>0.17380000000000001</v>
      </c>
      <c r="P628">
        <f>IFERROR(E628/L628, "null")</f>
        <v>111.41025641025641</v>
      </c>
      <c r="Q628" t="str">
        <f>TRIM(LEFT(N628,SEARCH("/",N628,1)-1))</f>
        <v>technology</v>
      </c>
      <c r="R628" t="str">
        <f>TRIM(RIGHT(N628,LEN(N628)-SEARCH("/",N628)))</f>
        <v>web</v>
      </c>
      <c r="S628" s="9">
        <f t="shared" si="28"/>
        <v>42198.559479166666</v>
      </c>
      <c r="T628" s="9">
        <f t="shared" si="2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27"/>
        <v>2.0000000000000001E-4</v>
      </c>
      <c r="P629">
        <f>IFERROR(E629/L629, "null")</f>
        <v>90</v>
      </c>
      <c r="Q629" t="str">
        <f>TRIM(LEFT(N629,SEARCH("/",N629,1)-1))</f>
        <v>technology</v>
      </c>
      <c r="R629" t="str">
        <f>TRIM(RIGHT(N629,LEN(N629)-SEARCH("/",N629)))</f>
        <v>web</v>
      </c>
      <c r="S629" s="9">
        <f t="shared" si="28"/>
        <v>42384.306840277779</v>
      </c>
      <c r="T629" s="9">
        <f t="shared" si="2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27"/>
        <v>0</v>
      </c>
      <c r="P630" t="str">
        <f>IFERROR(E630/L630, "null")</f>
        <v>null</v>
      </c>
      <c r="Q630" t="str">
        <f>TRIM(LEFT(N630,SEARCH("/",N630,1)-1))</f>
        <v>technology</v>
      </c>
      <c r="R630" t="str">
        <f>TRIM(RIGHT(N630,LEN(N630)-SEARCH("/",N630)))</f>
        <v>web</v>
      </c>
      <c r="S630" s="9">
        <f t="shared" si="28"/>
        <v>41803.692789351851</v>
      </c>
      <c r="T630" s="9">
        <f t="shared" si="2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27"/>
        <v>1.75E-3</v>
      </c>
      <c r="P631">
        <f>IFERROR(E631/L631, "null")</f>
        <v>116.66666666666667</v>
      </c>
      <c r="Q631" t="str">
        <f>TRIM(LEFT(N631,SEARCH("/",N631,1)-1))</f>
        <v>technology</v>
      </c>
      <c r="R631" t="str">
        <f>TRIM(RIGHT(N631,LEN(N631)-SEARCH("/",N631)))</f>
        <v>web</v>
      </c>
      <c r="S631" s="9">
        <f t="shared" si="28"/>
        <v>42474.637824074074</v>
      </c>
      <c r="T631" s="9">
        <f t="shared" si="2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27"/>
        <v>8.3340278356529708E-4</v>
      </c>
      <c r="P632">
        <f>IFERROR(E632/L632, "null")</f>
        <v>10</v>
      </c>
      <c r="Q632" t="str">
        <f>TRIM(LEFT(N632,SEARCH("/",N632,1)-1))</f>
        <v>technology</v>
      </c>
      <c r="R632" t="str">
        <f>TRIM(RIGHT(N632,LEN(N632)-SEARCH("/",N632)))</f>
        <v>web</v>
      </c>
      <c r="S632" s="9">
        <f t="shared" si="28"/>
        <v>42223.619456018518</v>
      </c>
      <c r="T632" s="9">
        <f t="shared" si="2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27"/>
        <v>1.38E-2</v>
      </c>
      <c r="P633">
        <f>IFERROR(E633/L633, "null")</f>
        <v>76.666666666666671</v>
      </c>
      <c r="Q633" t="str">
        <f>TRIM(LEFT(N633,SEARCH("/",N633,1)-1))</f>
        <v>technology</v>
      </c>
      <c r="R633" t="str">
        <f>TRIM(RIGHT(N633,LEN(N633)-SEARCH("/",N633)))</f>
        <v>web</v>
      </c>
      <c r="S633" s="9">
        <f t="shared" si="28"/>
        <v>42489.772326388891</v>
      </c>
      <c r="T633" s="9">
        <f t="shared" si="2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27"/>
        <v>0</v>
      </c>
      <c r="P634" t="str">
        <f>IFERROR(E634/L634, "null")</f>
        <v>null</v>
      </c>
      <c r="Q634" t="str">
        <f>TRIM(LEFT(N634,SEARCH("/",N634,1)-1))</f>
        <v>technology</v>
      </c>
      <c r="R634" t="str">
        <f>TRIM(RIGHT(N634,LEN(N634)-SEARCH("/",N634)))</f>
        <v>web</v>
      </c>
      <c r="S634" s="9">
        <f t="shared" si="28"/>
        <v>42303.659317129626</v>
      </c>
      <c r="T634" s="9">
        <f t="shared" si="2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27"/>
        <v>0.1245</v>
      </c>
      <c r="P635">
        <f>IFERROR(E635/L635, "null")</f>
        <v>49.8</v>
      </c>
      <c r="Q635" t="str">
        <f>TRIM(LEFT(N635,SEARCH("/",N635,1)-1))</f>
        <v>technology</v>
      </c>
      <c r="R635" t="str">
        <f>TRIM(RIGHT(N635,LEN(N635)-SEARCH("/",N635)))</f>
        <v>web</v>
      </c>
      <c r="S635" s="9">
        <f t="shared" si="28"/>
        <v>42507.29932870371</v>
      </c>
      <c r="T635" s="9">
        <f t="shared" si="2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27"/>
        <v>2.0000000000000001E-4</v>
      </c>
      <c r="P636">
        <f>IFERROR(E636/L636, "null")</f>
        <v>1</v>
      </c>
      <c r="Q636" t="str">
        <f>TRIM(LEFT(N636,SEARCH("/",N636,1)-1))</f>
        <v>technology</v>
      </c>
      <c r="R636" t="str">
        <f>TRIM(RIGHT(N636,LEN(N636)-SEARCH("/",N636)))</f>
        <v>web</v>
      </c>
      <c r="S636" s="9">
        <f t="shared" si="28"/>
        <v>42031.928576388891</v>
      </c>
      <c r="T636" s="9">
        <f t="shared" si="2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27"/>
        <v>8.0000000000000007E-5</v>
      </c>
      <c r="P637">
        <f>IFERROR(E637/L637, "null")</f>
        <v>2</v>
      </c>
      <c r="Q637" t="str">
        <f>TRIM(LEFT(N637,SEARCH("/",N637,1)-1))</f>
        <v>technology</v>
      </c>
      <c r="R637" t="str">
        <f>TRIM(RIGHT(N637,LEN(N637)-SEARCH("/",N637)))</f>
        <v>web</v>
      </c>
      <c r="S637" s="9">
        <f t="shared" si="28"/>
        <v>42076.092152777783</v>
      </c>
      <c r="T637" s="9">
        <f t="shared" si="2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27"/>
        <v>2E-3</v>
      </c>
      <c r="P638">
        <f>IFERROR(E638/L638, "null")</f>
        <v>4</v>
      </c>
      <c r="Q638" t="str">
        <f>TRIM(LEFT(N638,SEARCH("/",N638,1)-1))</f>
        <v>technology</v>
      </c>
      <c r="R638" t="str">
        <f>TRIM(RIGHT(N638,LEN(N638)-SEARCH("/",N638)))</f>
        <v>web</v>
      </c>
      <c r="S638" s="9">
        <f t="shared" si="28"/>
        <v>42131.455439814818</v>
      </c>
      <c r="T638" s="9">
        <f t="shared" si="2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27"/>
        <v>0</v>
      </c>
      <c r="P639" t="str">
        <f>IFERROR(E639/L639, "null")</f>
        <v>null</v>
      </c>
      <c r="Q639" t="str">
        <f>TRIM(LEFT(N639,SEARCH("/",N639,1)-1))</f>
        <v>technology</v>
      </c>
      <c r="R639" t="str">
        <f>TRIM(RIGHT(N639,LEN(N639)-SEARCH("/",N639)))</f>
        <v>web</v>
      </c>
      <c r="S639" s="9">
        <f t="shared" si="28"/>
        <v>42762.962013888886</v>
      </c>
      <c r="T639" s="9">
        <f t="shared" si="2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27"/>
        <v>9.0000000000000006E-5</v>
      </c>
      <c r="P640">
        <f>IFERROR(E640/L640, "null")</f>
        <v>3</v>
      </c>
      <c r="Q640" t="str">
        <f>TRIM(LEFT(N640,SEARCH("/",N640,1)-1))</f>
        <v>technology</v>
      </c>
      <c r="R640" t="str">
        <f>TRIM(RIGHT(N640,LEN(N640)-SEARCH("/",N640)))</f>
        <v>web</v>
      </c>
      <c r="S640" s="9">
        <f t="shared" si="28"/>
        <v>42759.593310185184</v>
      </c>
      <c r="T640" s="9">
        <f t="shared" si="2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27"/>
        <v>9.9999999999999995E-7</v>
      </c>
      <c r="P641">
        <f>IFERROR(E641/L641, "null")</f>
        <v>1</v>
      </c>
      <c r="Q641" t="str">
        <f>TRIM(LEFT(N641,SEARCH("/",N641,1)-1))</f>
        <v>technology</v>
      </c>
      <c r="R641" t="str">
        <f>TRIM(RIGHT(N641,LEN(N641)-SEARCH("/",N641)))</f>
        <v>web</v>
      </c>
      <c r="S641" s="9">
        <f t="shared" si="28"/>
        <v>41865.583275462966</v>
      </c>
      <c r="T641" s="9">
        <f t="shared" si="2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27"/>
        <v>1.4428571428571428</v>
      </c>
      <c r="P642">
        <f>IFERROR(E642/L642, "null")</f>
        <v>50.5</v>
      </c>
      <c r="Q642" t="str">
        <f>TRIM(LEFT(N642,SEARCH("/",N642,1)-1))</f>
        <v>technology</v>
      </c>
      <c r="R642" t="str">
        <f>TRIM(RIGHT(N642,LEN(N642)-SEARCH("/",N642)))</f>
        <v>wearables</v>
      </c>
      <c r="S642" s="9">
        <f t="shared" si="28"/>
        <v>42683.420312500006</v>
      </c>
      <c r="T642" s="9">
        <f t="shared" si="2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30">E643/D643</f>
        <v>1.1916249999999999</v>
      </c>
      <c r="P643">
        <f>IFERROR(E643/L643, "null")</f>
        <v>151.31746031746033</v>
      </c>
      <c r="Q643" t="str">
        <f>TRIM(LEFT(N643,SEARCH("/",N643,1)-1))</f>
        <v>technology</v>
      </c>
      <c r="R643" t="str">
        <f>TRIM(RIGHT(N643,LEN(N643)-SEARCH("/",N643)))</f>
        <v>wearables</v>
      </c>
      <c r="S643" s="9">
        <f t="shared" ref="S643:S706" si="31">(((J643/60)/60)/24)+DATE(1970,1,1)</f>
        <v>42199.57</v>
      </c>
      <c r="T643" s="9">
        <f t="shared" ref="T643:T706" si="32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30"/>
        <v>14.604850000000001</v>
      </c>
      <c r="P644">
        <f>IFERROR(E644/L644, "null")</f>
        <v>134.3592456301748</v>
      </c>
      <c r="Q644" t="str">
        <f>TRIM(LEFT(N644,SEARCH("/",N644,1)-1))</f>
        <v>technology</v>
      </c>
      <c r="R644" t="str">
        <f>TRIM(RIGHT(N644,LEN(N644)-SEARCH("/",N644)))</f>
        <v>wearables</v>
      </c>
      <c r="S644" s="9">
        <f t="shared" si="31"/>
        <v>42199.651319444441</v>
      </c>
      <c r="T644" s="9">
        <f t="shared" si="32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30"/>
        <v>1.0580799999999999</v>
      </c>
      <c r="P645">
        <f>IFERROR(E645/L645, "null")</f>
        <v>174.02631578947367</v>
      </c>
      <c r="Q645" t="str">
        <f>TRIM(LEFT(N645,SEARCH("/",N645,1)-1))</f>
        <v>technology</v>
      </c>
      <c r="R645" t="str">
        <f>TRIM(RIGHT(N645,LEN(N645)-SEARCH("/",N645)))</f>
        <v>wearables</v>
      </c>
      <c r="S645" s="9">
        <f t="shared" si="31"/>
        <v>42100.642071759255</v>
      </c>
      <c r="T645" s="9">
        <f t="shared" si="32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30"/>
        <v>3.0011791999999997</v>
      </c>
      <c r="P646">
        <f>IFERROR(E646/L646, "null")</f>
        <v>73.486268364348675</v>
      </c>
      <c r="Q646" t="str">
        <f>TRIM(LEFT(N646,SEARCH("/",N646,1)-1))</f>
        <v>technology</v>
      </c>
      <c r="R646" t="str">
        <f>TRIM(RIGHT(N646,LEN(N646)-SEARCH("/",N646)))</f>
        <v>wearables</v>
      </c>
      <c r="S646" s="9">
        <f t="shared" si="31"/>
        <v>41898.665960648148</v>
      </c>
      <c r="T646" s="9">
        <f t="shared" si="32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30"/>
        <v>2.7869999999999999</v>
      </c>
      <c r="P647">
        <f>IFERROR(E647/L647, "null")</f>
        <v>23.518987341772153</v>
      </c>
      <c r="Q647" t="str">
        <f>TRIM(LEFT(N647,SEARCH("/",N647,1)-1))</f>
        <v>technology</v>
      </c>
      <c r="R647" t="str">
        <f>TRIM(RIGHT(N647,LEN(N647)-SEARCH("/",N647)))</f>
        <v>wearables</v>
      </c>
      <c r="S647" s="9">
        <f t="shared" si="31"/>
        <v>42564.026319444441</v>
      </c>
      <c r="T647" s="9">
        <f t="shared" si="32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30"/>
        <v>1.3187625000000001</v>
      </c>
      <c r="P648">
        <f>IFERROR(E648/L648, "null")</f>
        <v>39.074444444444445</v>
      </c>
      <c r="Q648" t="str">
        <f>TRIM(LEFT(N648,SEARCH("/",N648,1)-1))</f>
        <v>technology</v>
      </c>
      <c r="R648" t="str">
        <f>TRIM(RIGHT(N648,LEN(N648)-SEARCH("/",N648)))</f>
        <v>wearables</v>
      </c>
      <c r="S648" s="9">
        <f t="shared" si="31"/>
        <v>41832.852627314816</v>
      </c>
      <c r="T648" s="9">
        <f t="shared" si="32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30"/>
        <v>1.0705</v>
      </c>
      <c r="P649">
        <f>IFERROR(E649/L649, "null")</f>
        <v>125.94117647058823</v>
      </c>
      <c r="Q649" t="str">
        <f>TRIM(LEFT(N649,SEARCH("/",N649,1)-1))</f>
        <v>technology</v>
      </c>
      <c r="R649" t="str">
        <f>TRIM(RIGHT(N649,LEN(N649)-SEARCH("/",N649)))</f>
        <v>wearables</v>
      </c>
      <c r="S649" s="9">
        <f t="shared" si="31"/>
        <v>42416.767928240741</v>
      </c>
      <c r="T649" s="9">
        <f t="shared" si="32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30"/>
        <v>1.2682285714285715</v>
      </c>
      <c r="P650">
        <f>IFERROR(E650/L650, "null")</f>
        <v>1644</v>
      </c>
      <c r="Q650" t="str">
        <f>TRIM(LEFT(N650,SEARCH("/",N650,1)-1))</f>
        <v>technology</v>
      </c>
      <c r="R650" t="str">
        <f>TRIM(RIGHT(N650,LEN(N650)-SEARCH("/",N650)))</f>
        <v>wearables</v>
      </c>
      <c r="S650" s="9">
        <f t="shared" si="31"/>
        <v>41891.693379629629</v>
      </c>
      <c r="T650" s="9">
        <f t="shared" si="32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30"/>
        <v>1.3996</v>
      </c>
      <c r="P651">
        <f>IFERROR(E651/L651, "null")</f>
        <v>42.670731707317074</v>
      </c>
      <c r="Q651" t="str">
        <f>TRIM(LEFT(N651,SEARCH("/",N651,1)-1))</f>
        <v>technology</v>
      </c>
      <c r="R651" t="str">
        <f>TRIM(RIGHT(N651,LEN(N651)-SEARCH("/",N651)))</f>
        <v>wearables</v>
      </c>
      <c r="S651" s="9">
        <f t="shared" si="31"/>
        <v>41877.912187499998</v>
      </c>
      <c r="T651" s="9">
        <f t="shared" si="32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30"/>
        <v>1.1240000000000001</v>
      </c>
      <c r="P652">
        <f>IFERROR(E652/L652, "null")</f>
        <v>35.125</v>
      </c>
      <c r="Q652" t="str">
        <f>TRIM(LEFT(N652,SEARCH("/",N652,1)-1))</f>
        <v>technology</v>
      </c>
      <c r="R652" t="str">
        <f>TRIM(RIGHT(N652,LEN(N652)-SEARCH("/",N652)))</f>
        <v>wearables</v>
      </c>
      <c r="S652" s="9">
        <f t="shared" si="31"/>
        <v>41932.036851851852</v>
      </c>
      <c r="T652" s="9">
        <f t="shared" si="32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30"/>
        <v>1.00528</v>
      </c>
      <c r="P653">
        <f>IFERROR(E653/L653, "null")</f>
        <v>239.35238095238094</v>
      </c>
      <c r="Q653" t="str">
        <f>TRIM(LEFT(N653,SEARCH("/",N653,1)-1))</f>
        <v>technology</v>
      </c>
      <c r="R653" t="str">
        <f>TRIM(RIGHT(N653,LEN(N653)-SEARCH("/",N653)))</f>
        <v>wearables</v>
      </c>
      <c r="S653" s="9">
        <f t="shared" si="31"/>
        <v>41956.017488425925</v>
      </c>
      <c r="T653" s="9">
        <f t="shared" si="32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30"/>
        <v>1.0046666666666666</v>
      </c>
      <c r="P654">
        <f>IFERROR(E654/L654, "null")</f>
        <v>107.64285714285714</v>
      </c>
      <c r="Q654" t="str">
        <f>TRIM(LEFT(N654,SEARCH("/",N654,1)-1))</f>
        <v>technology</v>
      </c>
      <c r="R654" t="str">
        <f>TRIM(RIGHT(N654,LEN(N654)-SEARCH("/",N654)))</f>
        <v>wearables</v>
      </c>
      <c r="S654" s="9">
        <f t="shared" si="31"/>
        <v>42675.690393518518</v>
      </c>
      <c r="T654" s="9">
        <f t="shared" si="32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30"/>
        <v>1.4144600000000001</v>
      </c>
      <c r="P655">
        <f>IFERROR(E655/L655, "null")</f>
        <v>95.830623306233065</v>
      </c>
      <c r="Q655" t="str">
        <f>TRIM(LEFT(N655,SEARCH("/",N655,1)-1))</f>
        <v>technology</v>
      </c>
      <c r="R655" t="str">
        <f>TRIM(RIGHT(N655,LEN(N655)-SEARCH("/",N655)))</f>
        <v>wearables</v>
      </c>
      <c r="S655" s="9">
        <f t="shared" si="31"/>
        <v>42199.618518518517</v>
      </c>
      <c r="T655" s="9">
        <f t="shared" si="32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30"/>
        <v>2.6729166666666666</v>
      </c>
      <c r="P656">
        <f>IFERROR(E656/L656, "null")</f>
        <v>31.663376110562684</v>
      </c>
      <c r="Q656" t="str">
        <f>TRIM(LEFT(N656,SEARCH("/",N656,1)-1))</f>
        <v>technology</v>
      </c>
      <c r="R656" t="str">
        <f>TRIM(RIGHT(N656,LEN(N656)-SEARCH("/",N656)))</f>
        <v>wearables</v>
      </c>
      <c r="S656" s="9">
        <f t="shared" si="31"/>
        <v>42163.957326388889</v>
      </c>
      <c r="T656" s="9">
        <f t="shared" si="32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30"/>
        <v>1.4688749999999999</v>
      </c>
      <c r="P657">
        <f>IFERROR(E657/L657, "null")</f>
        <v>42.886861313868614</v>
      </c>
      <c r="Q657" t="str">
        <f>TRIM(LEFT(N657,SEARCH("/",N657,1)-1))</f>
        <v>technology</v>
      </c>
      <c r="R657" t="str">
        <f>TRIM(RIGHT(N657,LEN(N657)-SEARCH("/",N657)))</f>
        <v>wearables</v>
      </c>
      <c r="S657" s="9">
        <f t="shared" si="31"/>
        <v>42045.957314814819</v>
      </c>
      <c r="T657" s="9">
        <f t="shared" si="32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30"/>
        <v>2.1356000000000002</v>
      </c>
      <c r="P658">
        <f>IFERROR(E658/L658, "null")</f>
        <v>122.73563218390805</v>
      </c>
      <c r="Q658" t="str">
        <f>TRIM(LEFT(N658,SEARCH("/",N658,1)-1))</f>
        <v>technology</v>
      </c>
      <c r="R658" t="str">
        <f>TRIM(RIGHT(N658,LEN(N658)-SEARCH("/",N658)))</f>
        <v>wearables</v>
      </c>
      <c r="S658" s="9">
        <f t="shared" si="31"/>
        <v>42417.804618055554</v>
      </c>
      <c r="T658" s="9">
        <f t="shared" si="32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30"/>
        <v>1.2569999999999999</v>
      </c>
      <c r="P659">
        <f>IFERROR(E659/L659, "null")</f>
        <v>190.45454545454547</v>
      </c>
      <c r="Q659" t="str">
        <f>TRIM(LEFT(N659,SEARCH("/",N659,1)-1))</f>
        <v>technology</v>
      </c>
      <c r="R659" t="str">
        <f>TRIM(RIGHT(N659,LEN(N659)-SEARCH("/",N659)))</f>
        <v>wearables</v>
      </c>
      <c r="S659" s="9">
        <f t="shared" si="31"/>
        <v>42331.84574074074</v>
      </c>
      <c r="T659" s="9">
        <f t="shared" si="32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30"/>
        <v>1.0446206037108834</v>
      </c>
      <c r="P660">
        <f>IFERROR(E660/L660, "null")</f>
        <v>109.33695652173913</v>
      </c>
      <c r="Q660" t="str">
        <f>TRIM(LEFT(N660,SEARCH("/",N660,1)-1))</f>
        <v>technology</v>
      </c>
      <c r="R660" t="str">
        <f>TRIM(RIGHT(N660,LEN(N660)-SEARCH("/",N660)))</f>
        <v>wearables</v>
      </c>
      <c r="S660" s="9">
        <f t="shared" si="31"/>
        <v>42179.160752314812</v>
      </c>
      <c r="T660" s="9">
        <f t="shared" si="32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30"/>
        <v>1.0056666666666667</v>
      </c>
      <c r="P661">
        <f>IFERROR(E661/L661, "null")</f>
        <v>143.66666666666666</v>
      </c>
      <c r="Q661" t="str">
        <f>TRIM(LEFT(N661,SEARCH("/",N661,1)-1))</f>
        <v>technology</v>
      </c>
      <c r="R661" t="str">
        <f>TRIM(RIGHT(N661,LEN(N661)-SEARCH("/",N661)))</f>
        <v>wearables</v>
      </c>
      <c r="S661" s="9">
        <f t="shared" si="31"/>
        <v>42209.593692129631</v>
      </c>
      <c r="T661" s="9">
        <f t="shared" si="32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30"/>
        <v>3.058E-2</v>
      </c>
      <c r="P662">
        <f>IFERROR(E662/L662, "null")</f>
        <v>84.944444444444443</v>
      </c>
      <c r="Q662" t="str">
        <f>TRIM(LEFT(N662,SEARCH("/",N662,1)-1))</f>
        <v>technology</v>
      </c>
      <c r="R662" t="str">
        <f>TRIM(RIGHT(N662,LEN(N662)-SEARCH("/",N662)))</f>
        <v>wearables</v>
      </c>
      <c r="S662" s="9">
        <f t="shared" si="31"/>
        <v>41922.741655092592</v>
      </c>
      <c r="T662" s="9">
        <f t="shared" si="32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30"/>
        <v>9.4999999999999998E-3</v>
      </c>
      <c r="P663">
        <f>IFERROR(E663/L663, "null")</f>
        <v>10.555555555555555</v>
      </c>
      <c r="Q663" t="str">
        <f>TRIM(LEFT(N663,SEARCH("/",N663,1)-1))</f>
        <v>technology</v>
      </c>
      <c r="R663" t="str">
        <f>TRIM(RIGHT(N663,LEN(N663)-SEARCH("/",N663)))</f>
        <v>wearables</v>
      </c>
      <c r="S663" s="9">
        <f t="shared" si="31"/>
        <v>42636.645358796297</v>
      </c>
      <c r="T663" s="9">
        <f t="shared" si="32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30"/>
        <v>4.0000000000000001E-3</v>
      </c>
      <c r="P664">
        <f>IFERROR(E664/L664, "null")</f>
        <v>39</v>
      </c>
      <c r="Q664" t="str">
        <f>TRIM(LEFT(N664,SEARCH("/",N664,1)-1))</f>
        <v>technology</v>
      </c>
      <c r="R664" t="str">
        <f>TRIM(RIGHT(N664,LEN(N664)-SEARCH("/",N664)))</f>
        <v>wearables</v>
      </c>
      <c r="S664" s="9">
        <f t="shared" si="31"/>
        <v>41990.438043981485</v>
      </c>
      <c r="T664" s="9">
        <f t="shared" si="32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30"/>
        <v>3.5000000000000001E-3</v>
      </c>
      <c r="P665">
        <f>IFERROR(E665/L665, "null")</f>
        <v>100</v>
      </c>
      <c r="Q665" t="str">
        <f>TRIM(LEFT(N665,SEARCH("/",N665,1)-1))</f>
        <v>technology</v>
      </c>
      <c r="R665" t="str">
        <f>TRIM(RIGHT(N665,LEN(N665)-SEARCH("/",N665)))</f>
        <v>wearables</v>
      </c>
      <c r="S665" s="9">
        <f t="shared" si="31"/>
        <v>42173.843240740738</v>
      </c>
      <c r="T665" s="9">
        <f t="shared" si="32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30"/>
        <v>7.5333333333333335E-2</v>
      </c>
      <c r="P666">
        <f>IFERROR(E666/L666, "null")</f>
        <v>31.172413793103448</v>
      </c>
      <c r="Q666" t="str">
        <f>TRIM(LEFT(N666,SEARCH("/",N666,1)-1))</f>
        <v>technology</v>
      </c>
      <c r="R666" t="str">
        <f>TRIM(RIGHT(N666,LEN(N666)-SEARCH("/",N666)))</f>
        <v>wearables</v>
      </c>
      <c r="S666" s="9">
        <f t="shared" si="31"/>
        <v>42077.666377314818</v>
      </c>
      <c r="T666" s="9">
        <f t="shared" si="32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30"/>
        <v>0.18640000000000001</v>
      </c>
      <c r="P667">
        <f>IFERROR(E667/L667, "null")</f>
        <v>155.33333333333334</v>
      </c>
      <c r="Q667" t="str">
        <f>TRIM(LEFT(N667,SEARCH("/",N667,1)-1))</f>
        <v>technology</v>
      </c>
      <c r="R667" t="str">
        <f>TRIM(RIGHT(N667,LEN(N667)-SEARCH("/",N667)))</f>
        <v>wearables</v>
      </c>
      <c r="S667" s="9">
        <f t="shared" si="31"/>
        <v>42688.711354166662</v>
      </c>
      <c r="T667" s="9">
        <f t="shared" si="32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30"/>
        <v>4.0000000000000003E-5</v>
      </c>
      <c r="P668">
        <f>IFERROR(E668/L668, "null")</f>
        <v>2</v>
      </c>
      <c r="Q668" t="str">
        <f>TRIM(LEFT(N668,SEARCH("/",N668,1)-1))</f>
        <v>technology</v>
      </c>
      <c r="R668" t="str">
        <f>TRIM(RIGHT(N668,LEN(N668)-SEARCH("/",N668)))</f>
        <v>wearables</v>
      </c>
      <c r="S668" s="9">
        <f t="shared" si="31"/>
        <v>41838.832152777781</v>
      </c>
      <c r="T668" s="9">
        <f t="shared" si="32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30"/>
        <v>0.1002</v>
      </c>
      <c r="P669">
        <f>IFERROR(E669/L669, "null")</f>
        <v>178.92857142857142</v>
      </c>
      <c r="Q669" t="str">
        <f>TRIM(LEFT(N669,SEARCH("/",N669,1)-1))</f>
        <v>technology</v>
      </c>
      <c r="R669" t="str">
        <f>TRIM(RIGHT(N669,LEN(N669)-SEARCH("/",N669)))</f>
        <v>wearables</v>
      </c>
      <c r="S669" s="9">
        <f t="shared" si="31"/>
        <v>42632.373414351852</v>
      </c>
      <c r="T669" s="9">
        <f t="shared" si="32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30"/>
        <v>4.5600000000000002E-2</v>
      </c>
      <c r="P670">
        <f>IFERROR(E670/L670, "null")</f>
        <v>27.36</v>
      </c>
      <c r="Q670" t="str">
        <f>TRIM(LEFT(N670,SEARCH("/",N670,1)-1))</f>
        <v>technology</v>
      </c>
      <c r="R670" t="str">
        <f>TRIM(RIGHT(N670,LEN(N670)-SEARCH("/",N670)))</f>
        <v>wearables</v>
      </c>
      <c r="S670" s="9">
        <f t="shared" si="31"/>
        <v>42090.831273148149</v>
      </c>
      <c r="T670" s="9">
        <f t="shared" si="32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30"/>
        <v>0.21507499999999999</v>
      </c>
      <c r="P671">
        <f>IFERROR(E671/L671, "null")</f>
        <v>1536.25</v>
      </c>
      <c r="Q671" t="str">
        <f>TRIM(LEFT(N671,SEARCH("/",N671,1)-1))</f>
        <v>technology</v>
      </c>
      <c r="R671" t="str">
        <f>TRIM(RIGHT(N671,LEN(N671)-SEARCH("/",N671)))</f>
        <v>wearables</v>
      </c>
      <c r="S671" s="9">
        <f t="shared" si="31"/>
        <v>42527.625671296293</v>
      </c>
      <c r="T671" s="9">
        <f t="shared" si="32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30"/>
        <v>0.29276666666666668</v>
      </c>
      <c r="P672">
        <f>IFERROR(E672/L672, "null")</f>
        <v>84.99677419354839</v>
      </c>
      <c r="Q672" t="str">
        <f>TRIM(LEFT(N672,SEARCH("/",N672,1)-1))</f>
        <v>technology</v>
      </c>
      <c r="R672" t="str">
        <f>TRIM(RIGHT(N672,LEN(N672)-SEARCH("/",N672)))</f>
        <v>wearables</v>
      </c>
      <c r="S672" s="9">
        <f t="shared" si="31"/>
        <v>42506.709722222222</v>
      </c>
      <c r="T672" s="9">
        <f t="shared" si="32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30"/>
        <v>0.39426666666666665</v>
      </c>
      <c r="P673">
        <f>IFERROR(E673/L673, "null")</f>
        <v>788.5333333333333</v>
      </c>
      <c r="Q673" t="str">
        <f>TRIM(LEFT(N673,SEARCH("/",N673,1)-1))</f>
        <v>technology</v>
      </c>
      <c r="R673" t="str">
        <f>TRIM(RIGHT(N673,LEN(N673)-SEARCH("/",N673)))</f>
        <v>wearables</v>
      </c>
      <c r="S673" s="9">
        <f t="shared" si="31"/>
        <v>41984.692731481482</v>
      </c>
      <c r="T673" s="9">
        <f t="shared" si="32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30"/>
        <v>0.21628</v>
      </c>
      <c r="P674">
        <f>IFERROR(E674/L674, "null")</f>
        <v>50.29767441860465</v>
      </c>
      <c r="Q674" t="str">
        <f>TRIM(LEFT(N674,SEARCH("/",N674,1)-1))</f>
        <v>technology</v>
      </c>
      <c r="R674" t="str">
        <f>TRIM(RIGHT(N674,LEN(N674)-SEARCH("/",N674)))</f>
        <v>wearables</v>
      </c>
      <c r="S674" s="9">
        <f t="shared" si="31"/>
        <v>41974.219490740739</v>
      </c>
      <c r="T674" s="9">
        <f t="shared" si="32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30"/>
        <v>2.0500000000000002E-3</v>
      </c>
      <c r="P675">
        <f>IFERROR(E675/L675, "null")</f>
        <v>68.333333333333329</v>
      </c>
      <c r="Q675" t="str">
        <f>TRIM(LEFT(N675,SEARCH("/",N675,1)-1))</f>
        <v>technology</v>
      </c>
      <c r="R675" t="str">
        <f>TRIM(RIGHT(N675,LEN(N675)-SEARCH("/",N675)))</f>
        <v>wearables</v>
      </c>
      <c r="S675" s="9">
        <f t="shared" si="31"/>
        <v>41838.840474537035</v>
      </c>
      <c r="T675" s="9">
        <f t="shared" si="32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30"/>
        <v>2.9999999999999997E-4</v>
      </c>
      <c r="P676">
        <f>IFERROR(E676/L676, "null")</f>
        <v>7.5</v>
      </c>
      <c r="Q676" t="str">
        <f>TRIM(LEFT(N676,SEARCH("/",N676,1)-1))</f>
        <v>technology</v>
      </c>
      <c r="R676" t="str">
        <f>TRIM(RIGHT(N676,LEN(N676)-SEARCH("/",N676)))</f>
        <v>wearables</v>
      </c>
      <c r="S676" s="9">
        <f t="shared" si="31"/>
        <v>41803.116053240738</v>
      </c>
      <c r="T676" s="9">
        <f t="shared" si="32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30"/>
        <v>0.14849999999999999</v>
      </c>
      <c r="P677">
        <f>IFERROR(E677/L677, "null")</f>
        <v>34.269230769230766</v>
      </c>
      <c r="Q677" t="str">
        <f>TRIM(LEFT(N677,SEARCH("/",N677,1)-1))</f>
        <v>technology</v>
      </c>
      <c r="R677" t="str">
        <f>TRIM(RIGHT(N677,LEN(N677)-SEARCH("/",N677)))</f>
        <v>wearables</v>
      </c>
      <c r="S677" s="9">
        <f t="shared" si="31"/>
        <v>41975.930601851855</v>
      </c>
      <c r="T677" s="9">
        <f t="shared" si="32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30"/>
        <v>1.4710000000000001E-2</v>
      </c>
      <c r="P678">
        <f>IFERROR(E678/L678, "null")</f>
        <v>61.291666666666664</v>
      </c>
      <c r="Q678" t="str">
        <f>TRIM(LEFT(N678,SEARCH("/",N678,1)-1))</f>
        <v>technology</v>
      </c>
      <c r="R678" t="str">
        <f>TRIM(RIGHT(N678,LEN(N678)-SEARCH("/",N678)))</f>
        <v>wearables</v>
      </c>
      <c r="S678" s="9">
        <f t="shared" si="31"/>
        <v>42012.768298611118</v>
      </c>
      <c r="T678" s="9">
        <f t="shared" si="32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30"/>
        <v>0.25584000000000001</v>
      </c>
      <c r="P679">
        <f>IFERROR(E679/L679, "null")</f>
        <v>133.25</v>
      </c>
      <c r="Q679" t="str">
        <f>TRIM(LEFT(N679,SEARCH("/",N679,1)-1))</f>
        <v>technology</v>
      </c>
      <c r="R679" t="str">
        <f>TRIM(RIGHT(N679,LEN(N679)-SEARCH("/",N679)))</f>
        <v>wearables</v>
      </c>
      <c r="S679" s="9">
        <f t="shared" si="31"/>
        <v>42504.403877314813</v>
      </c>
      <c r="T679" s="9">
        <f t="shared" si="32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30"/>
        <v>3.8206896551724136E-2</v>
      </c>
      <c r="P680">
        <f>IFERROR(E680/L680, "null")</f>
        <v>65.17647058823529</v>
      </c>
      <c r="Q680" t="str">
        <f>TRIM(LEFT(N680,SEARCH("/",N680,1)-1))</f>
        <v>technology</v>
      </c>
      <c r="R680" t="str">
        <f>TRIM(RIGHT(N680,LEN(N680)-SEARCH("/",N680)))</f>
        <v>wearables</v>
      </c>
      <c r="S680" s="9">
        <f t="shared" si="31"/>
        <v>42481.376597222217</v>
      </c>
      <c r="T680" s="9">
        <f t="shared" si="32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30"/>
        <v>0.15485964912280703</v>
      </c>
      <c r="P681">
        <f>IFERROR(E681/L681, "null")</f>
        <v>93.90425531914893</v>
      </c>
      <c r="Q681" t="str">
        <f>TRIM(LEFT(N681,SEARCH("/",N681,1)-1))</f>
        <v>technology</v>
      </c>
      <c r="R681" t="str">
        <f>TRIM(RIGHT(N681,LEN(N681)-SEARCH("/",N681)))</f>
        <v>wearables</v>
      </c>
      <c r="S681" s="9">
        <f t="shared" si="31"/>
        <v>42556.695706018523</v>
      </c>
      <c r="T681" s="9">
        <f t="shared" si="32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30"/>
        <v>0.25912000000000002</v>
      </c>
      <c r="P682">
        <f>IFERROR(E682/L682, "null")</f>
        <v>150.65116279069767</v>
      </c>
      <c r="Q682" t="str">
        <f>TRIM(LEFT(N682,SEARCH("/",N682,1)-1))</f>
        <v>technology</v>
      </c>
      <c r="R682" t="str">
        <f>TRIM(RIGHT(N682,LEN(N682)-SEARCH("/",N682)))</f>
        <v>wearables</v>
      </c>
      <c r="S682" s="9">
        <f t="shared" si="31"/>
        <v>41864.501516203702</v>
      </c>
      <c r="T682" s="9">
        <f t="shared" si="32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30"/>
        <v>4.0000000000000002E-4</v>
      </c>
      <c r="P683">
        <f>IFERROR(E683/L683, "null")</f>
        <v>1</v>
      </c>
      <c r="Q683" t="str">
        <f>TRIM(LEFT(N683,SEARCH("/",N683,1)-1))</f>
        <v>technology</v>
      </c>
      <c r="R683" t="str">
        <f>TRIM(RIGHT(N683,LEN(N683)-SEARCH("/",N683)))</f>
        <v>wearables</v>
      </c>
      <c r="S683" s="9">
        <f t="shared" si="31"/>
        <v>42639.805601851855</v>
      </c>
      <c r="T683" s="9">
        <f t="shared" si="32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30"/>
        <v>1.06E-3</v>
      </c>
      <c r="P684">
        <f>IFERROR(E684/L684, "null")</f>
        <v>13.25</v>
      </c>
      <c r="Q684" t="str">
        <f>TRIM(LEFT(N684,SEARCH("/",N684,1)-1))</f>
        <v>technology</v>
      </c>
      <c r="R684" t="str">
        <f>TRIM(RIGHT(N684,LEN(N684)-SEARCH("/",N684)))</f>
        <v>wearables</v>
      </c>
      <c r="S684" s="9">
        <f t="shared" si="31"/>
        <v>42778.765300925923</v>
      </c>
      <c r="T684" s="9">
        <f t="shared" si="32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30"/>
        <v>8.5142857142857138E-3</v>
      </c>
      <c r="P685">
        <f>IFERROR(E685/L685, "null")</f>
        <v>99.333333333333329</v>
      </c>
      <c r="Q685" t="str">
        <f>TRIM(LEFT(N685,SEARCH("/",N685,1)-1))</f>
        <v>technology</v>
      </c>
      <c r="R685" t="str">
        <f>TRIM(RIGHT(N685,LEN(N685)-SEARCH("/",N685)))</f>
        <v>wearables</v>
      </c>
      <c r="S685" s="9">
        <f t="shared" si="31"/>
        <v>42634.900046296301</v>
      </c>
      <c r="T685" s="9">
        <f t="shared" si="32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30"/>
        <v>7.4837500000000001E-2</v>
      </c>
      <c r="P686">
        <f>IFERROR(E686/L686, "null")</f>
        <v>177.39259259259259</v>
      </c>
      <c r="Q686" t="str">
        <f>TRIM(LEFT(N686,SEARCH("/",N686,1)-1))</f>
        <v>technology</v>
      </c>
      <c r="R686" t="str">
        <f>TRIM(RIGHT(N686,LEN(N686)-SEARCH("/",N686)))</f>
        <v>wearables</v>
      </c>
      <c r="S686" s="9">
        <f t="shared" si="31"/>
        <v>41809.473275462966</v>
      </c>
      <c r="T686" s="9">
        <f t="shared" si="32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30"/>
        <v>0.27650000000000002</v>
      </c>
      <c r="P687">
        <f>IFERROR(E687/L687, "null")</f>
        <v>55.3</v>
      </c>
      <c r="Q687" t="str">
        <f>TRIM(LEFT(N687,SEARCH("/",N687,1)-1))</f>
        <v>technology</v>
      </c>
      <c r="R687" t="str">
        <f>TRIM(RIGHT(N687,LEN(N687)-SEARCH("/",N687)))</f>
        <v>wearables</v>
      </c>
      <c r="S687" s="9">
        <f t="shared" si="31"/>
        <v>41971.866574074069</v>
      </c>
      <c r="T687" s="9">
        <f t="shared" si="32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30"/>
        <v>0</v>
      </c>
      <c r="P688" t="str">
        <f>IFERROR(E688/L688, "null")</f>
        <v>null</v>
      </c>
      <c r="Q688" t="str">
        <f>TRIM(LEFT(N688,SEARCH("/",N688,1)-1))</f>
        <v>technology</v>
      </c>
      <c r="R688" t="str">
        <f>TRIM(RIGHT(N688,LEN(N688)-SEARCH("/",N688)))</f>
        <v>wearables</v>
      </c>
      <c r="S688" s="9">
        <f t="shared" si="31"/>
        <v>42189.673263888893</v>
      </c>
      <c r="T688" s="9">
        <f t="shared" si="32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30"/>
        <v>3.5499999999999997E-2</v>
      </c>
      <c r="P689">
        <f>IFERROR(E689/L689, "null")</f>
        <v>591.66666666666663</v>
      </c>
      <c r="Q689" t="str">
        <f>TRIM(LEFT(N689,SEARCH("/",N689,1)-1))</f>
        <v>technology</v>
      </c>
      <c r="R689" t="str">
        <f>TRIM(RIGHT(N689,LEN(N689)-SEARCH("/",N689)))</f>
        <v>wearables</v>
      </c>
      <c r="S689" s="9">
        <f t="shared" si="31"/>
        <v>42711.750613425931</v>
      </c>
      <c r="T689" s="9">
        <f t="shared" si="32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30"/>
        <v>0.72989999999999999</v>
      </c>
      <c r="P690">
        <f>IFERROR(E690/L690, "null")</f>
        <v>405.5</v>
      </c>
      <c r="Q690" t="str">
        <f>TRIM(LEFT(N690,SEARCH("/",N690,1)-1))</f>
        <v>technology</v>
      </c>
      <c r="R690" t="str">
        <f>TRIM(RIGHT(N690,LEN(N690)-SEARCH("/",N690)))</f>
        <v>wearables</v>
      </c>
      <c r="S690" s="9">
        <f t="shared" si="31"/>
        <v>42262.104780092588</v>
      </c>
      <c r="T690" s="9">
        <f t="shared" si="32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30"/>
        <v>0.57648750000000004</v>
      </c>
      <c r="P691">
        <f>IFERROR(E691/L691, "null")</f>
        <v>343.14732142857144</v>
      </c>
      <c r="Q691" t="str">
        <f>TRIM(LEFT(N691,SEARCH("/",N691,1)-1))</f>
        <v>technology</v>
      </c>
      <c r="R691" t="str">
        <f>TRIM(RIGHT(N691,LEN(N691)-SEARCH("/",N691)))</f>
        <v>wearables</v>
      </c>
      <c r="S691" s="9">
        <f t="shared" si="31"/>
        <v>42675.66778935185</v>
      </c>
      <c r="T691" s="9">
        <f t="shared" si="32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30"/>
        <v>0.1234</v>
      </c>
      <c r="P692">
        <f>IFERROR(E692/L692, "null")</f>
        <v>72.588235294117652</v>
      </c>
      <c r="Q692" t="str">
        <f>TRIM(LEFT(N692,SEARCH("/",N692,1)-1))</f>
        <v>technology</v>
      </c>
      <c r="R692" t="str">
        <f>TRIM(RIGHT(N692,LEN(N692)-SEARCH("/",N692)))</f>
        <v>wearables</v>
      </c>
      <c r="S692" s="9">
        <f t="shared" si="31"/>
        <v>42579.634733796294</v>
      </c>
      <c r="T692" s="9">
        <f t="shared" si="32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30"/>
        <v>5.1999999999999998E-3</v>
      </c>
      <c r="P693">
        <f>IFERROR(E693/L693, "null")</f>
        <v>26</v>
      </c>
      <c r="Q693" t="str">
        <f>TRIM(LEFT(N693,SEARCH("/",N693,1)-1))</f>
        <v>technology</v>
      </c>
      <c r="R693" t="str">
        <f>TRIM(RIGHT(N693,LEN(N693)-SEARCH("/",N693)))</f>
        <v>wearables</v>
      </c>
      <c r="S693" s="9">
        <f t="shared" si="31"/>
        <v>42158.028310185182</v>
      </c>
      <c r="T693" s="9">
        <f t="shared" si="32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30"/>
        <v>6.5299999999999997E-2</v>
      </c>
      <c r="P694">
        <f>IFERROR(E694/L694, "null")</f>
        <v>6.4975124378109452</v>
      </c>
      <c r="Q694" t="str">
        <f>TRIM(LEFT(N694,SEARCH("/",N694,1)-1))</f>
        <v>technology</v>
      </c>
      <c r="R694" t="str">
        <f>TRIM(RIGHT(N694,LEN(N694)-SEARCH("/",N694)))</f>
        <v>wearables</v>
      </c>
      <c r="S694" s="9">
        <f t="shared" si="31"/>
        <v>42696.37572916667</v>
      </c>
      <c r="T694" s="9">
        <f t="shared" si="32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30"/>
        <v>0.35338000000000003</v>
      </c>
      <c r="P695">
        <f>IFERROR(E695/L695, "null")</f>
        <v>119.38513513513513</v>
      </c>
      <c r="Q695" t="str">
        <f>TRIM(LEFT(N695,SEARCH("/",N695,1)-1))</f>
        <v>technology</v>
      </c>
      <c r="R695" t="str">
        <f>TRIM(RIGHT(N695,LEN(N695)-SEARCH("/",N695)))</f>
        <v>wearables</v>
      </c>
      <c r="S695" s="9">
        <f t="shared" si="31"/>
        <v>42094.808182870373</v>
      </c>
      <c r="T695" s="9">
        <f t="shared" si="32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30"/>
        <v>3.933333333333333E-3</v>
      </c>
      <c r="P696">
        <f>IFERROR(E696/L696, "null")</f>
        <v>84.285714285714292</v>
      </c>
      <c r="Q696" t="str">
        <f>TRIM(LEFT(N696,SEARCH("/",N696,1)-1))</f>
        <v>technology</v>
      </c>
      <c r="R696" t="str">
        <f>TRIM(RIGHT(N696,LEN(N696)-SEARCH("/",N696)))</f>
        <v>wearables</v>
      </c>
      <c r="S696" s="9">
        <f t="shared" si="31"/>
        <v>42737.663877314815</v>
      </c>
      <c r="T696" s="9">
        <f t="shared" si="32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30"/>
        <v>1.06E-2</v>
      </c>
      <c r="P697">
        <f>IFERROR(E697/L697, "null")</f>
        <v>90.857142857142861</v>
      </c>
      <c r="Q697" t="str">
        <f>TRIM(LEFT(N697,SEARCH("/",N697,1)-1))</f>
        <v>technology</v>
      </c>
      <c r="R697" t="str">
        <f>TRIM(RIGHT(N697,LEN(N697)-SEARCH("/",N697)))</f>
        <v>wearables</v>
      </c>
      <c r="S697" s="9">
        <f t="shared" si="31"/>
        <v>41913.521064814813</v>
      </c>
      <c r="T697" s="9">
        <f t="shared" si="32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30"/>
        <v>5.7142857142857145E-6</v>
      </c>
      <c r="P698">
        <f>IFERROR(E698/L698, "null")</f>
        <v>1</v>
      </c>
      <c r="Q698" t="str">
        <f>TRIM(LEFT(N698,SEARCH("/",N698,1)-1))</f>
        <v>technology</v>
      </c>
      <c r="R698" t="str">
        <f>TRIM(RIGHT(N698,LEN(N698)-SEARCH("/",N698)))</f>
        <v>wearables</v>
      </c>
      <c r="S698" s="9">
        <f t="shared" si="31"/>
        <v>41815.927106481482</v>
      </c>
      <c r="T698" s="9">
        <f t="shared" si="32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30"/>
        <v>0.46379999999999999</v>
      </c>
      <c r="P699">
        <f>IFERROR(E699/L699, "null")</f>
        <v>20.342105263157894</v>
      </c>
      <c r="Q699" t="str">
        <f>TRIM(LEFT(N699,SEARCH("/",N699,1)-1))</f>
        <v>technology</v>
      </c>
      <c r="R699" t="str">
        <f>TRIM(RIGHT(N699,LEN(N699)-SEARCH("/",N699)))</f>
        <v>wearables</v>
      </c>
      <c r="S699" s="9">
        <f t="shared" si="31"/>
        <v>42388.523020833338</v>
      </c>
      <c r="T699" s="9">
        <f t="shared" si="32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30"/>
        <v>0.15390000000000001</v>
      </c>
      <c r="P700">
        <f>IFERROR(E700/L700, "null")</f>
        <v>530.68965517241384</v>
      </c>
      <c r="Q700" t="str">
        <f>TRIM(LEFT(N700,SEARCH("/",N700,1)-1))</f>
        <v>technology</v>
      </c>
      <c r="R700" t="str">
        <f>TRIM(RIGHT(N700,LEN(N700)-SEARCH("/",N700)))</f>
        <v>wearables</v>
      </c>
      <c r="S700" s="9">
        <f t="shared" si="31"/>
        <v>41866.931076388886</v>
      </c>
      <c r="T700" s="9">
        <f t="shared" si="32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30"/>
        <v>0.824221076923077</v>
      </c>
      <c r="P701">
        <f>IFERROR(E701/L701, "null")</f>
        <v>120.39184269662923</v>
      </c>
      <c r="Q701" t="str">
        <f>TRIM(LEFT(N701,SEARCH("/",N701,1)-1))</f>
        <v>technology</v>
      </c>
      <c r="R701" t="str">
        <f>TRIM(RIGHT(N701,LEN(N701)-SEARCH("/",N701)))</f>
        <v>wearables</v>
      </c>
      <c r="S701" s="9">
        <f t="shared" si="31"/>
        <v>41563.485509259262</v>
      </c>
      <c r="T701" s="9">
        <f t="shared" si="32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30"/>
        <v>2.6866666666666667E-2</v>
      </c>
      <c r="P702">
        <f>IFERROR(E702/L702, "null")</f>
        <v>13</v>
      </c>
      <c r="Q702" t="str">
        <f>TRIM(LEFT(N702,SEARCH("/",N702,1)-1))</f>
        <v>technology</v>
      </c>
      <c r="R702" t="str">
        <f>TRIM(RIGHT(N702,LEN(N702)-SEARCH("/",N702)))</f>
        <v>wearables</v>
      </c>
      <c r="S702" s="9">
        <f t="shared" si="31"/>
        <v>42715.688437500001</v>
      </c>
      <c r="T702" s="9">
        <f t="shared" si="32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30"/>
        <v>0.26600000000000001</v>
      </c>
      <c r="P703">
        <f>IFERROR(E703/L703, "null")</f>
        <v>291.33333333333331</v>
      </c>
      <c r="Q703" t="str">
        <f>TRIM(LEFT(N703,SEARCH("/",N703,1)-1))</f>
        <v>technology</v>
      </c>
      <c r="R703" t="str">
        <f>TRIM(RIGHT(N703,LEN(N703)-SEARCH("/",N703)))</f>
        <v>wearables</v>
      </c>
      <c r="S703" s="9">
        <f t="shared" si="31"/>
        <v>41813.662962962961</v>
      </c>
      <c r="T703" s="9">
        <f t="shared" si="32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30"/>
        <v>0.30813400000000002</v>
      </c>
      <c r="P704">
        <f>IFERROR(E704/L704, "null")</f>
        <v>124.9191891891892</v>
      </c>
      <c r="Q704" t="str">
        <f>TRIM(LEFT(N704,SEARCH("/",N704,1)-1))</f>
        <v>technology</v>
      </c>
      <c r="R704" t="str">
        <f>TRIM(RIGHT(N704,LEN(N704)-SEARCH("/",N704)))</f>
        <v>wearables</v>
      </c>
      <c r="S704" s="9">
        <f t="shared" si="31"/>
        <v>42668.726701388892</v>
      </c>
      <c r="T704" s="9">
        <f t="shared" si="32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30"/>
        <v>5.5800000000000002E-2</v>
      </c>
      <c r="P705">
        <f>IFERROR(E705/L705, "null")</f>
        <v>119.57142857142857</v>
      </c>
      <c r="Q705" t="str">
        <f>TRIM(LEFT(N705,SEARCH("/",N705,1)-1))</f>
        <v>technology</v>
      </c>
      <c r="R705" t="str">
        <f>TRIM(RIGHT(N705,LEN(N705)-SEARCH("/",N705)))</f>
        <v>wearables</v>
      </c>
      <c r="S705" s="9">
        <f t="shared" si="31"/>
        <v>42711.950798611113</v>
      </c>
      <c r="T705" s="9">
        <f t="shared" si="32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30"/>
        <v>8.7454545454545458E-3</v>
      </c>
      <c r="P706">
        <f>IFERROR(E706/L706, "null")</f>
        <v>120.25</v>
      </c>
      <c r="Q706" t="str">
        <f>TRIM(LEFT(N706,SEARCH("/",N706,1)-1))</f>
        <v>technology</v>
      </c>
      <c r="R706" t="str">
        <f>TRIM(RIGHT(N706,LEN(N706)-SEARCH("/",N706)))</f>
        <v>wearables</v>
      </c>
      <c r="S706" s="9">
        <f t="shared" si="31"/>
        <v>42726.192916666667</v>
      </c>
      <c r="T706" s="9">
        <f t="shared" si="32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33">E707/D707</f>
        <v>9.7699999999999992E-3</v>
      </c>
      <c r="P707">
        <f>IFERROR(E707/L707, "null")</f>
        <v>195.4</v>
      </c>
      <c r="Q707" t="str">
        <f>TRIM(LEFT(N707,SEARCH("/",N707,1)-1))</f>
        <v>technology</v>
      </c>
      <c r="R707" t="str">
        <f>TRIM(RIGHT(N707,LEN(N707)-SEARCH("/",N707)))</f>
        <v>wearables</v>
      </c>
      <c r="S707" s="9">
        <f t="shared" ref="S707:S770" si="34">(((J707/60)/60)/24)+DATE(1970,1,1)</f>
        <v>42726.491643518515</v>
      </c>
      <c r="T707" s="9">
        <f t="shared" ref="T707:T770" si="35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33"/>
        <v>0</v>
      </c>
      <c r="P708" t="str">
        <f>IFERROR(E708/L708, "null")</f>
        <v>null</v>
      </c>
      <c r="Q708" t="str">
        <f>TRIM(LEFT(N708,SEARCH("/",N708,1)-1))</f>
        <v>technology</v>
      </c>
      <c r="R708" t="str">
        <f>TRIM(RIGHT(N708,LEN(N708)-SEARCH("/",N708)))</f>
        <v>wearables</v>
      </c>
      <c r="S708" s="9">
        <f t="shared" si="34"/>
        <v>42676.995173611111</v>
      </c>
      <c r="T708" s="9">
        <f t="shared" si="35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33"/>
        <v>0.78927352941176465</v>
      </c>
      <c r="P709">
        <f>IFERROR(E709/L709, "null")</f>
        <v>117.69868421052631</v>
      </c>
      <c r="Q709" t="str">
        <f>TRIM(LEFT(N709,SEARCH("/",N709,1)-1))</f>
        <v>technology</v>
      </c>
      <c r="R709" t="str">
        <f>TRIM(RIGHT(N709,LEN(N709)-SEARCH("/",N709)))</f>
        <v>wearables</v>
      </c>
      <c r="S709" s="9">
        <f t="shared" si="34"/>
        <v>42696.663506944446</v>
      </c>
      <c r="T709" s="9">
        <f t="shared" si="35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33"/>
        <v>0.22092500000000001</v>
      </c>
      <c r="P710">
        <f>IFERROR(E710/L710, "null")</f>
        <v>23.948509485094849</v>
      </c>
      <c r="Q710" t="str">
        <f>TRIM(LEFT(N710,SEARCH("/",N710,1)-1))</f>
        <v>technology</v>
      </c>
      <c r="R710" t="str">
        <f>TRIM(RIGHT(N710,LEN(N710)-SEARCH("/",N710)))</f>
        <v>wearables</v>
      </c>
      <c r="S710" s="9">
        <f t="shared" si="34"/>
        <v>41835.581018518518</v>
      </c>
      <c r="T710" s="9">
        <f t="shared" si="35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33"/>
        <v>4.0666666666666663E-3</v>
      </c>
      <c r="P711">
        <f>IFERROR(E711/L711, "null")</f>
        <v>30.5</v>
      </c>
      <c r="Q711" t="str">
        <f>TRIM(LEFT(N711,SEARCH("/",N711,1)-1))</f>
        <v>technology</v>
      </c>
      <c r="R711" t="str">
        <f>TRIM(RIGHT(N711,LEN(N711)-SEARCH("/",N711)))</f>
        <v>wearables</v>
      </c>
      <c r="S711" s="9">
        <f t="shared" si="34"/>
        <v>41948.041192129633</v>
      </c>
      <c r="T711" s="9">
        <f t="shared" si="35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33"/>
        <v>0</v>
      </c>
      <c r="P712" t="str">
        <f>IFERROR(E712/L712, "null")</f>
        <v>null</v>
      </c>
      <c r="Q712" t="str">
        <f>TRIM(LEFT(N712,SEARCH("/",N712,1)-1))</f>
        <v>technology</v>
      </c>
      <c r="R712" t="str">
        <f>TRIM(RIGHT(N712,LEN(N712)-SEARCH("/",N712)))</f>
        <v>wearables</v>
      </c>
      <c r="S712" s="9">
        <f t="shared" si="34"/>
        <v>41837.984976851854</v>
      </c>
      <c r="T712" s="9">
        <f t="shared" si="35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33"/>
        <v>0.33790999999999999</v>
      </c>
      <c r="P713">
        <f>IFERROR(E713/L713, "null")</f>
        <v>99.973372781065095</v>
      </c>
      <c r="Q713" t="str">
        <f>TRIM(LEFT(N713,SEARCH("/",N713,1)-1))</f>
        <v>technology</v>
      </c>
      <c r="R713" t="str">
        <f>TRIM(RIGHT(N713,LEN(N713)-SEARCH("/",N713)))</f>
        <v>wearables</v>
      </c>
      <c r="S713" s="9">
        <f t="shared" si="34"/>
        <v>42678.459120370375</v>
      </c>
      <c r="T713" s="9">
        <f t="shared" si="35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33"/>
        <v>2.1649484536082476E-3</v>
      </c>
      <c r="P714">
        <f>IFERROR(E714/L714, "null")</f>
        <v>26.25</v>
      </c>
      <c r="Q714" t="str">
        <f>TRIM(LEFT(N714,SEARCH("/",N714,1)-1))</f>
        <v>technology</v>
      </c>
      <c r="R714" t="str">
        <f>TRIM(RIGHT(N714,LEN(N714)-SEARCH("/",N714)))</f>
        <v>wearables</v>
      </c>
      <c r="S714" s="9">
        <f t="shared" si="34"/>
        <v>42384.680925925932</v>
      </c>
      <c r="T714" s="9">
        <f t="shared" si="35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33"/>
        <v>7.9600000000000001E-3</v>
      </c>
      <c r="P715">
        <f>IFERROR(E715/L715, "null")</f>
        <v>199</v>
      </c>
      <c r="Q715" t="str">
        <f>TRIM(LEFT(N715,SEARCH("/",N715,1)-1))</f>
        <v>technology</v>
      </c>
      <c r="R715" t="str">
        <f>TRIM(RIGHT(N715,LEN(N715)-SEARCH("/",N715)))</f>
        <v>wearables</v>
      </c>
      <c r="S715" s="9">
        <f t="shared" si="34"/>
        <v>42496.529305555552</v>
      </c>
      <c r="T715" s="9">
        <f t="shared" si="35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33"/>
        <v>0.14993333333333334</v>
      </c>
      <c r="P716">
        <f>IFERROR(E716/L716, "null")</f>
        <v>80.321428571428569</v>
      </c>
      <c r="Q716" t="str">
        <f>TRIM(LEFT(N716,SEARCH("/",N716,1)-1))</f>
        <v>technology</v>
      </c>
      <c r="R716" t="str">
        <f>TRIM(RIGHT(N716,LEN(N716)-SEARCH("/",N716)))</f>
        <v>wearables</v>
      </c>
      <c r="S716" s="9">
        <f t="shared" si="34"/>
        <v>42734.787986111114</v>
      </c>
      <c r="T716" s="9">
        <f t="shared" si="35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33"/>
        <v>5.0509090909090906E-2</v>
      </c>
      <c r="P717">
        <f>IFERROR(E717/L717, "null")</f>
        <v>115.75</v>
      </c>
      <c r="Q717" t="str">
        <f>TRIM(LEFT(N717,SEARCH("/",N717,1)-1))</f>
        <v>technology</v>
      </c>
      <c r="R717" t="str">
        <f>TRIM(RIGHT(N717,LEN(N717)-SEARCH("/",N717)))</f>
        <v>wearables</v>
      </c>
      <c r="S717" s="9">
        <f t="shared" si="34"/>
        <v>42273.090740740736</v>
      </c>
      <c r="T717" s="9">
        <f t="shared" si="35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33"/>
        <v>0.10214285714285715</v>
      </c>
      <c r="P718">
        <f>IFERROR(E718/L718, "null")</f>
        <v>44.6875</v>
      </c>
      <c r="Q718" t="str">
        <f>TRIM(LEFT(N718,SEARCH("/",N718,1)-1))</f>
        <v>technology</v>
      </c>
      <c r="R718" t="str">
        <f>TRIM(RIGHT(N718,LEN(N718)-SEARCH("/",N718)))</f>
        <v>wearables</v>
      </c>
      <c r="S718" s="9">
        <f t="shared" si="34"/>
        <v>41940.658645833333</v>
      </c>
      <c r="T718" s="9">
        <f t="shared" si="35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33"/>
        <v>3.0500000000000002E-3</v>
      </c>
      <c r="P719">
        <f>IFERROR(E719/L719, "null")</f>
        <v>76.25</v>
      </c>
      <c r="Q719" t="str">
        <f>TRIM(LEFT(N719,SEARCH("/",N719,1)-1))</f>
        <v>technology</v>
      </c>
      <c r="R719" t="str">
        <f>TRIM(RIGHT(N719,LEN(N719)-SEARCH("/",N719)))</f>
        <v>wearables</v>
      </c>
      <c r="S719" s="9">
        <f t="shared" si="34"/>
        <v>41857.854189814818</v>
      </c>
      <c r="T719" s="9">
        <f t="shared" si="35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33"/>
        <v>7.4999999999999997E-3</v>
      </c>
      <c r="P720">
        <f>IFERROR(E720/L720, "null")</f>
        <v>22.5</v>
      </c>
      <c r="Q720" t="str">
        <f>TRIM(LEFT(N720,SEARCH("/",N720,1)-1))</f>
        <v>technology</v>
      </c>
      <c r="R720" t="str">
        <f>TRIM(RIGHT(N720,LEN(N720)-SEARCH("/",N720)))</f>
        <v>wearables</v>
      </c>
      <c r="S720" s="9">
        <f t="shared" si="34"/>
        <v>42752.845451388886</v>
      </c>
      <c r="T720" s="9">
        <f t="shared" si="35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33"/>
        <v>1.2933333333333333E-2</v>
      </c>
      <c r="P721">
        <f>IFERROR(E721/L721, "null")</f>
        <v>19.399999999999999</v>
      </c>
      <c r="Q721" t="str">
        <f>TRIM(LEFT(N721,SEARCH("/",N721,1)-1))</f>
        <v>technology</v>
      </c>
      <c r="R721" t="str">
        <f>TRIM(RIGHT(N721,LEN(N721)-SEARCH("/",N721)))</f>
        <v>wearables</v>
      </c>
      <c r="S721" s="9">
        <f t="shared" si="34"/>
        <v>42409.040231481486</v>
      </c>
      <c r="T721" s="9">
        <f t="shared" si="35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33"/>
        <v>1.4394736842105262</v>
      </c>
      <c r="P722">
        <f>IFERROR(E722/L722, "null")</f>
        <v>66.707317073170728</v>
      </c>
      <c r="Q722" t="str">
        <f>TRIM(LEFT(N722,SEARCH("/",N722,1)-1))</f>
        <v>publishing</v>
      </c>
      <c r="R722" t="str">
        <f>TRIM(RIGHT(N722,LEN(N722)-SEARCH("/",N722)))</f>
        <v>nonfiction</v>
      </c>
      <c r="S722" s="9">
        <f t="shared" si="34"/>
        <v>40909.649201388893</v>
      </c>
      <c r="T722" s="9">
        <f t="shared" si="35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33"/>
        <v>1.2210975609756098</v>
      </c>
      <c r="P723">
        <f>IFERROR(E723/L723, "null")</f>
        <v>84.142857142857139</v>
      </c>
      <c r="Q723" t="str">
        <f>TRIM(LEFT(N723,SEARCH("/",N723,1)-1))</f>
        <v>publishing</v>
      </c>
      <c r="R723" t="str">
        <f>TRIM(RIGHT(N723,LEN(N723)-SEARCH("/",N723)))</f>
        <v>nonfiction</v>
      </c>
      <c r="S723" s="9">
        <f t="shared" si="34"/>
        <v>41807.571840277778</v>
      </c>
      <c r="T723" s="9">
        <f t="shared" si="35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33"/>
        <v>1.3202400000000001</v>
      </c>
      <c r="P724">
        <f>IFERROR(E724/L724, "null")</f>
        <v>215.72549019607843</v>
      </c>
      <c r="Q724" t="str">
        <f>TRIM(LEFT(N724,SEARCH("/",N724,1)-1))</f>
        <v>publishing</v>
      </c>
      <c r="R724" t="str">
        <f>TRIM(RIGHT(N724,LEN(N724)-SEARCH("/",N724)))</f>
        <v>nonfiction</v>
      </c>
      <c r="S724" s="9">
        <f t="shared" si="34"/>
        <v>40977.805300925924</v>
      </c>
      <c r="T724" s="9">
        <f t="shared" si="35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33"/>
        <v>1.0938000000000001</v>
      </c>
      <c r="P725">
        <f>IFERROR(E725/L725, "null")</f>
        <v>54.69</v>
      </c>
      <c r="Q725" t="str">
        <f>TRIM(LEFT(N725,SEARCH("/",N725,1)-1))</f>
        <v>publishing</v>
      </c>
      <c r="R725" t="str">
        <f>TRIM(RIGHT(N725,LEN(N725)-SEARCH("/",N725)))</f>
        <v>nonfiction</v>
      </c>
      <c r="S725" s="9">
        <f t="shared" si="34"/>
        <v>42184.816539351858</v>
      </c>
      <c r="T725" s="9">
        <f t="shared" si="35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33"/>
        <v>1.0547157142857144</v>
      </c>
      <c r="P726">
        <f>IFERROR(E726/L726, "null")</f>
        <v>51.62944055944056</v>
      </c>
      <c r="Q726" t="str">
        <f>TRIM(LEFT(N726,SEARCH("/",N726,1)-1))</f>
        <v>publishing</v>
      </c>
      <c r="R726" t="str">
        <f>TRIM(RIGHT(N726,LEN(N726)-SEARCH("/",N726)))</f>
        <v>nonfiction</v>
      </c>
      <c r="S726" s="9">
        <f t="shared" si="34"/>
        <v>40694.638460648144</v>
      </c>
      <c r="T726" s="9">
        <f t="shared" si="35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33"/>
        <v>1.0035000000000001</v>
      </c>
      <c r="P727">
        <f>IFERROR(E727/L727, "null")</f>
        <v>143.35714285714286</v>
      </c>
      <c r="Q727" t="str">
        <f>TRIM(LEFT(N727,SEARCH("/",N727,1)-1))</f>
        <v>publishing</v>
      </c>
      <c r="R727" t="str">
        <f>TRIM(RIGHT(N727,LEN(N727)-SEARCH("/",N727)))</f>
        <v>nonfiction</v>
      </c>
      <c r="S727" s="9">
        <f t="shared" si="34"/>
        <v>42321.626296296294</v>
      </c>
      <c r="T727" s="9">
        <f t="shared" si="35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33"/>
        <v>1.014</v>
      </c>
      <c r="P728">
        <f>IFERROR(E728/L728, "null")</f>
        <v>72.428571428571431</v>
      </c>
      <c r="Q728" t="str">
        <f>TRIM(LEFT(N728,SEARCH("/",N728,1)-1))</f>
        <v>publishing</v>
      </c>
      <c r="R728" t="str">
        <f>TRIM(RIGHT(N728,LEN(N728)-SEARCH("/",N728)))</f>
        <v>nonfiction</v>
      </c>
      <c r="S728" s="9">
        <f t="shared" si="34"/>
        <v>41346.042673611111</v>
      </c>
      <c r="T728" s="9">
        <f t="shared" si="35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33"/>
        <v>1.5551428571428572</v>
      </c>
      <c r="P729">
        <f>IFERROR(E729/L729, "null")</f>
        <v>36.530201342281877</v>
      </c>
      <c r="Q729" t="str">
        <f>TRIM(LEFT(N729,SEARCH("/",N729,1)-1))</f>
        <v>publishing</v>
      </c>
      <c r="R729" t="str">
        <f>TRIM(RIGHT(N729,LEN(N729)-SEARCH("/",N729)))</f>
        <v>nonfiction</v>
      </c>
      <c r="S729" s="9">
        <f t="shared" si="34"/>
        <v>41247.020243055551</v>
      </c>
      <c r="T729" s="9">
        <f t="shared" si="35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33"/>
        <v>1.05566</v>
      </c>
      <c r="P730">
        <f>IFERROR(E730/L730, "null")</f>
        <v>60.903461538461535</v>
      </c>
      <c r="Q730" t="str">
        <f>TRIM(LEFT(N730,SEARCH("/",N730,1)-1))</f>
        <v>publishing</v>
      </c>
      <c r="R730" t="str">
        <f>TRIM(RIGHT(N730,LEN(N730)-SEARCH("/",N730)))</f>
        <v>nonfiction</v>
      </c>
      <c r="S730" s="9">
        <f t="shared" si="34"/>
        <v>40731.837465277778</v>
      </c>
      <c r="T730" s="9">
        <f t="shared" si="35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33"/>
        <v>1.3065</v>
      </c>
      <c r="P731">
        <f>IFERROR(E731/L731, "null")</f>
        <v>43.55</v>
      </c>
      <c r="Q731" t="str">
        <f>TRIM(LEFT(N731,SEARCH("/",N731,1)-1))</f>
        <v>publishing</v>
      </c>
      <c r="R731" t="str">
        <f>TRIM(RIGHT(N731,LEN(N731)-SEARCH("/",N731)))</f>
        <v>nonfiction</v>
      </c>
      <c r="S731" s="9">
        <f t="shared" si="34"/>
        <v>41111.185891203706</v>
      </c>
      <c r="T731" s="9">
        <f t="shared" si="35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33"/>
        <v>1.3219000000000001</v>
      </c>
      <c r="P732">
        <f>IFERROR(E732/L732, "null")</f>
        <v>99.766037735849054</v>
      </c>
      <c r="Q732" t="str">
        <f>TRIM(LEFT(N732,SEARCH("/",N732,1)-1))</f>
        <v>publishing</v>
      </c>
      <c r="R732" t="str">
        <f>TRIM(RIGHT(N732,LEN(N732)-SEARCH("/",N732)))</f>
        <v>nonfiction</v>
      </c>
      <c r="S732" s="9">
        <f t="shared" si="34"/>
        <v>40854.745266203703</v>
      </c>
      <c r="T732" s="9">
        <f t="shared" si="35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33"/>
        <v>1.26</v>
      </c>
      <c r="P733">
        <f>IFERROR(E733/L733, "null")</f>
        <v>88.732394366197184</v>
      </c>
      <c r="Q733" t="str">
        <f>TRIM(LEFT(N733,SEARCH("/",N733,1)-1))</f>
        <v>publishing</v>
      </c>
      <c r="R733" t="str">
        <f>TRIM(RIGHT(N733,LEN(N733)-SEARCH("/",N733)))</f>
        <v>nonfiction</v>
      </c>
      <c r="S733" s="9">
        <f t="shared" si="34"/>
        <v>40879.795682870368</v>
      </c>
      <c r="T733" s="9">
        <f t="shared" si="35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33"/>
        <v>1.6</v>
      </c>
      <c r="P734">
        <f>IFERROR(E734/L734, "null")</f>
        <v>4.9230769230769234</v>
      </c>
      <c r="Q734" t="str">
        <f>TRIM(LEFT(N734,SEARCH("/",N734,1)-1))</f>
        <v>publishing</v>
      </c>
      <c r="R734" t="str">
        <f>TRIM(RIGHT(N734,LEN(N734)-SEARCH("/",N734)))</f>
        <v>nonfiction</v>
      </c>
      <c r="S734" s="9">
        <f t="shared" si="34"/>
        <v>41486.424317129626</v>
      </c>
      <c r="T734" s="9">
        <f t="shared" si="35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33"/>
        <v>1.2048000000000001</v>
      </c>
      <c r="P735">
        <f>IFERROR(E735/L735, "null")</f>
        <v>17.822485207100591</v>
      </c>
      <c r="Q735" t="str">
        <f>TRIM(LEFT(N735,SEARCH("/",N735,1)-1))</f>
        <v>publishing</v>
      </c>
      <c r="R735" t="str">
        <f>TRIM(RIGHT(N735,LEN(N735)-SEARCH("/",N735)))</f>
        <v>nonfiction</v>
      </c>
      <c r="S735" s="9">
        <f t="shared" si="34"/>
        <v>41598.420046296298</v>
      </c>
      <c r="T735" s="9">
        <f t="shared" si="35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33"/>
        <v>1.2552941176470589</v>
      </c>
      <c r="P736">
        <f>IFERROR(E736/L736, "null")</f>
        <v>187.19298245614036</v>
      </c>
      <c r="Q736" t="str">
        <f>TRIM(LEFT(N736,SEARCH("/",N736,1)-1))</f>
        <v>publishing</v>
      </c>
      <c r="R736" t="str">
        <f>TRIM(RIGHT(N736,LEN(N736)-SEARCH("/",N736)))</f>
        <v>nonfiction</v>
      </c>
      <c r="S736" s="9">
        <f t="shared" si="34"/>
        <v>42102.164583333331</v>
      </c>
      <c r="T736" s="9">
        <f t="shared" si="35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33"/>
        <v>1.1440638297872341</v>
      </c>
      <c r="P737">
        <f>IFERROR(E737/L737, "null")</f>
        <v>234.80786026200875</v>
      </c>
      <c r="Q737" t="str">
        <f>TRIM(LEFT(N737,SEARCH("/",N737,1)-1))</f>
        <v>publishing</v>
      </c>
      <c r="R737" t="str">
        <f>TRIM(RIGHT(N737,LEN(N737)-SEARCH("/",N737)))</f>
        <v>nonfiction</v>
      </c>
      <c r="S737" s="9">
        <f t="shared" si="34"/>
        <v>41946.029467592591</v>
      </c>
      <c r="T737" s="9">
        <f t="shared" si="35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33"/>
        <v>3.151388888888889</v>
      </c>
      <c r="P738">
        <f>IFERROR(E738/L738, "null")</f>
        <v>105.04629629629629</v>
      </c>
      <c r="Q738" t="str">
        <f>TRIM(LEFT(N738,SEARCH("/",N738,1)-1))</f>
        <v>publishing</v>
      </c>
      <c r="R738" t="str">
        <f>TRIM(RIGHT(N738,LEN(N738)-SEARCH("/",N738)))</f>
        <v>nonfiction</v>
      </c>
      <c r="S738" s="9">
        <f t="shared" si="34"/>
        <v>41579.734259259261</v>
      </c>
      <c r="T738" s="9">
        <f t="shared" si="35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33"/>
        <v>1.224</v>
      </c>
      <c r="P739">
        <f>IFERROR(E739/L739, "null")</f>
        <v>56.666666666666664</v>
      </c>
      <c r="Q739" t="str">
        <f>TRIM(LEFT(N739,SEARCH("/",N739,1)-1))</f>
        <v>publishing</v>
      </c>
      <c r="R739" t="str">
        <f>TRIM(RIGHT(N739,LEN(N739)-SEARCH("/",N739)))</f>
        <v>nonfiction</v>
      </c>
      <c r="S739" s="9">
        <f t="shared" si="34"/>
        <v>41667.275312500002</v>
      </c>
      <c r="T739" s="9">
        <f t="shared" si="35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33"/>
        <v>1.0673333333333332</v>
      </c>
      <c r="P740">
        <f>IFERROR(E740/L740, "null")</f>
        <v>39.048780487804876</v>
      </c>
      <c r="Q740" t="str">
        <f>TRIM(LEFT(N740,SEARCH("/",N740,1)-1))</f>
        <v>publishing</v>
      </c>
      <c r="R740" t="str">
        <f>TRIM(RIGHT(N740,LEN(N740)-SEARCH("/",N740)))</f>
        <v>nonfiction</v>
      </c>
      <c r="S740" s="9">
        <f t="shared" si="34"/>
        <v>41943.604097222218</v>
      </c>
      <c r="T740" s="9">
        <f t="shared" si="35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33"/>
        <v>1.5833333333333333</v>
      </c>
      <c r="P741">
        <f>IFERROR(E741/L741, "null")</f>
        <v>68.345323741007192</v>
      </c>
      <c r="Q741" t="str">
        <f>TRIM(LEFT(N741,SEARCH("/",N741,1)-1))</f>
        <v>publishing</v>
      </c>
      <c r="R741" t="str">
        <f>TRIM(RIGHT(N741,LEN(N741)-SEARCH("/",N741)))</f>
        <v>nonfiction</v>
      </c>
      <c r="S741" s="9">
        <f t="shared" si="34"/>
        <v>41829.502650462964</v>
      </c>
      <c r="T741" s="9">
        <f t="shared" si="35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33"/>
        <v>1.0740000000000001</v>
      </c>
      <c r="P742">
        <f>IFERROR(E742/L742, "null")</f>
        <v>169.57894736842104</v>
      </c>
      <c r="Q742" t="str">
        <f>TRIM(LEFT(N742,SEARCH("/",N742,1)-1))</f>
        <v>publishing</v>
      </c>
      <c r="R742" t="str">
        <f>TRIM(RIGHT(N742,LEN(N742)-SEARCH("/",N742)))</f>
        <v>nonfiction</v>
      </c>
      <c r="S742" s="9">
        <f t="shared" si="34"/>
        <v>42162.146782407406</v>
      </c>
      <c r="T742" s="9">
        <f t="shared" si="35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33"/>
        <v>1.0226</v>
      </c>
      <c r="P743">
        <f>IFERROR(E743/L743, "null")</f>
        <v>141.42340425531913</v>
      </c>
      <c r="Q743" t="str">
        <f>TRIM(LEFT(N743,SEARCH("/",N743,1)-1))</f>
        <v>publishing</v>
      </c>
      <c r="R743" t="str">
        <f>TRIM(RIGHT(N743,LEN(N743)-SEARCH("/",N743)))</f>
        <v>nonfiction</v>
      </c>
      <c r="S743" s="9">
        <f t="shared" si="34"/>
        <v>41401.648217592592</v>
      </c>
      <c r="T743" s="9">
        <f t="shared" si="35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33"/>
        <v>1.1071428571428572</v>
      </c>
      <c r="P744">
        <f>IFERROR(E744/L744, "null")</f>
        <v>67.391304347826093</v>
      </c>
      <c r="Q744" t="str">
        <f>TRIM(LEFT(N744,SEARCH("/",N744,1)-1))</f>
        <v>publishing</v>
      </c>
      <c r="R744" t="str">
        <f>TRIM(RIGHT(N744,LEN(N744)-SEARCH("/",N744)))</f>
        <v>nonfiction</v>
      </c>
      <c r="S744" s="9">
        <f t="shared" si="34"/>
        <v>41689.917962962965</v>
      </c>
      <c r="T744" s="9">
        <f t="shared" si="35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33"/>
        <v>1.48</v>
      </c>
      <c r="P745">
        <f>IFERROR(E745/L745, "null")</f>
        <v>54.266666666666666</v>
      </c>
      <c r="Q745" t="str">
        <f>TRIM(LEFT(N745,SEARCH("/",N745,1)-1))</f>
        <v>publishing</v>
      </c>
      <c r="R745" t="str">
        <f>TRIM(RIGHT(N745,LEN(N745)-SEARCH("/",N745)))</f>
        <v>nonfiction</v>
      </c>
      <c r="S745" s="9">
        <f t="shared" si="34"/>
        <v>40990.709317129629</v>
      </c>
      <c r="T745" s="9">
        <f t="shared" si="35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33"/>
        <v>1.0232000000000001</v>
      </c>
      <c r="P746">
        <f>IFERROR(E746/L746, "null")</f>
        <v>82.516129032258064</v>
      </c>
      <c r="Q746" t="str">
        <f>TRIM(LEFT(N746,SEARCH("/",N746,1)-1))</f>
        <v>publishing</v>
      </c>
      <c r="R746" t="str">
        <f>TRIM(RIGHT(N746,LEN(N746)-SEARCH("/",N746)))</f>
        <v>nonfiction</v>
      </c>
      <c r="S746" s="9">
        <f t="shared" si="34"/>
        <v>41226.95721064815</v>
      </c>
      <c r="T746" s="9">
        <f t="shared" si="35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33"/>
        <v>1.7909909909909909</v>
      </c>
      <c r="P747">
        <f>IFERROR(E747/L747, "null")</f>
        <v>53.729729729729726</v>
      </c>
      <c r="Q747" t="str">
        <f>TRIM(LEFT(N747,SEARCH("/",N747,1)-1))</f>
        <v>publishing</v>
      </c>
      <c r="R747" t="str">
        <f>TRIM(RIGHT(N747,LEN(N747)-SEARCH("/",N747)))</f>
        <v>nonfiction</v>
      </c>
      <c r="S747" s="9">
        <f t="shared" si="34"/>
        <v>41367.572280092594</v>
      </c>
      <c r="T747" s="9">
        <f t="shared" si="35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33"/>
        <v>1.1108135252761968</v>
      </c>
      <c r="P748">
        <f>IFERROR(E748/L748, "null")</f>
        <v>34.206185567010309</v>
      </c>
      <c r="Q748" t="str">
        <f>TRIM(LEFT(N748,SEARCH("/",N748,1)-1))</f>
        <v>publishing</v>
      </c>
      <c r="R748" t="str">
        <f>TRIM(RIGHT(N748,LEN(N748)-SEARCH("/",N748)))</f>
        <v>nonfiction</v>
      </c>
      <c r="S748" s="9">
        <f t="shared" si="34"/>
        <v>41157.042928240742</v>
      </c>
      <c r="T748" s="9">
        <f t="shared" si="35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33"/>
        <v>1.0004285714285714</v>
      </c>
      <c r="P749">
        <f>IFERROR(E749/L749, "null")</f>
        <v>127.32727272727273</v>
      </c>
      <c r="Q749" t="str">
        <f>TRIM(LEFT(N749,SEARCH("/",N749,1)-1))</f>
        <v>publishing</v>
      </c>
      <c r="R749" t="str">
        <f>TRIM(RIGHT(N749,LEN(N749)-SEARCH("/",N749)))</f>
        <v>nonfiction</v>
      </c>
      <c r="S749" s="9">
        <f t="shared" si="34"/>
        <v>41988.548831018517</v>
      </c>
      <c r="T749" s="9">
        <f t="shared" si="35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33"/>
        <v>1.0024999999999999</v>
      </c>
      <c r="P750">
        <f>IFERROR(E750/L750, "null")</f>
        <v>45.56818181818182</v>
      </c>
      <c r="Q750" t="str">
        <f>TRIM(LEFT(N750,SEARCH("/",N750,1)-1))</f>
        <v>publishing</v>
      </c>
      <c r="R750" t="str">
        <f>TRIM(RIGHT(N750,LEN(N750)-SEARCH("/",N750)))</f>
        <v>nonfiction</v>
      </c>
      <c r="S750" s="9">
        <f t="shared" si="34"/>
        <v>41831.846828703703</v>
      </c>
      <c r="T750" s="9">
        <f t="shared" si="35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33"/>
        <v>1.0556000000000001</v>
      </c>
      <c r="P751">
        <f>IFERROR(E751/L751, "null")</f>
        <v>95.963636363636368</v>
      </c>
      <c r="Q751" t="str">
        <f>TRIM(LEFT(N751,SEARCH("/",N751,1)-1))</f>
        <v>publishing</v>
      </c>
      <c r="R751" t="str">
        <f>TRIM(RIGHT(N751,LEN(N751)-SEARCH("/",N751)))</f>
        <v>nonfiction</v>
      </c>
      <c r="S751" s="9">
        <f t="shared" si="34"/>
        <v>42733.94131944445</v>
      </c>
      <c r="T751" s="9">
        <f t="shared" si="35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33"/>
        <v>1.0258775877587758</v>
      </c>
      <c r="P752">
        <f>IFERROR(E752/L752, "null")</f>
        <v>77.271186440677965</v>
      </c>
      <c r="Q752" t="str">
        <f>TRIM(LEFT(N752,SEARCH("/",N752,1)-1))</f>
        <v>publishing</v>
      </c>
      <c r="R752" t="str">
        <f>TRIM(RIGHT(N752,LEN(N752)-SEARCH("/",N752)))</f>
        <v>nonfiction</v>
      </c>
      <c r="S752" s="9">
        <f t="shared" si="34"/>
        <v>41299.878148148149</v>
      </c>
      <c r="T752" s="9">
        <f t="shared" si="35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33"/>
        <v>1.1850000000000001</v>
      </c>
      <c r="P753">
        <f>IFERROR(E753/L753, "null")</f>
        <v>57.338709677419352</v>
      </c>
      <c r="Q753" t="str">
        <f>TRIM(LEFT(N753,SEARCH("/",N753,1)-1))</f>
        <v>publishing</v>
      </c>
      <c r="R753" t="str">
        <f>TRIM(RIGHT(N753,LEN(N753)-SEARCH("/",N753)))</f>
        <v>nonfiction</v>
      </c>
      <c r="S753" s="9">
        <f t="shared" si="34"/>
        <v>40713.630497685182</v>
      </c>
      <c r="T753" s="9">
        <f t="shared" si="35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33"/>
        <v>1.117</v>
      </c>
      <c r="P754">
        <f>IFERROR(E754/L754, "null")</f>
        <v>53.19047619047619</v>
      </c>
      <c r="Q754" t="str">
        <f>TRIM(LEFT(N754,SEARCH("/",N754,1)-1))</f>
        <v>publishing</v>
      </c>
      <c r="R754" t="str">
        <f>TRIM(RIGHT(N754,LEN(N754)-SEARCH("/",N754)))</f>
        <v>nonfiction</v>
      </c>
      <c r="S754" s="9">
        <f t="shared" si="34"/>
        <v>42639.421493055561</v>
      </c>
      <c r="T754" s="9">
        <f t="shared" si="35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33"/>
        <v>1.28</v>
      </c>
      <c r="P755">
        <f>IFERROR(E755/L755, "null")</f>
        <v>492.30769230769232</v>
      </c>
      <c r="Q755" t="str">
        <f>TRIM(LEFT(N755,SEARCH("/",N755,1)-1))</f>
        <v>publishing</v>
      </c>
      <c r="R755" t="str">
        <f>TRIM(RIGHT(N755,LEN(N755)-SEARCH("/",N755)))</f>
        <v>nonfiction</v>
      </c>
      <c r="S755" s="9">
        <f t="shared" si="34"/>
        <v>42019.590173611112</v>
      </c>
      <c r="T755" s="9">
        <f t="shared" si="35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33"/>
        <v>1.0375000000000001</v>
      </c>
      <c r="P756">
        <f>IFERROR(E756/L756, "null")</f>
        <v>42.346938775510203</v>
      </c>
      <c r="Q756" t="str">
        <f>TRIM(LEFT(N756,SEARCH("/",N756,1)-1))</f>
        <v>publishing</v>
      </c>
      <c r="R756" t="str">
        <f>TRIM(RIGHT(N756,LEN(N756)-SEARCH("/",N756)))</f>
        <v>nonfiction</v>
      </c>
      <c r="S756" s="9">
        <f t="shared" si="34"/>
        <v>41249.749085648145</v>
      </c>
      <c r="T756" s="9">
        <f t="shared" si="35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33"/>
        <v>1.0190760000000001</v>
      </c>
      <c r="P757">
        <f>IFERROR(E757/L757, "null")</f>
        <v>37.466029411764708</v>
      </c>
      <c r="Q757" t="str">
        <f>TRIM(LEFT(N757,SEARCH("/",N757,1)-1))</f>
        <v>publishing</v>
      </c>
      <c r="R757" t="str">
        <f>TRIM(RIGHT(N757,LEN(N757)-SEARCH("/",N757)))</f>
        <v>nonfiction</v>
      </c>
      <c r="S757" s="9">
        <f t="shared" si="34"/>
        <v>41383.605057870373</v>
      </c>
      <c r="T757" s="9">
        <f t="shared" si="35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33"/>
        <v>1.177142857142857</v>
      </c>
      <c r="P758">
        <f>IFERROR(E758/L758, "null")</f>
        <v>37.454545454545453</v>
      </c>
      <c r="Q758" t="str">
        <f>TRIM(LEFT(N758,SEARCH("/",N758,1)-1))</f>
        <v>publishing</v>
      </c>
      <c r="R758" t="str">
        <f>TRIM(RIGHT(N758,LEN(N758)-SEARCH("/",N758)))</f>
        <v>nonfiction</v>
      </c>
      <c r="S758" s="9">
        <f t="shared" si="34"/>
        <v>40590.766886574071</v>
      </c>
      <c r="T758" s="9">
        <f t="shared" si="35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33"/>
        <v>2.38</v>
      </c>
      <c r="P759">
        <f>IFERROR(E759/L759, "null")</f>
        <v>33.055555555555557</v>
      </c>
      <c r="Q759" t="str">
        <f>TRIM(LEFT(N759,SEARCH("/",N759,1)-1))</f>
        <v>publishing</v>
      </c>
      <c r="R759" t="str">
        <f>TRIM(RIGHT(N759,LEN(N759)-SEARCH("/",N759)))</f>
        <v>nonfiction</v>
      </c>
      <c r="S759" s="9">
        <f t="shared" si="34"/>
        <v>41235.054560185185</v>
      </c>
      <c r="T759" s="9">
        <f t="shared" si="35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33"/>
        <v>1.02</v>
      </c>
      <c r="P760">
        <f>IFERROR(E760/L760, "null")</f>
        <v>134.21052631578948</v>
      </c>
      <c r="Q760" t="str">
        <f>TRIM(LEFT(N760,SEARCH("/",N760,1)-1))</f>
        <v>publishing</v>
      </c>
      <c r="R760" t="str">
        <f>TRIM(RIGHT(N760,LEN(N760)-SEARCH("/",N760)))</f>
        <v>nonfiction</v>
      </c>
      <c r="S760" s="9">
        <f t="shared" si="34"/>
        <v>40429.836435185185</v>
      </c>
      <c r="T760" s="9">
        <f t="shared" si="35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33"/>
        <v>1.0192000000000001</v>
      </c>
      <c r="P761">
        <f>IFERROR(E761/L761, "null")</f>
        <v>51.474747474747474</v>
      </c>
      <c r="Q761" t="str">
        <f>TRIM(LEFT(N761,SEARCH("/",N761,1)-1))</f>
        <v>publishing</v>
      </c>
      <c r="R761" t="str">
        <f>TRIM(RIGHT(N761,LEN(N761)-SEARCH("/",N761)))</f>
        <v>nonfiction</v>
      </c>
      <c r="S761" s="9">
        <f t="shared" si="34"/>
        <v>41789.330312500002</v>
      </c>
      <c r="T761" s="9">
        <f t="shared" si="35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33"/>
        <v>0</v>
      </c>
      <c r="P762" t="str">
        <f>IFERROR(E762/L762, "null")</f>
        <v>null</v>
      </c>
      <c r="Q762" t="str">
        <f>TRIM(LEFT(N762,SEARCH("/",N762,1)-1))</f>
        <v>publishing</v>
      </c>
      <c r="R762" t="str">
        <f>TRIM(RIGHT(N762,LEN(N762)-SEARCH("/",N762)))</f>
        <v>fiction</v>
      </c>
      <c r="S762" s="9">
        <f t="shared" si="34"/>
        <v>42670.764039351852</v>
      </c>
      <c r="T762" s="9">
        <f t="shared" si="35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33"/>
        <v>4.7E-2</v>
      </c>
      <c r="P763">
        <f>IFERROR(E763/L763, "null")</f>
        <v>39.166666666666664</v>
      </c>
      <c r="Q763" t="str">
        <f>TRIM(LEFT(N763,SEARCH("/",N763,1)-1))</f>
        <v>publishing</v>
      </c>
      <c r="R763" t="str">
        <f>TRIM(RIGHT(N763,LEN(N763)-SEARCH("/",N763)))</f>
        <v>fiction</v>
      </c>
      <c r="S763" s="9">
        <f t="shared" si="34"/>
        <v>41642.751458333332</v>
      </c>
      <c r="T763" s="9">
        <f t="shared" si="35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33"/>
        <v>0</v>
      </c>
      <c r="P764" t="str">
        <f>IFERROR(E764/L764, "null")</f>
        <v>null</v>
      </c>
      <c r="Q764" t="str">
        <f>TRIM(LEFT(N764,SEARCH("/",N764,1)-1))</f>
        <v>publishing</v>
      </c>
      <c r="R764" t="str">
        <f>TRIM(RIGHT(N764,LEN(N764)-SEARCH("/",N764)))</f>
        <v>fiction</v>
      </c>
      <c r="S764" s="9">
        <f t="shared" si="34"/>
        <v>42690.858449074076</v>
      </c>
      <c r="T764" s="9">
        <f t="shared" si="35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33"/>
        <v>1.1655011655011655E-3</v>
      </c>
      <c r="P765">
        <f>IFERROR(E765/L765, "null")</f>
        <v>5</v>
      </c>
      <c r="Q765" t="str">
        <f>TRIM(LEFT(N765,SEARCH("/",N765,1)-1))</f>
        <v>publishing</v>
      </c>
      <c r="R765" t="str">
        <f>TRIM(RIGHT(N765,LEN(N765)-SEARCH("/",N765)))</f>
        <v>fiction</v>
      </c>
      <c r="S765" s="9">
        <f t="shared" si="34"/>
        <v>41471.446851851848</v>
      </c>
      <c r="T765" s="9">
        <f t="shared" si="35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33"/>
        <v>0</v>
      </c>
      <c r="P766" t="str">
        <f>IFERROR(E766/L766, "null")</f>
        <v>null</v>
      </c>
      <c r="Q766" t="str">
        <f>TRIM(LEFT(N766,SEARCH("/",N766,1)-1))</f>
        <v>publishing</v>
      </c>
      <c r="R766" t="str">
        <f>TRIM(RIGHT(N766,LEN(N766)-SEARCH("/",N766)))</f>
        <v>fiction</v>
      </c>
      <c r="S766" s="9">
        <f t="shared" si="34"/>
        <v>42227.173159722224</v>
      </c>
      <c r="T766" s="9">
        <f t="shared" si="35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33"/>
        <v>0.36014285714285715</v>
      </c>
      <c r="P767">
        <f>IFERROR(E767/L767, "null")</f>
        <v>57.295454545454547</v>
      </c>
      <c r="Q767" t="str">
        <f>TRIM(LEFT(N767,SEARCH("/",N767,1)-1))</f>
        <v>publishing</v>
      </c>
      <c r="R767" t="str">
        <f>TRIM(RIGHT(N767,LEN(N767)-SEARCH("/",N767)))</f>
        <v>fiction</v>
      </c>
      <c r="S767" s="9">
        <f t="shared" si="34"/>
        <v>41901.542638888888</v>
      </c>
      <c r="T767" s="9">
        <f t="shared" si="35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33"/>
        <v>0</v>
      </c>
      <c r="P768" t="str">
        <f>IFERROR(E768/L768, "null")</f>
        <v>null</v>
      </c>
      <c r="Q768" t="str">
        <f>TRIM(LEFT(N768,SEARCH("/",N768,1)-1))</f>
        <v>publishing</v>
      </c>
      <c r="R768" t="str">
        <f>TRIM(RIGHT(N768,LEN(N768)-SEARCH("/",N768)))</f>
        <v>fiction</v>
      </c>
      <c r="S768" s="9">
        <f t="shared" si="34"/>
        <v>42021.783368055556</v>
      </c>
      <c r="T768" s="9">
        <f t="shared" si="35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33"/>
        <v>3.5400000000000001E-2</v>
      </c>
      <c r="P769">
        <f>IFERROR(E769/L769, "null")</f>
        <v>59</v>
      </c>
      <c r="Q769" t="str">
        <f>TRIM(LEFT(N769,SEARCH("/",N769,1)-1))</f>
        <v>publishing</v>
      </c>
      <c r="R769" t="str">
        <f>TRIM(RIGHT(N769,LEN(N769)-SEARCH("/",N769)))</f>
        <v>fiction</v>
      </c>
      <c r="S769" s="9">
        <f t="shared" si="34"/>
        <v>42115.143634259264</v>
      </c>
      <c r="T769" s="9">
        <f t="shared" si="35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33"/>
        <v>0</v>
      </c>
      <c r="P770" t="str">
        <f>IFERROR(E770/L770, "null")</f>
        <v>null</v>
      </c>
      <c r="Q770" t="str">
        <f>TRIM(LEFT(N770,SEARCH("/",N770,1)-1))</f>
        <v>publishing</v>
      </c>
      <c r="R770" t="str">
        <f>TRIM(RIGHT(N770,LEN(N770)-SEARCH("/",N770)))</f>
        <v>fiction</v>
      </c>
      <c r="S770" s="9">
        <f t="shared" si="34"/>
        <v>41594.207060185188</v>
      </c>
      <c r="T770" s="9">
        <f t="shared" si="35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36">E771/D771</f>
        <v>0.41399999999999998</v>
      </c>
      <c r="P771">
        <f>IFERROR(E771/L771, "null")</f>
        <v>31.846153846153847</v>
      </c>
      <c r="Q771" t="str">
        <f>TRIM(LEFT(N771,SEARCH("/",N771,1)-1))</f>
        <v>publishing</v>
      </c>
      <c r="R771" t="str">
        <f>TRIM(RIGHT(N771,LEN(N771)-SEARCH("/",N771)))</f>
        <v>fiction</v>
      </c>
      <c r="S771" s="9">
        <f t="shared" ref="S771:S834" si="37">(((J771/60)/60)/24)+DATE(1970,1,1)</f>
        <v>41604.996458333335</v>
      </c>
      <c r="T771" s="9">
        <f t="shared" ref="T771:T834" si="38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36"/>
        <v>0</v>
      </c>
      <c r="P772" t="str">
        <f>IFERROR(E772/L772, "null")</f>
        <v>null</v>
      </c>
      <c r="Q772" t="str">
        <f>TRIM(LEFT(N772,SEARCH("/",N772,1)-1))</f>
        <v>publishing</v>
      </c>
      <c r="R772" t="str">
        <f>TRIM(RIGHT(N772,LEN(N772)-SEARCH("/",N772)))</f>
        <v>fiction</v>
      </c>
      <c r="S772" s="9">
        <f t="shared" si="37"/>
        <v>41289.999641203707</v>
      </c>
      <c r="T772" s="9">
        <f t="shared" si="38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36"/>
        <v>2.631578947368421E-4</v>
      </c>
      <c r="P773">
        <f>IFERROR(E773/L773, "null")</f>
        <v>10</v>
      </c>
      <c r="Q773" t="str">
        <f>TRIM(LEFT(N773,SEARCH("/",N773,1)-1))</f>
        <v>publishing</v>
      </c>
      <c r="R773" t="str">
        <f>TRIM(RIGHT(N773,LEN(N773)-SEARCH("/",N773)))</f>
        <v>fiction</v>
      </c>
      <c r="S773" s="9">
        <f t="shared" si="37"/>
        <v>42349.824097222227</v>
      </c>
      <c r="T773" s="9">
        <f t="shared" si="38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36"/>
        <v>3.3333333333333333E-2</v>
      </c>
      <c r="P774">
        <f>IFERROR(E774/L774, "null")</f>
        <v>50</v>
      </c>
      <c r="Q774" t="str">
        <f>TRIM(LEFT(N774,SEARCH("/",N774,1)-1))</f>
        <v>publishing</v>
      </c>
      <c r="R774" t="str">
        <f>TRIM(RIGHT(N774,LEN(N774)-SEARCH("/",N774)))</f>
        <v>fiction</v>
      </c>
      <c r="S774" s="9">
        <f t="shared" si="37"/>
        <v>40068.056932870371</v>
      </c>
      <c r="T774" s="9">
        <f t="shared" si="38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36"/>
        <v>8.5129023676509714E-3</v>
      </c>
      <c r="P775">
        <f>IFERROR(E775/L775, "null")</f>
        <v>16</v>
      </c>
      <c r="Q775" t="str">
        <f>TRIM(LEFT(N775,SEARCH("/",N775,1)-1))</f>
        <v>publishing</v>
      </c>
      <c r="R775" t="str">
        <f>TRIM(RIGHT(N775,LEN(N775)-SEARCH("/",N775)))</f>
        <v>fiction</v>
      </c>
      <c r="S775" s="9">
        <f t="shared" si="37"/>
        <v>42100.735937499994</v>
      </c>
      <c r="T775" s="9">
        <f t="shared" si="38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36"/>
        <v>0.70199999999999996</v>
      </c>
      <c r="P776">
        <f>IFERROR(E776/L776, "null")</f>
        <v>39</v>
      </c>
      <c r="Q776" t="str">
        <f>TRIM(LEFT(N776,SEARCH("/",N776,1)-1))</f>
        <v>publishing</v>
      </c>
      <c r="R776" t="str">
        <f>TRIM(RIGHT(N776,LEN(N776)-SEARCH("/",N776)))</f>
        <v>fiction</v>
      </c>
      <c r="S776" s="9">
        <f t="shared" si="37"/>
        <v>41663.780300925922</v>
      </c>
      <c r="T776" s="9">
        <f t="shared" si="38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36"/>
        <v>1.7000000000000001E-2</v>
      </c>
      <c r="P777">
        <f>IFERROR(E777/L777, "null")</f>
        <v>34</v>
      </c>
      <c r="Q777" t="str">
        <f>TRIM(LEFT(N777,SEARCH("/",N777,1)-1))</f>
        <v>publishing</v>
      </c>
      <c r="R777" t="str">
        <f>TRIM(RIGHT(N777,LEN(N777)-SEARCH("/",N777)))</f>
        <v>fiction</v>
      </c>
      <c r="S777" s="9">
        <f t="shared" si="37"/>
        <v>40863.060127314813</v>
      </c>
      <c r="T777" s="9">
        <f t="shared" si="38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36"/>
        <v>0.51400000000000001</v>
      </c>
      <c r="P778">
        <f>IFERROR(E778/L778, "null")</f>
        <v>63.122807017543863</v>
      </c>
      <c r="Q778" t="str">
        <f>TRIM(LEFT(N778,SEARCH("/",N778,1)-1))</f>
        <v>publishing</v>
      </c>
      <c r="R778" t="str">
        <f>TRIM(RIGHT(N778,LEN(N778)-SEARCH("/",N778)))</f>
        <v>fiction</v>
      </c>
      <c r="S778" s="9">
        <f t="shared" si="37"/>
        <v>42250.685706018514</v>
      </c>
      <c r="T778" s="9">
        <f t="shared" si="38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36"/>
        <v>7.0000000000000001E-3</v>
      </c>
      <c r="P779">
        <f>IFERROR(E779/L779, "null")</f>
        <v>7</v>
      </c>
      <c r="Q779" t="str">
        <f>TRIM(LEFT(N779,SEARCH("/",N779,1)-1))</f>
        <v>publishing</v>
      </c>
      <c r="R779" t="str">
        <f>TRIM(RIGHT(N779,LEN(N779)-SEARCH("/",N779)))</f>
        <v>fiction</v>
      </c>
      <c r="S779" s="9">
        <f t="shared" si="37"/>
        <v>41456.981215277774</v>
      </c>
      <c r="T779" s="9">
        <f t="shared" si="38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36"/>
        <v>4.0000000000000001E-3</v>
      </c>
      <c r="P780">
        <f>IFERROR(E780/L780, "null")</f>
        <v>2</v>
      </c>
      <c r="Q780" t="str">
        <f>TRIM(LEFT(N780,SEARCH("/",N780,1)-1))</f>
        <v>publishing</v>
      </c>
      <c r="R780" t="str">
        <f>TRIM(RIGHT(N780,LEN(N780)-SEARCH("/",N780)))</f>
        <v>fiction</v>
      </c>
      <c r="S780" s="9">
        <f t="shared" si="37"/>
        <v>41729.702314814815</v>
      </c>
      <c r="T780" s="9">
        <f t="shared" si="38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36"/>
        <v>2.6666666666666668E-2</v>
      </c>
      <c r="P781">
        <f>IFERROR(E781/L781, "null")</f>
        <v>66.666666666666671</v>
      </c>
      <c r="Q781" t="str">
        <f>TRIM(LEFT(N781,SEARCH("/",N781,1)-1))</f>
        <v>publishing</v>
      </c>
      <c r="R781" t="str">
        <f>TRIM(RIGHT(N781,LEN(N781)-SEARCH("/",N781)))</f>
        <v>fiction</v>
      </c>
      <c r="S781" s="9">
        <f t="shared" si="37"/>
        <v>40436.68408564815</v>
      </c>
      <c r="T781" s="9">
        <f t="shared" si="38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36"/>
        <v>1.04</v>
      </c>
      <c r="P782">
        <f>IFERROR(E782/L782, "null")</f>
        <v>38.518518518518519</v>
      </c>
      <c r="Q782" t="str">
        <f>TRIM(LEFT(N782,SEARCH("/",N782,1)-1))</f>
        <v>music</v>
      </c>
      <c r="R782" t="str">
        <f>TRIM(RIGHT(N782,LEN(N782)-SEARCH("/",N782)))</f>
        <v>rock</v>
      </c>
      <c r="S782" s="9">
        <f t="shared" si="37"/>
        <v>40636.673900462964</v>
      </c>
      <c r="T782" s="9">
        <f t="shared" si="38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36"/>
        <v>1.3315375</v>
      </c>
      <c r="P783">
        <f>IFERROR(E783/L783, "null")</f>
        <v>42.609200000000001</v>
      </c>
      <c r="Q783" t="str">
        <f>TRIM(LEFT(N783,SEARCH("/",N783,1)-1))</f>
        <v>music</v>
      </c>
      <c r="R783" t="str">
        <f>TRIM(RIGHT(N783,LEN(N783)-SEARCH("/",N783)))</f>
        <v>rock</v>
      </c>
      <c r="S783" s="9">
        <f t="shared" si="37"/>
        <v>41403.000856481485</v>
      </c>
      <c r="T783" s="9">
        <f t="shared" si="38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36"/>
        <v>1</v>
      </c>
      <c r="P784">
        <f>IFERROR(E784/L784, "null")</f>
        <v>50</v>
      </c>
      <c r="Q784" t="str">
        <f>TRIM(LEFT(N784,SEARCH("/",N784,1)-1))</f>
        <v>music</v>
      </c>
      <c r="R784" t="str">
        <f>TRIM(RIGHT(N784,LEN(N784)-SEARCH("/",N784)))</f>
        <v>rock</v>
      </c>
      <c r="S784" s="9">
        <f t="shared" si="37"/>
        <v>41116.758125</v>
      </c>
      <c r="T784" s="9">
        <f t="shared" si="38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36"/>
        <v>1.4813333333333334</v>
      </c>
      <c r="P785">
        <f>IFERROR(E785/L785, "null")</f>
        <v>63.485714285714288</v>
      </c>
      <c r="Q785" t="str">
        <f>TRIM(LEFT(N785,SEARCH("/",N785,1)-1))</f>
        <v>music</v>
      </c>
      <c r="R785" t="str">
        <f>TRIM(RIGHT(N785,LEN(N785)-SEARCH("/",N785)))</f>
        <v>rock</v>
      </c>
      <c r="S785" s="9">
        <f t="shared" si="37"/>
        <v>40987.773715277777</v>
      </c>
      <c r="T785" s="9">
        <f t="shared" si="38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36"/>
        <v>1.0249999999999999</v>
      </c>
      <c r="P786">
        <f>IFERROR(E786/L786, "null")</f>
        <v>102.5</v>
      </c>
      <c r="Q786" t="str">
        <f>TRIM(LEFT(N786,SEARCH("/",N786,1)-1))</f>
        <v>music</v>
      </c>
      <c r="R786" t="str">
        <f>TRIM(RIGHT(N786,LEN(N786)-SEARCH("/",N786)))</f>
        <v>rock</v>
      </c>
      <c r="S786" s="9">
        <f t="shared" si="37"/>
        <v>41675.149525462963</v>
      </c>
      <c r="T786" s="9">
        <f t="shared" si="38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36"/>
        <v>1.8062799999999999</v>
      </c>
      <c r="P787">
        <f>IFERROR(E787/L787, "null")</f>
        <v>31.142758620689655</v>
      </c>
      <c r="Q787" t="str">
        <f>TRIM(LEFT(N787,SEARCH("/",N787,1)-1))</f>
        <v>music</v>
      </c>
      <c r="R787" t="str">
        <f>TRIM(RIGHT(N787,LEN(N787)-SEARCH("/",N787)))</f>
        <v>rock</v>
      </c>
      <c r="S787" s="9">
        <f t="shared" si="37"/>
        <v>41303.593923611108</v>
      </c>
      <c r="T787" s="9">
        <f t="shared" si="38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36"/>
        <v>1.4279999999999999</v>
      </c>
      <c r="P788">
        <f>IFERROR(E788/L788, "null")</f>
        <v>162.27272727272728</v>
      </c>
      <c r="Q788" t="str">
        <f>TRIM(LEFT(N788,SEARCH("/",N788,1)-1))</f>
        <v>music</v>
      </c>
      <c r="R788" t="str">
        <f>TRIM(RIGHT(N788,LEN(N788)-SEARCH("/",N788)))</f>
        <v>rock</v>
      </c>
      <c r="S788" s="9">
        <f t="shared" si="37"/>
        <v>40983.055949074071</v>
      </c>
      <c r="T788" s="9">
        <f t="shared" si="38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36"/>
        <v>1.1416666666666666</v>
      </c>
      <c r="P789">
        <f>IFERROR(E789/L789, "null")</f>
        <v>80.588235294117652</v>
      </c>
      <c r="Q789" t="str">
        <f>TRIM(LEFT(N789,SEARCH("/",N789,1)-1))</f>
        <v>music</v>
      </c>
      <c r="R789" t="str">
        <f>TRIM(RIGHT(N789,LEN(N789)-SEARCH("/",N789)))</f>
        <v>rock</v>
      </c>
      <c r="S789" s="9">
        <f t="shared" si="37"/>
        <v>41549.627615740741</v>
      </c>
      <c r="T789" s="9">
        <f t="shared" si="38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36"/>
        <v>2.03505</v>
      </c>
      <c r="P790">
        <f>IFERROR(E790/L790, "null")</f>
        <v>59.85441176470588</v>
      </c>
      <c r="Q790" t="str">
        <f>TRIM(LEFT(N790,SEARCH("/",N790,1)-1))</f>
        <v>music</v>
      </c>
      <c r="R790" t="str">
        <f>TRIM(RIGHT(N790,LEN(N790)-SEARCH("/",N790)))</f>
        <v>rock</v>
      </c>
      <c r="S790" s="9">
        <f t="shared" si="37"/>
        <v>41059.006805555553</v>
      </c>
      <c r="T790" s="9">
        <f t="shared" si="38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36"/>
        <v>1.0941176470588236</v>
      </c>
      <c r="P791">
        <f>IFERROR(E791/L791, "null")</f>
        <v>132.85714285714286</v>
      </c>
      <c r="Q791" t="str">
        <f>TRIM(LEFT(N791,SEARCH("/",N791,1)-1))</f>
        <v>music</v>
      </c>
      <c r="R791" t="str">
        <f>TRIM(RIGHT(N791,LEN(N791)-SEARCH("/",N791)))</f>
        <v>rock</v>
      </c>
      <c r="S791" s="9">
        <f t="shared" si="37"/>
        <v>41277.186111111114</v>
      </c>
      <c r="T791" s="9">
        <f t="shared" si="38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36"/>
        <v>1.443746</v>
      </c>
      <c r="P792">
        <f>IFERROR(E792/L792, "null")</f>
        <v>92.547820512820508</v>
      </c>
      <c r="Q792" t="str">
        <f>TRIM(LEFT(N792,SEARCH("/",N792,1)-1))</f>
        <v>music</v>
      </c>
      <c r="R792" t="str">
        <f>TRIM(RIGHT(N792,LEN(N792)-SEARCH("/",N792)))</f>
        <v>rock</v>
      </c>
      <c r="S792" s="9">
        <f t="shared" si="37"/>
        <v>41276.047905092593</v>
      </c>
      <c r="T792" s="9">
        <f t="shared" si="38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36"/>
        <v>1.0386666666666666</v>
      </c>
      <c r="P793">
        <f>IFERROR(E793/L793, "null")</f>
        <v>60.859375</v>
      </c>
      <c r="Q793" t="str">
        <f>TRIM(LEFT(N793,SEARCH("/",N793,1)-1))</f>
        <v>music</v>
      </c>
      <c r="R793" t="str">
        <f>TRIM(RIGHT(N793,LEN(N793)-SEARCH("/",N793)))</f>
        <v>rock</v>
      </c>
      <c r="S793" s="9">
        <f t="shared" si="37"/>
        <v>41557.780624999999</v>
      </c>
      <c r="T793" s="9">
        <f t="shared" si="38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36"/>
        <v>1.0044440000000001</v>
      </c>
      <c r="P794">
        <f>IFERROR(E794/L794, "null")</f>
        <v>41.851833333333339</v>
      </c>
      <c r="Q794" t="str">
        <f>TRIM(LEFT(N794,SEARCH("/",N794,1)-1))</f>
        <v>music</v>
      </c>
      <c r="R794" t="str">
        <f>TRIM(RIGHT(N794,LEN(N794)-SEARCH("/",N794)))</f>
        <v>rock</v>
      </c>
      <c r="S794" s="9">
        <f t="shared" si="37"/>
        <v>41555.873645833337</v>
      </c>
      <c r="T794" s="9">
        <f t="shared" si="38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36"/>
        <v>1.0277927272727272</v>
      </c>
      <c r="P795">
        <f>IFERROR(E795/L795, "null")</f>
        <v>88.325937499999995</v>
      </c>
      <c r="Q795" t="str">
        <f>TRIM(LEFT(N795,SEARCH("/",N795,1)-1))</f>
        <v>music</v>
      </c>
      <c r="R795" t="str">
        <f>TRIM(RIGHT(N795,LEN(N795)-SEARCH("/",N795)))</f>
        <v>rock</v>
      </c>
      <c r="S795" s="9">
        <f t="shared" si="37"/>
        <v>41442.741249999999</v>
      </c>
      <c r="T795" s="9">
        <f t="shared" si="38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36"/>
        <v>1.0531250000000001</v>
      </c>
      <c r="P796">
        <f>IFERROR(E796/L796, "null")</f>
        <v>158.96226415094338</v>
      </c>
      <c r="Q796" t="str">
        <f>TRIM(LEFT(N796,SEARCH("/",N796,1)-1))</f>
        <v>music</v>
      </c>
      <c r="R796" t="str">
        <f>TRIM(RIGHT(N796,LEN(N796)-SEARCH("/",N796)))</f>
        <v>rock</v>
      </c>
      <c r="S796" s="9">
        <f t="shared" si="37"/>
        <v>40736.115011574075</v>
      </c>
      <c r="T796" s="9">
        <f t="shared" si="38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36"/>
        <v>1.1178571428571429</v>
      </c>
      <c r="P797">
        <f>IFERROR(E797/L797, "null")</f>
        <v>85.054347826086953</v>
      </c>
      <c r="Q797" t="str">
        <f>TRIM(LEFT(N797,SEARCH("/",N797,1)-1))</f>
        <v>music</v>
      </c>
      <c r="R797" t="str">
        <f>TRIM(RIGHT(N797,LEN(N797)-SEARCH("/",N797)))</f>
        <v>rock</v>
      </c>
      <c r="S797" s="9">
        <f t="shared" si="37"/>
        <v>40963.613032407404</v>
      </c>
      <c r="T797" s="9">
        <f t="shared" si="38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36"/>
        <v>1.0135000000000001</v>
      </c>
      <c r="P798">
        <f>IFERROR(E798/L798, "null")</f>
        <v>112.61111111111111</v>
      </c>
      <c r="Q798" t="str">
        <f>TRIM(LEFT(N798,SEARCH("/",N798,1)-1))</f>
        <v>music</v>
      </c>
      <c r="R798" t="str">
        <f>TRIM(RIGHT(N798,LEN(N798)-SEARCH("/",N798)))</f>
        <v>rock</v>
      </c>
      <c r="S798" s="9">
        <f t="shared" si="37"/>
        <v>41502.882928240739</v>
      </c>
      <c r="T798" s="9">
        <f t="shared" si="38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36"/>
        <v>1.0753333333333333</v>
      </c>
      <c r="P799">
        <f>IFERROR(E799/L799, "null")</f>
        <v>45.436619718309856</v>
      </c>
      <c r="Q799" t="str">
        <f>TRIM(LEFT(N799,SEARCH("/",N799,1)-1))</f>
        <v>music</v>
      </c>
      <c r="R799" t="str">
        <f>TRIM(RIGHT(N799,LEN(N799)-SEARCH("/",N799)))</f>
        <v>rock</v>
      </c>
      <c r="S799" s="9">
        <f t="shared" si="37"/>
        <v>40996.994074074071</v>
      </c>
      <c r="T799" s="9">
        <f t="shared" si="38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36"/>
        <v>1.1488571428571428</v>
      </c>
      <c r="P800">
        <f>IFERROR(E800/L800, "null")</f>
        <v>46.218390804597703</v>
      </c>
      <c r="Q800" t="str">
        <f>TRIM(LEFT(N800,SEARCH("/",N800,1)-1))</f>
        <v>music</v>
      </c>
      <c r="R800" t="str">
        <f>TRIM(RIGHT(N800,LEN(N800)-SEARCH("/",N800)))</f>
        <v>rock</v>
      </c>
      <c r="S800" s="9">
        <f t="shared" si="37"/>
        <v>41882.590127314819</v>
      </c>
      <c r="T800" s="9">
        <f t="shared" si="38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36"/>
        <v>1.0002</v>
      </c>
      <c r="P801">
        <f>IFERROR(E801/L801, "null")</f>
        <v>178.60714285714286</v>
      </c>
      <c r="Q801" t="str">
        <f>TRIM(LEFT(N801,SEARCH("/",N801,1)-1))</f>
        <v>music</v>
      </c>
      <c r="R801" t="str">
        <f>TRIM(RIGHT(N801,LEN(N801)-SEARCH("/",N801)))</f>
        <v>rock</v>
      </c>
      <c r="S801" s="9">
        <f t="shared" si="37"/>
        <v>40996.667199074072</v>
      </c>
      <c r="T801" s="9">
        <f t="shared" si="38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36"/>
        <v>1.5213333333333334</v>
      </c>
      <c r="P802">
        <f>IFERROR(E802/L802, "null")</f>
        <v>40.75</v>
      </c>
      <c r="Q802" t="str">
        <f>TRIM(LEFT(N802,SEARCH("/",N802,1)-1))</f>
        <v>music</v>
      </c>
      <c r="R802" t="str">
        <f>TRIM(RIGHT(N802,LEN(N802)-SEARCH("/",N802)))</f>
        <v>rock</v>
      </c>
      <c r="S802" s="9">
        <f t="shared" si="37"/>
        <v>41863.433495370373</v>
      </c>
      <c r="T802" s="9">
        <f t="shared" si="38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36"/>
        <v>1.1152149999999998</v>
      </c>
      <c r="P803">
        <f>IFERROR(E803/L803, "null")</f>
        <v>43.733921568627444</v>
      </c>
      <c r="Q803" t="str">
        <f>TRIM(LEFT(N803,SEARCH("/",N803,1)-1))</f>
        <v>music</v>
      </c>
      <c r="R803" t="str">
        <f>TRIM(RIGHT(N803,LEN(N803)-SEARCH("/",N803)))</f>
        <v>rock</v>
      </c>
      <c r="S803" s="9">
        <f t="shared" si="37"/>
        <v>40695.795370370368</v>
      </c>
      <c r="T803" s="9">
        <f t="shared" si="38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36"/>
        <v>1.0133333333333334</v>
      </c>
      <c r="P804">
        <f>IFERROR(E804/L804, "null")</f>
        <v>81.066666666666663</v>
      </c>
      <c r="Q804" t="str">
        <f>TRIM(LEFT(N804,SEARCH("/",N804,1)-1))</f>
        <v>music</v>
      </c>
      <c r="R804" t="str">
        <f>TRIM(RIGHT(N804,LEN(N804)-SEARCH("/",N804)))</f>
        <v>rock</v>
      </c>
      <c r="S804" s="9">
        <f t="shared" si="37"/>
        <v>41123.022268518522</v>
      </c>
      <c r="T804" s="9">
        <f t="shared" si="38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36"/>
        <v>1.232608695652174</v>
      </c>
      <c r="P805">
        <f>IFERROR(E805/L805, "null")</f>
        <v>74.60526315789474</v>
      </c>
      <c r="Q805" t="str">
        <f>TRIM(LEFT(N805,SEARCH("/",N805,1)-1))</f>
        <v>music</v>
      </c>
      <c r="R805" t="str">
        <f>TRIM(RIGHT(N805,LEN(N805)-SEARCH("/",N805)))</f>
        <v>rock</v>
      </c>
      <c r="S805" s="9">
        <f t="shared" si="37"/>
        <v>40665.949976851851</v>
      </c>
      <c r="T805" s="9">
        <f t="shared" si="38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36"/>
        <v>1</v>
      </c>
      <c r="P806">
        <f>IFERROR(E806/L806, "null")</f>
        <v>305.55555555555554</v>
      </c>
      <c r="Q806" t="str">
        <f>TRIM(LEFT(N806,SEARCH("/",N806,1)-1))</f>
        <v>music</v>
      </c>
      <c r="R806" t="str">
        <f>TRIM(RIGHT(N806,LEN(N806)-SEARCH("/",N806)))</f>
        <v>rock</v>
      </c>
      <c r="S806" s="9">
        <f t="shared" si="37"/>
        <v>40730.105625000004</v>
      </c>
      <c r="T806" s="9">
        <f t="shared" si="38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36"/>
        <v>1.05</v>
      </c>
      <c r="P807">
        <f>IFERROR(E807/L807, "null")</f>
        <v>58.333333333333336</v>
      </c>
      <c r="Q807" t="str">
        <f>TRIM(LEFT(N807,SEARCH("/",N807,1)-1))</f>
        <v>music</v>
      </c>
      <c r="R807" t="str">
        <f>TRIM(RIGHT(N807,LEN(N807)-SEARCH("/",N807)))</f>
        <v>rock</v>
      </c>
      <c r="S807" s="9">
        <f t="shared" si="37"/>
        <v>40690.823055555556</v>
      </c>
      <c r="T807" s="9">
        <f t="shared" si="38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36"/>
        <v>1.0443750000000001</v>
      </c>
      <c r="P808">
        <f>IFERROR(E808/L808, "null")</f>
        <v>117.67605633802818</v>
      </c>
      <c r="Q808" t="str">
        <f>TRIM(LEFT(N808,SEARCH("/",N808,1)-1))</f>
        <v>music</v>
      </c>
      <c r="R808" t="str">
        <f>TRIM(RIGHT(N808,LEN(N808)-SEARCH("/",N808)))</f>
        <v>rock</v>
      </c>
      <c r="S808" s="9">
        <f t="shared" si="37"/>
        <v>40763.691423611112</v>
      </c>
      <c r="T808" s="9">
        <f t="shared" si="38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36"/>
        <v>1.05125</v>
      </c>
      <c r="P809">
        <f>IFERROR(E809/L809, "null")</f>
        <v>73.771929824561397</v>
      </c>
      <c r="Q809" t="str">
        <f>TRIM(LEFT(N809,SEARCH("/",N809,1)-1))</f>
        <v>music</v>
      </c>
      <c r="R809" t="str">
        <f>TRIM(RIGHT(N809,LEN(N809)-SEARCH("/",N809)))</f>
        <v>rock</v>
      </c>
      <c r="S809" s="9">
        <f t="shared" si="37"/>
        <v>42759.628599537042</v>
      </c>
      <c r="T809" s="9">
        <f t="shared" si="38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36"/>
        <v>1</v>
      </c>
      <c r="P810">
        <f>IFERROR(E810/L810, "null")</f>
        <v>104.65116279069767</v>
      </c>
      <c r="Q810" t="str">
        <f>TRIM(LEFT(N810,SEARCH("/",N810,1)-1))</f>
        <v>music</v>
      </c>
      <c r="R810" t="str">
        <f>TRIM(RIGHT(N810,LEN(N810)-SEARCH("/",N810)))</f>
        <v>rock</v>
      </c>
      <c r="S810" s="9">
        <f t="shared" si="37"/>
        <v>41962.100532407407</v>
      </c>
      <c r="T810" s="9">
        <f t="shared" si="38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36"/>
        <v>1.03775</v>
      </c>
      <c r="P811">
        <f>IFERROR(E811/L811, "null")</f>
        <v>79.82692307692308</v>
      </c>
      <c r="Q811" t="str">
        <f>TRIM(LEFT(N811,SEARCH("/",N811,1)-1))</f>
        <v>music</v>
      </c>
      <c r="R811" t="str">
        <f>TRIM(RIGHT(N811,LEN(N811)-SEARCH("/",N811)))</f>
        <v>rock</v>
      </c>
      <c r="S811" s="9">
        <f t="shared" si="37"/>
        <v>41628.833680555559</v>
      </c>
      <c r="T811" s="9">
        <f t="shared" si="38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36"/>
        <v>1.05</v>
      </c>
      <c r="P812">
        <f>IFERROR(E812/L812, "null")</f>
        <v>58.333333333333336</v>
      </c>
      <c r="Q812" t="str">
        <f>TRIM(LEFT(N812,SEARCH("/",N812,1)-1))</f>
        <v>music</v>
      </c>
      <c r="R812" t="str">
        <f>TRIM(RIGHT(N812,LEN(N812)-SEARCH("/",N812)))</f>
        <v>rock</v>
      </c>
      <c r="S812" s="9">
        <f t="shared" si="37"/>
        <v>41123.056273148148</v>
      </c>
      <c r="T812" s="9">
        <f t="shared" si="38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36"/>
        <v>1.04</v>
      </c>
      <c r="P813">
        <f>IFERROR(E813/L813, "null")</f>
        <v>86.666666666666671</v>
      </c>
      <c r="Q813" t="str">
        <f>TRIM(LEFT(N813,SEARCH("/",N813,1)-1))</f>
        <v>music</v>
      </c>
      <c r="R813" t="str">
        <f>TRIM(RIGHT(N813,LEN(N813)-SEARCH("/",N813)))</f>
        <v>rock</v>
      </c>
      <c r="S813" s="9">
        <f t="shared" si="37"/>
        <v>41443.643541666665</v>
      </c>
      <c r="T813" s="9">
        <f t="shared" si="38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36"/>
        <v>1.5183333333333333</v>
      </c>
      <c r="P814">
        <f>IFERROR(E814/L814, "null")</f>
        <v>27.606060606060606</v>
      </c>
      <c r="Q814" t="str">
        <f>TRIM(LEFT(N814,SEARCH("/",N814,1)-1))</f>
        <v>music</v>
      </c>
      <c r="R814" t="str">
        <f>TRIM(RIGHT(N814,LEN(N814)-SEARCH("/",N814)))</f>
        <v>rock</v>
      </c>
      <c r="S814" s="9">
        <f t="shared" si="37"/>
        <v>41282.017962962964</v>
      </c>
      <c r="T814" s="9">
        <f t="shared" si="38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36"/>
        <v>1.59996</v>
      </c>
      <c r="P815">
        <f>IFERROR(E815/L815, "null")</f>
        <v>24.999375000000001</v>
      </c>
      <c r="Q815" t="str">
        <f>TRIM(LEFT(N815,SEARCH("/",N815,1)-1))</f>
        <v>music</v>
      </c>
      <c r="R815" t="str">
        <f>TRIM(RIGHT(N815,LEN(N815)-SEARCH("/",N815)))</f>
        <v>rock</v>
      </c>
      <c r="S815" s="9">
        <f t="shared" si="37"/>
        <v>41080.960243055553</v>
      </c>
      <c r="T815" s="9">
        <f t="shared" si="38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36"/>
        <v>1.2729999999999999</v>
      </c>
      <c r="P816">
        <f>IFERROR(E816/L816, "null")</f>
        <v>45.464285714285715</v>
      </c>
      <c r="Q816" t="str">
        <f>TRIM(LEFT(N816,SEARCH("/",N816,1)-1))</f>
        <v>music</v>
      </c>
      <c r="R816" t="str">
        <f>TRIM(RIGHT(N816,LEN(N816)-SEARCH("/",N816)))</f>
        <v>rock</v>
      </c>
      <c r="S816" s="9">
        <f t="shared" si="37"/>
        <v>40679.743067129632</v>
      </c>
      <c r="T816" s="9">
        <f t="shared" si="38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36"/>
        <v>1.07</v>
      </c>
      <c r="P817">
        <f>IFERROR(E817/L817, "null")</f>
        <v>99.534883720930239</v>
      </c>
      <c r="Q817" t="str">
        <f>TRIM(LEFT(N817,SEARCH("/",N817,1)-1))</f>
        <v>music</v>
      </c>
      <c r="R817" t="str">
        <f>TRIM(RIGHT(N817,LEN(N817)-SEARCH("/",N817)))</f>
        <v>rock</v>
      </c>
      <c r="S817" s="9">
        <f t="shared" si="37"/>
        <v>41914.917858796296</v>
      </c>
      <c r="T817" s="9">
        <f t="shared" si="38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36"/>
        <v>1.1512214285714286</v>
      </c>
      <c r="P818">
        <f>IFERROR(E818/L818, "null")</f>
        <v>39.31</v>
      </c>
      <c r="Q818" t="str">
        <f>TRIM(LEFT(N818,SEARCH("/",N818,1)-1))</f>
        <v>music</v>
      </c>
      <c r="R818" t="str">
        <f>TRIM(RIGHT(N818,LEN(N818)-SEARCH("/",N818)))</f>
        <v>rock</v>
      </c>
      <c r="S818" s="9">
        <f t="shared" si="37"/>
        <v>41341.870868055557</v>
      </c>
      <c r="T818" s="9">
        <f t="shared" si="38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36"/>
        <v>1.3711066666666665</v>
      </c>
      <c r="P819">
        <f>IFERROR(E819/L819, "null")</f>
        <v>89.419999999999987</v>
      </c>
      <c r="Q819" t="str">
        <f>TRIM(LEFT(N819,SEARCH("/",N819,1)-1))</f>
        <v>music</v>
      </c>
      <c r="R819" t="str">
        <f>TRIM(RIGHT(N819,LEN(N819)-SEARCH("/",N819)))</f>
        <v>rock</v>
      </c>
      <c r="S819" s="9">
        <f t="shared" si="37"/>
        <v>40925.599664351852</v>
      </c>
      <c r="T819" s="9">
        <f t="shared" si="38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36"/>
        <v>1.5571428571428572</v>
      </c>
      <c r="P820">
        <f>IFERROR(E820/L820, "null")</f>
        <v>28.684210526315791</v>
      </c>
      <c r="Q820" t="str">
        <f>TRIM(LEFT(N820,SEARCH("/",N820,1)-1))</f>
        <v>music</v>
      </c>
      <c r="R820" t="str">
        <f>TRIM(RIGHT(N820,LEN(N820)-SEARCH("/",N820)))</f>
        <v>rock</v>
      </c>
      <c r="S820" s="9">
        <f t="shared" si="37"/>
        <v>41120.882881944446</v>
      </c>
      <c r="T820" s="9">
        <f t="shared" si="38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36"/>
        <v>1.0874999999999999</v>
      </c>
      <c r="P821">
        <f>IFERROR(E821/L821, "null")</f>
        <v>31.071428571428573</v>
      </c>
      <c r="Q821" t="str">
        <f>TRIM(LEFT(N821,SEARCH("/",N821,1)-1))</f>
        <v>music</v>
      </c>
      <c r="R821" t="str">
        <f>TRIM(RIGHT(N821,LEN(N821)-SEARCH("/",N821)))</f>
        <v>rock</v>
      </c>
      <c r="S821" s="9">
        <f t="shared" si="37"/>
        <v>41619.998310185183</v>
      </c>
      <c r="T821" s="9">
        <f t="shared" si="38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36"/>
        <v>1.3405</v>
      </c>
      <c r="P822">
        <f>IFERROR(E822/L822, "null")</f>
        <v>70.55263157894737</v>
      </c>
      <c r="Q822" t="str">
        <f>TRIM(LEFT(N822,SEARCH("/",N822,1)-1))</f>
        <v>music</v>
      </c>
      <c r="R822" t="str">
        <f>TRIM(RIGHT(N822,LEN(N822)-SEARCH("/",N822)))</f>
        <v>rock</v>
      </c>
      <c r="S822" s="9">
        <f t="shared" si="37"/>
        <v>41768.841921296298</v>
      </c>
      <c r="T822" s="9">
        <f t="shared" si="38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36"/>
        <v>1</v>
      </c>
      <c r="P823">
        <f>IFERROR(E823/L823, "null")</f>
        <v>224.12820512820514</v>
      </c>
      <c r="Q823" t="str">
        <f>TRIM(LEFT(N823,SEARCH("/",N823,1)-1))</f>
        <v>music</v>
      </c>
      <c r="R823" t="str">
        <f>TRIM(RIGHT(N823,LEN(N823)-SEARCH("/",N823)))</f>
        <v>rock</v>
      </c>
      <c r="S823" s="9">
        <f t="shared" si="37"/>
        <v>42093.922048611115</v>
      </c>
      <c r="T823" s="9">
        <f t="shared" si="38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36"/>
        <v>1.1916666666666667</v>
      </c>
      <c r="P824">
        <f>IFERROR(E824/L824, "null")</f>
        <v>51.811594202898547</v>
      </c>
      <c r="Q824" t="str">
        <f>TRIM(LEFT(N824,SEARCH("/",N824,1)-1))</f>
        <v>music</v>
      </c>
      <c r="R824" t="str">
        <f>TRIM(RIGHT(N824,LEN(N824)-SEARCH("/",N824)))</f>
        <v>rock</v>
      </c>
      <c r="S824" s="9">
        <f t="shared" si="37"/>
        <v>41157.947337962964</v>
      </c>
      <c r="T824" s="9">
        <f t="shared" si="38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36"/>
        <v>1.7949999999999999</v>
      </c>
      <c r="P825">
        <f>IFERROR(E825/L825, "null")</f>
        <v>43.515151515151516</v>
      </c>
      <c r="Q825" t="str">
        <f>TRIM(LEFT(N825,SEARCH("/",N825,1)-1))</f>
        <v>music</v>
      </c>
      <c r="R825" t="str">
        <f>TRIM(RIGHT(N825,LEN(N825)-SEARCH("/",N825)))</f>
        <v>rock</v>
      </c>
      <c r="S825" s="9">
        <f t="shared" si="37"/>
        <v>42055.972824074073</v>
      </c>
      <c r="T825" s="9">
        <f t="shared" si="38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36"/>
        <v>1.3438124999999999</v>
      </c>
      <c r="P826">
        <f>IFERROR(E826/L826, "null")</f>
        <v>39.816666666666663</v>
      </c>
      <c r="Q826" t="str">
        <f>TRIM(LEFT(N826,SEARCH("/",N826,1)-1))</f>
        <v>music</v>
      </c>
      <c r="R826" t="str">
        <f>TRIM(RIGHT(N826,LEN(N826)-SEARCH("/",N826)))</f>
        <v>rock</v>
      </c>
      <c r="S826" s="9">
        <f t="shared" si="37"/>
        <v>40250.242106481484</v>
      </c>
      <c r="T826" s="9">
        <f t="shared" si="38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36"/>
        <v>1.0043200000000001</v>
      </c>
      <c r="P827">
        <f>IFERROR(E827/L827, "null")</f>
        <v>126.8080808080808</v>
      </c>
      <c r="Q827" t="str">
        <f>TRIM(LEFT(N827,SEARCH("/",N827,1)-1))</f>
        <v>music</v>
      </c>
      <c r="R827" t="str">
        <f>TRIM(RIGHT(N827,LEN(N827)-SEARCH("/",N827)))</f>
        <v>rock</v>
      </c>
      <c r="S827" s="9">
        <f t="shared" si="37"/>
        <v>41186.306527777779</v>
      </c>
      <c r="T827" s="9">
        <f t="shared" si="38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36"/>
        <v>1.0145454545454546</v>
      </c>
      <c r="P828">
        <f>IFERROR(E828/L828, "null")</f>
        <v>113.87755102040816</v>
      </c>
      <c r="Q828" t="str">
        <f>TRIM(LEFT(N828,SEARCH("/",N828,1)-1))</f>
        <v>music</v>
      </c>
      <c r="R828" t="str">
        <f>TRIM(RIGHT(N828,LEN(N828)-SEARCH("/",N828)))</f>
        <v>rock</v>
      </c>
      <c r="S828" s="9">
        <f t="shared" si="37"/>
        <v>40973.038541666669</v>
      </c>
      <c r="T828" s="9">
        <f t="shared" si="38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36"/>
        <v>1.0333333333333334</v>
      </c>
      <c r="P829">
        <f>IFERROR(E829/L829, "null")</f>
        <v>28.181818181818183</v>
      </c>
      <c r="Q829" t="str">
        <f>TRIM(LEFT(N829,SEARCH("/",N829,1)-1))</f>
        <v>music</v>
      </c>
      <c r="R829" t="str">
        <f>TRIM(RIGHT(N829,LEN(N829)-SEARCH("/",N829)))</f>
        <v>rock</v>
      </c>
      <c r="S829" s="9">
        <f t="shared" si="37"/>
        <v>40927.473460648151</v>
      </c>
      <c r="T829" s="9">
        <f t="shared" si="38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36"/>
        <v>1.07</v>
      </c>
      <c r="P830">
        <f>IFERROR(E830/L830, "null")</f>
        <v>36.60526315789474</v>
      </c>
      <c r="Q830" t="str">
        <f>TRIM(LEFT(N830,SEARCH("/",N830,1)-1))</f>
        <v>music</v>
      </c>
      <c r="R830" t="str">
        <f>TRIM(RIGHT(N830,LEN(N830)-SEARCH("/",N830)))</f>
        <v>rock</v>
      </c>
      <c r="S830" s="9">
        <f t="shared" si="37"/>
        <v>41073.050717592596</v>
      </c>
      <c r="T830" s="9">
        <f t="shared" si="38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36"/>
        <v>1.04</v>
      </c>
      <c r="P831">
        <f>IFERROR(E831/L831, "null")</f>
        <v>32.5</v>
      </c>
      <c r="Q831" t="str">
        <f>TRIM(LEFT(N831,SEARCH("/",N831,1)-1))</f>
        <v>music</v>
      </c>
      <c r="R831" t="str">
        <f>TRIM(RIGHT(N831,LEN(N831)-SEARCH("/",N831)))</f>
        <v>rock</v>
      </c>
      <c r="S831" s="9">
        <f t="shared" si="37"/>
        <v>42504.801388888889</v>
      </c>
      <c r="T831" s="9">
        <f t="shared" si="38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36"/>
        <v>1.0783333333333334</v>
      </c>
      <c r="P832">
        <f>IFERROR(E832/L832, "null")</f>
        <v>60.65625</v>
      </c>
      <c r="Q832" t="str">
        <f>TRIM(LEFT(N832,SEARCH("/",N832,1)-1))</f>
        <v>music</v>
      </c>
      <c r="R832" t="str">
        <f>TRIM(RIGHT(N832,LEN(N832)-SEARCH("/",N832)))</f>
        <v>rock</v>
      </c>
      <c r="S832" s="9">
        <f t="shared" si="37"/>
        <v>41325.525752314818</v>
      </c>
      <c r="T832" s="9">
        <f t="shared" si="38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36"/>
        <v>2.3333333333333335</v>
      </c>
      <c r="P833">
        <f>IFERROR(E833/L833, "null")</f>
        <v>175</v>
      </c>
      <c r="Q833" t="str">
        <f>TRIM(LEFT(N833,SEARCH("/",N833,1)-1))</f>
        <v>music</v>
      </c>
      <c r="R833" t="str">
        <f>TRIM(RIGHT(N833,LEN(N833)-SEARCH("/",N833)))</f>
        <v>rock</v>
      </c>
      <c r="S833" s="9">
        <f t="shared" si="37"/>
        <v>40996.646921296298</v>
      </c>
      <c r="T833" s="9">
        <f t="shared" si="38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36"/>
        <v>1.0060706666666666</v>
      </c>
      <c r="P834">
        <f>IFERROR(E834/L834, "null")</f>
        <v>97.993896103896105</v>
      </c>
      <c r="Q834" t="str">
        <f>TRIM(LEFT(N834,SEARCH("/",N834,1)-1))</f>
        <v>music</v>
      </c>
      <c r="R834" t="str">
        <f>TRIM(RIGHT(N834,LEN(N834)-SEARCH("/",N834)))</f>
        <v>rock</v>
      </c>
      <c r="S834" s="9">
        <f t="shared" si="37"/>
        <v>40869.675173611111</v>
      </c>
      <c r="T834" s="9">
        <f t="shared" si="38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39">E835/D835</f>
        <v>1.0166666666666666</v>
      </c>
      <c r="P835">
        <f>IFERROR(E835/L835, "null")</f>
        <v>148.78048780487805</v>
      </c>
      <c r="Q835" t="str">
        <f>TRIM(LEFT(N835,SEARCH("/",N835,1)-1))</f>
        <v>music</v>
      </c>
      <c r="R835" t="str">
        <f>TRIM(RIGHT(N835,LEN(N835)-SEARCH("/",N835)))</f>
        <v>rock</v>
      </c>
      <c r="S835" s="9">
        <f t="shared" ref="S835:S898" si="40">(((J835/60)/60)/24)+DATE(1970,1,1)</f>
        <v>41718.878182870372</v>
      </c>
      <c r="T835" s="9">
        <f t="shared" ref="T835:T898" si="41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39"/>
        <v>1.3101818181818181</v>
      </c>
      <c r="P836">
        <f>IFERROR(E836/L836, "null")</f>
        <v>96.08</v>
      </c>
      <c r="Q836" t="str">
        <f>TRIM(LEFT(N836,SEARCH("/",N836,1)-1))</f>
        <v>music</v>
      </c>
      <c r="R836" t="str">
        <f>TRIM(RIGHT(N836,LEN(N836)-SEARCH("/",N836)))</f>
        <v>rock</v>
      </c>
      <c r="S836" s="9">
        <f t="shared" si="40"/>
        <v>41422.822824074072</v>
      </c>
      <c r="T836" s="9">
        <f t="shared" si="41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39"/>
        <v>1.1725000000000001</v>
      </c>
      <c r="P837">
        <f>IFERROR(E837/L837, "null")</f>
        <v>58.625</v>
      </c>
      <c r="Q837" t="str">
        <f>TRIM(LEFT(N837,SEARCH("/",N837,1)-1))</f>
        <v>music</v>
      </c>
      <c r="R837" t="str">
        <f>TRIM(RIGHT(N837,LEN(N837)-SEARCH("/",N837)))</f>
        <v>rock</v>
      </c>
      <c r="S837" s="9">
        <f t="shared" si="40"/>
        <v>41005.45784722222</v>
      </c>
      <c r="T837" s="9">
        <f t="shared" si="41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39"/>
        <v>1.009304</v>
      </c>
      <c r="P838">
        <f>IFERROR(E838/L838, "null")</f>
        <v>109.70695652173914</v>
      </c>
      <c r="Q838" t="str">
        <f>TRIM(LEFT(N838,SEARCH("/",N838,1)-1))</f>
        <v>music</v>
      </c>
      <c r="R838" t="str">
        <f>TRIM(RIGHT(N838,LEN(N838)-SEARCH("/",N838)))</f>
        <v>rock</v>
      </c>
      <c r="S838" s="9">
        <f t="shared" si="40"/>
        <v>41524.056921296295</v>
      </c>
      <c r="T838" s="9">
        <f t="shared" si="41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39"/>
        <v>1.218</v>
      </c>
      <c r="P839">
        <f>IFERROR(E839/L839, "null")</f>
        <v>49.112903225806448</v>
      </c>
      <c r="Q839" t="str">
        <f>TRIM(LEFT(N839,SEARCH("/",N839,1)-1))</f>
        <v>music</v>
      </c>
      <c r="R839" t="str">
        <f>TRIM(RIGHT(N839,LEN(N839)-SEARCH("/",N839)))</f>
        <v>rock</v>
      </c>
      <c r="S839" s="9">
        <f t="shared" si="40"/>
        <v>41730.998402777775</v>
      </c>
      <c r="T839" s="9">
        <f t="shared" si="41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39"/>
        <v>1.454</v>
      </c>
      <c r="P840">
        <f>IFERROR(E840/L840, "null")</f>
        <v>47.672131147540981</v>
      </c>
      <c r="Q840" t="str">
        <f>TRIM(LEFT(N840,SEARCH("/",N840,1)-1))</f>
        <v>music</v>
      </c>
      <c r="R840" t="str">
        <f>TRIM(RIGHT(N840,LEN(N840)-SEARCH("/",N840)))</f>
        <v>rock</v>
      </c>
      <c r="S840" s="9">
        <f t="shared" si="40"/>
        <v>40895.897974537038</v>
      </c>
      <c r="T840" s="9">
        <f t="shared" si="41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39"/>
        <v>1.166166</v>
      </c>
      <c r="P841">
        <f>IFERROR(E841/L841, "null")</f>
        <v>60.737812499999997</v>
      </c>
      <c r="Q841" t="str">
        <f>TRIM(LEFT(N841,SEARCH("/",N841,1)-1))</f>
        <v>music</v>
      </c>
      <c r="R841" t="str">
        <f>TRIM(RIGHT(N841,LEN(N841)-SEARCH("/",N841)))</f>
        <v>rock</v>
      </c>
      <c r="S841" s="9">
        <f t="shared" si="40"/>
        <v>41144.763379629629</v>
      </c>
      <c r="T841" s="9">
        <f t="shared" si="41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39"/>
        <v>1.2041660000000001</v>
      </c>
      <c r="P842">
        <f>IFERROR(E842/L842, "null")</f>
        <v>63.37715789473684</v>
      </c>
      <c r="Q842" t="str">
        <f>TRIM(LEFT(N842,SEARCH("/",N842,1)-1))</f>
        <v>music</v>
      </c>
      <c r="R842" t="str">
        <f>TRIM(RIGHT(N842,LEN(N842)-SEARCH("/",N842)))</f>
        <v>metal</v>
      </c>
      <c r="S842" s="9">
        <f t="shared" si="40"/>
        <v>42607.226701388892</v>
      </c>
      <c r="T842" s="9">
        <f t="shared" si="41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39"/>
        <v>1.0132000000000001</v>
      </c>
      <c r="P843">
        <f>IFERROR(E843/L843, "null")</f>
        <v>53.893617021276597</v>
      </c>
      <c r="Q843" t="str">
        <f>TRIM(LEFT(N843,SEARCH("/",N843,1)-1))</f>
        <v>music</v>
      </c>
      <c r="R843" t="str">
        <f>TRIM(RIGHT(N843,LEN(N843)-SEARCH("/",N843)))</f>
        <v>metal</v>
      </c>
      <c r="S843" s="9">
        <f t="shared" si="40"/>
        <v>41923.838692129626</v>
      </c>
      <c r="T843" s="9">
        <f t="shared" si="41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39"/>
        <v>1.0431999999999999</v>
      </c>
      <c r="P844">
        <f>IFERROR(E844/L844, "null")</f>
        <v>66.871794871794876</v>
      </c>
      <c r="Q844" t="str">
        <f>TRIM(LEFT(N844,SEARCH("/",N844,1)-1))</f>
        <v>music</v>
      </c>
      <c r="R844" t="str">
        <f>TRIM(RIGHT(N844,LEN(N844)-SEARCH("/",N844)))</f>
        <v>metal</v>
      </c>
      <c r="S844" s="9">
        <f t="shared" si="40"/>
        <v>41526.592395833337</v>
      </c>
      <c r="T844" s="9">
        <f t="shared" si="41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39"/>
        <v>2.6713333333333331</v>
      </c>
      <c r="P845">
        <f>IFERROR(E845/L845, "null")</f>
        <v>63.102362204724407</v>
      </c>
      <c r="Q845" t="str">
        <f>TRIM(LEFT(N845,SEARCH("/",N845,1)-1))</f>
        <v>music</v>
      </c>
      <c r="R845" t="str">
        <f>TRIM(RIGHT(N845,LEN(N845)-SEARCH("/",N845)))</f>
        <v>metal</v>
      </c>
      <c r="S845" s="9">
        <f t="shared" si="40"/>
        <v>42695.257870370369</v>
      </c>
      <c r="T845" s="9">
        <f t="shared" si="41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39"/>
        <v>1.9413333333333334</v>
      </c>
      <c r="P846">
        <f>IFERROR(E846/L846, "null")</f>
        <v>36.628930817610062</v>
      </c>
      <c r="Q846" t="str">
        <f>TRIM(LEFT(N846,SEARCH("/",N846,1)-1))</f>
        <v>music</v>
      </c>
      <c r="R846" t="str">
        <f>TRIM(RIGHT(N846,LEN(N846)-SEARCH("/",N846)))</f>
        <v>metal</v>
      </c>
      <c r="S846" s="9">
        <f t="shared" si="40"/>
        <v>41905.684629629628</v>
      </c>
      <c r="T846" s="9">
        <f t="shared" si="41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39"/>
        <v>1.203802</v>
      </c>
      <c r="P847">
        <f>IFERROR(E847/L847, "null")</f>
        <v>34.005706214689269</v>
      </c>
      <c r="Q847" t="str">
        <f>TRIM(LEFT(N847,SEARCH("/",N847,1)-1))</f>
        <v>music</v>
      </c>
      <c r="R847" t="str">
        <f>TRIM(RIGHT(N847,LEN(N847)-SEARCH("/",N847)))</f>
        <v>metal</v>
      </c>
      <c r="S847" s="9">
        <f t="shared" si="40"/>
        <v>42578.205972222218</v>
      </c>
      <c r="T847" s="9">
        <f t="shared" si="41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39"/>
        <v>1.2200090909090908</v>
      </c>
      <c r="P848">
        <f>IFERROR(E848/L848, "null")</f>
        <v>28.553404255319148</v>
      </c>
      <c r="Q848" t="str">
        <f>TRIM(LEFT(N848,SEARCH("/",N848,1)-1))</f>
        <v>music</v>
      </c>
      <c r="R848" t="str">
        <f>TRIM(RIGHT(N848,LEN(N848)-SEARCH("/",N848)))</f>
        <v>metal</v>
      </c>
      <c r="S848" s="9">
        <f t="shared" si="40"/>
        <v>41694.391840277778</v>
      </c>
      <c r="T848" s="9">
        <f t="shared" si="41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39"/>
        <v>1</v>
      </c>
      <c r="P849">
        <f>IFERROR(E849/L849, "null")</f>
        <v>10</v>
      </c>
      <c r="Q849" t="str">
        <f>TRIM(LEFT(N849,SEARCH("/",N849,1)-1))</f>
        <v>music</v>
      </c>
      <c r="R849" t="str">
        <f>TRIM(RIGHT(N849,LEN(N849)-SEARCH("/",N849)))</f>
        <v>metal</v>
      </c>
      <c r="S849" s="9">
        <f t="shared" si="40"/>
        <v>42165.79833333334</v>
      </c>
      <c r="T849" s="9">
        <f t="shared" si="41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39"/>
        <v>1</v>
      </c>
      <c r="P850">
        <f>IFERROR(E850/L850, "null")</f>
        <v>18.75</v>
      </c>
      <c r="Q850" t="str">
        <f>TRIM(LEFT(N850,SEARCH("/",N850,1)-1))</f>
        <v>music</v>
      </c>
      <c r="R850" t="str">
        <f>TRIM(RIGHT(N850,LEN(N850)-SEARCH("/",N850)))</f>
        <v>metal</v>
      </c>
      <c r="S850" s="9">
        <f t="shared" si="40"/>
        <v>42078.792048611111</v>
      </c>
      <c r="T850" s="9">
        <f t="shared" si="41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39"/>
        <v>1.1990000000000001</v>
      </c>
      <c r="P851">
        <f>IFERROR(E851/L851, "null")</f>
        <v>41.704347826086959</v>
      </c>
      <c r="Q851" t="str">
        <f>TRIM(LEFT(N851,SEARCH("/",N851,1)-1))</f>
        <v>music</v>
      </c>
      <c r="R851" t="str">
        <f>TRIM(RIGHT(N851,LEN(N851)-SEARCH("/",N851)))</f>
        <v>metal</v>
      </c>
      <c r="S851" s="9">
        <f t="shared" si="40"/>
        <v>42051.148888888885</v>
      </c>
      <c r="T851" s="9">
        <f t="shared" si="41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39"/>
        <v>1.55175</v>
      </c>
      <c r="P852">
        <f>IFERROR(E852/L852, "null")</f>
        <v>46.669172932330824</v>
      </c>
      <c r="Q852" t="str">
        <f>TRIM(LEFT(N852,SEARCH("/",N852,1)-1))</f>
        <v>music</v>
      </c>
      <c r="R852" t="str">
        <f>TRIM(RIGHT(N852,LEN(N852)-SEARCH("/",N852)))</f>
        <v>metal</v>
      </c>
      <c r="S852" s="9">
        <f t="shared" si="40"/>
        <v>42452.827743055561</v>
      </c>
      <c r="T852" s="9">
        <f t="shared" si="41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39"/>
        <v>1.3045</v>
      </c>
      <c r="P853">
        <f>IFERROR(E853/L853, "null")</f>
        <v>37.271428571428572</v>
      </c>
      <c r="Q853" t="str">
        <f>TRIM(LEFT(N853,SEARCH("/",N853,1)-1))</f>
        <v>music</v>
      </c>
      <c r="R853" t="str">
        <f>TRIM(RIGHT(N853,LEN(N853)-SEARCH("/",N853)))</f>
        <v>metal</v>
      </c>
      <c r="S853" s="9">
        <f t="shared" si="40"/>
        <v>42522.880243055552</v>
      </c>
      <c r="T853" s="9">
        <f t="shared" si="41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39"/>
        <v>1.0497142857142858</v>
      </c>
      <c r="P854">
        <f>IFERROR(E854/L854, "null")</f>
        <v>59.258064516129032</v>
      </c>
      <c r="Q854" t="str">
        <f>TRIM(LEFT(N854,SEARCH("/",N854,1)-1))</f>
        <v>music</v>
      </c>
      <c r="R854" t="str">
        <f>TRIM(RIGHT(N854,LEN(N854)-SEARCH("/",N854)))</f>
        <v>metal</v>
      </c>
      <c r="S854" s="9">
        <f t="shared" si="40"/>
        <v>42656.805497685185</v>
      </c>
      <c r="T854" s="9">
        <f t="shared" si="41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39"/>
        <v>1</v>
      </c>
      <c r="P855">
        <f>IFERROR(E855/L855, "null")</f>
        <v>30</v>
      </c>
      <c r="Q855" t="str">
        <f>TRIM(LEFT(N855,SEARCH("/",N855,1)-1))</f>
        <v>music</v>
      </c>
      <c r="R855" t="str">
        <f>TRIM(RIGHT(N855,LEN(N855)-SEARCH("/",N855)))</f>
        <v>metal</v>
      </c>
      <c r="S855" s="9">
        <f t="shared" si="40"/>
        <v>42021.832280092596</v>
      </c>
      <c r="T855" s="9">
        <f t="shared" si="41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39"/>
        <v>1.1822050359712231</v>
      </c>
      <c r="P856">
        <f>IFERROR(E856/L856, "null")</f>
        <v>65.8623246492986</v>
      </c>
      <c r="Q856" t="str">
        <f>TRIM(LEFT(N856,SEARCH("/",N856,1)-1))</f>
        <v>music</v>
      </c>
      <c r="R856" t="str">
        <f>TRIM(RIGHT(N856,LEN(N856)-SEARCH("/",N856)))</f>
        <v>metal</v>
      </c>
      <c r="S856" s="9">
        <f t="shared" si="40"/>
        <v>42702.212337962963</v>
      </c>
      <c r="T856" s="9">
        <f t="shared" si="41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39"/>
        <v>1.0344827586206897</v>
      </c>
      <c r="P857">
        <f>IFERROR(E857/L857, "null")</f>
        <v>31.914893617021278</v>
      </c>
      <c r="Q857" t="str">
        <f>TRIM(LEFT(N857,SEARCH("/",N857,1)-1))</f>
        <v>music</v>
      </c>
      <c r="R857" t="str">
        <f>TRIM(RIGHT(N857,LEN(N857)-SEARCH("/",N857)))</f>
        <v>metal</v>
      </c>
      <c r="S857" s="9">
        <f t="shared" si="40"/>
        <v>42545.125196759262</v>
      </c>
      <c r="T857" s="9">
        <f t="shared" si="41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39"/>
        <v>2.1800000000000002</v>
      </c>
      <c r="P858">
        <f>IFERROR(E858/L858, "null")</f>
        <v>19.464285714285715</v>
      </c>
      <c r="Q858" t="str">
        <f>TRIM(LEFT(N858,SEARCH("/",N858,1)-1))</f>
        <v>music</v>
      </c>
      <c r="R858" t="str">
        <f>TRIM(RIGHT(N858,LEN(N858)-SEARCH("/",N858)))</f>
        <v>metal</v>
      </c>
      <c r="S858" s="9">
        <f t="shared" si="40"/>
        <v>42609.311990740738</v>
      </c>
      <c r="T858" s="9">
        <f t="shared" si="41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39"/>
        <v>1</v>
      </c>
      <c r="P859">
        <f>IFERROR(E859/L859, "null")</f>
        <v>50</v>
      </c>
      <c r="Q859" t="str">
        <f>TRIM(LEFT(N859,SEARCH("/",N859,1)-1))</f>
        <v>music</v>
      </c>
      <c r="R859" t="str">
        <f>TRIM(RIGHT(N859,LEN(N859)-SEARCH("/",N859)))</f>
        <v>metal</v>
      </c>
      <c r="S859" s="9">
        <f t="shared" si="40"/>
        <v>42291.581377314811</v>
      </c>
      <c r="T859" s="9">
        <f t="shared" si="41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39"/>
        <v>1.4400583333333332</v>
      </c>
      <c r="P860">
        <f>IFERROR(E860/L860, "null")</f>
        <v>22.737763157894737</v>
      </c>
      <c r="Q860" t="str">
        <f>TRIM(LEFT(N860,SEARCH("/",N860,1)-1))</f>
        <v>music</v>
      </c>
      <c r="R860" t="str">
        <f>TRIM(RIGHT(N860,LEN(N860)-SEARCH("/",N860)))</f>
        <v>metal</v>
      </c>
      <c r="S860" s="9">
        <f t="shared" si="40"/>
        <v>42079.745578703703</v>
      </c>
      <c r="T860" s="9">
        <f t="shared" si="41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39"/>
        <v>1.0467500000000001</v>
      </c>
      <c r="P861">
        <f>IFERROR(E861/L861, "null")</f>
        <v>42.724489795918366</v>
      </c>
      <c r="Q861" t="str">
        <f>TRIM(LEFT(N861,SEARCH("/",N861,1)-1))</f>
        <v>music</v>
      </c>
      <c r="R861" t="str">
        <f>TRIM(RIGHT(N861,LEN(N861)-SEARCH("/",N861)))</f>
        <v>metal</v>
      </c>
      <c r="S861" s="9">
        <f t="shared" si="40"/>
        <v>42128.820231481484</v>
      </c>
      <c r="T861" s="9">
        <f t="shared" si="41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39"/>
        <v>0.18142857142857144</v>
      </c>
      <c r="P862">
        <f>IFERROR(E862/L862, "null")</f>
        <v>52.916666666666664</v>
      </c>
      <c r="Q862" t="str">
        <f>TRIM(LEFT(N862,SEARCH("/",N862,1)-1))</f>
        <v>music</v>
      </c>
      <c r="R862" t="str">
        <f>TRIM(RIGHT(N862,LEN(N862)-SEARCH("/",N862)))</f>
        <v>jazz</v>
      </c>
      <c r="S862" s="9">
        <f t="shared" si="40"/>
        <v>41570.482789351852</v>
      </c>
      <c r="T862" s="9">
        <f t="shared" si="41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39"/>
        <v>2.2444444444444444E-2</v>
      </c>
      <c r="P863">
        <f>IFERROR(E863/L863, "null")</f>
        <v>50.5</v>
      </c>
      <c r="Q863" t="str">
        <f>TRIM(LEFT(N863,SEARCH("/",N863,1)-1))</f>
        <v>music</v>
      </c>
      <c r="R863" t="str">
        <f>TRIM(RIGHT(N863,LEN(N863)-SEARCH("/",N863)))</f>
        <v>jazz</v>
      </c>
      <c r="S863" s="9">
        <f t="shared" si="40"/>
        <v>42599.965324074074</v>
      </c>
      <c r="T863" s="9">
        <f t="shared" si="41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39"/>
        <v>3.3999999999999998E-3</v>
      </c>
      <c r="P864">
        <f>IFERROR(E864/L864, "null")</f>
        <v>42.5</v>
      </c>
      <c r="Q864" t="str">
        <f>TRIM(LEFT(N864,SEARCH("/",N864,1)-1))</f>
        <v>music</v>
      </c>
      <c r="R864" t="str">
        <f>TRIM(RIGHT(N864,LEN(N864)-SEARCH("/",N864)))</f>
        <v>jazz</v>
      </c>
      <c r="S864" s="9">
        <f t="shared" si="40"/>
        <v>41559.5549537037</v>
      </c>
      <c r="T864" s="9">
        <f t="shared" si="41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39"/>
        <v>4.4999999999999998E-2</v>
      </c>
      <c r="P865">
        <f>IFERROR(E865/L865, "null")</f>
        <v>18</v>
      </c>
      <c r="Q865" t="str">
        <f>TRIM(LEFT(N865,SEARCH("/",N865,1)-1))</f>
        <v>music</v>
      </c>
      <c r="R865" t="str">
        <f>TRIM(RIGHT(N865,LEN(N865)-SEARCH("/",N865)))</f>
        <v>jazz</v>
      </c>
      <c r="S865" s="9">
        <f t="shared" si="40"/>
        <v>40921.117662037039</v>
      </c>
      <c r="T865" s="9">
        <f t="shared" si="41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39"/>
        <v>0.41538461538461541</v>
      </c>
      <c r="P866">
        <f>IFERROR(E866/L866, "null")</f>
        <v>34.177215189873415</v>
      </c>
      <c r="Q866" t="str">
        <f>TRIM(LEFT(N866,SEARCH("/",N866,1)-1))</f>
        <v>music</v>
      </c>
      <c r="R866" t="str">
        <f>TRIM(RIGHT(N866,LEN(N866)-SEARCH("/",N866)))</f>
        <v>jazz</v>
      </c>
      <c r="S866" s="9">
        <f t="shared" si="40"/>
        <v>41541.106921296298</v>
      </c>
      <c r="T866" s="9">
        <f t="shared" si="41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39"/>
        <v>2.0454545454545454E-2</v>
      </c>
      <c r="P867">
        <f>IFERROR(E867/L867, "null")</f>
        <v>22.5</v>
      </c>
      <c r="Q867" t="str">
        <f>TRIM(LEFT(N867,SEARCH("/",N867,1)-1))</f>
        <v>music</v>
      </c>
      <c r="R867" t="str">
        <f>TRIM(RIGHT(N867,LEN(N867)-SEARCH("/",N867)))</f>
        <v>jazz</v>
      </c>
      <c r="S867" s="9">
        <f t="shared" si="40"/>
        <v>41230.77311342593</v>
      </c>
      <c r="T867" s="9">
        <f t="shared" si="41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39"/>
        <v>0.18285714285714286</v>
      </c>
      <c r="P868">
        <f>IFERROR(E868/L868, "null")</f>
        <v>58.18181818181818</v>
      </c>
      <c r="Q868" t="str">
        <f>TRIM(LEFT(N868,SEARCH("/",N868,1)-1))</f>
        <v>music</v>
      </c>
      <c r="R868" t="str">
        <f>TRIM(RIGHT(N868,LEN(N868)-SEARCH("/",N868)))</f>
        <v>jazz</v>
      </c>
      <c r="S868" s="9">
        <f t="shared" si="40"/>
        <v>42025.637939814813</v>
      </c>
      <c r="T868" s="9">
        <f t="shared" si="41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39"/>
        <v>0.2402</v>
      </c>
      <c r="P869">
        <f>IFERROR(E869/L869, "null")</f>
        <v>109.18181818181819</v>
      </c>
      <c r="Q869" t="str">
        <f>TRIM(LEFT(N869,SEARCH("/",N869,1)-1))</f>
        <v>music</v>
      </c>
      <c r="R869" t="str">
        <f>TRIM(RIGHT(N869,LEN(N869)-SEARCH("/",N869)))</f>
        <v>jazz</v>
      </c>
      <c r="S869" s="9">
        <f t="shared" si="40"/>
        <v>40088.105393518519</v>
      </c>
      <c r="T869" s="9">
        <f t="shared" si="41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39"/>
        <v>1.1111111111111111E-3</v>
      </c>
      <c r="P870">
        <f>IFERROR(E870/L870, "null")</f>
        <v>50</v>
      </c>
      <c r="Q870" t="str">
        <f>TRIM(LEFT(N870,SEARCH("/",N870,1)-1))</f>
        <v>music</v>
      </c>
      <c r="R870" t="str">
        <f>TRIM(RIGHT(N870,LEN(N870)-SEARCH("/",N870)))</f>
        <v>jazz</v>
      </c>
      <c r="S870" s="9">
        <f t="shared" si="40"/>
        <v>41616.027754629627</v>
      </c>
      <c r="T870" s="9">
        <f t="shared" si="41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39"/>
        <v>0.11818181818181818</v>
      </c>
      <c r="P871">
        <f>IFERROR(E871/L871, "null")</f>
        <v>346.66666666666669</v>
      </c>
      <c r="Q871" t="str">
        <f>TRIM(LEFT(N871,SEARCH("/",N871,1)-1))</f>
        <v>music</v>
      </c>
      <c r="R871" t="str">
        <f>TRIM(RIGHT(N871,LEN(N871)-SEARCH("/",N871)))</f>
        <v>jazz</v>
      </c>
      <c r="S871" s="9">
        <f t="shared" si="40"/>
        <v>41342.845567129632</v>
      </c>
      <c r="T871" s="9">
        <f t="shared" si="41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39"/>
        <v>3.0999999999999999E-3</v>
      </c>
      <c r="P872">
        <f>IFERROR(E872/L872, "null")</f>
        <v>12.4</v>
      </c>
      <c r="Q872" t="str">
        <f>TRIM(LEFT(N872,SEARCH("/",N872,1)-1))</f>
        <v>music</v>
      </c>
      <c r="R872" t="str">
        <f>TRIM(RIGHT(N872,LEN(N872)-SEARCH("/",N872)))</f>
        <v>jazz</v>
      </c>
      <c r="S872" s="9">
        <f t="shared" si="40"/>
        <v>41488.022256944445</v>
      </c>
      <c r="T872" s="9">
        <f t="shared" si="41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39"/>
        <v>5.4166666666666669E-2</v>
      </c>
      <c r="P873">
        <f>IFERROR(E873/L873, "null")</f>
        <v>27.083333333333332</v>
      </c>
      <c r="Q873" t="str">
        <f>TRIM(LEFT(N873,SEARCH("/",N873,1)-1))</f>
        <v>music</v>
      </c>
      <c r="R873" t="str">
        <f>TRIM(RIGHT(N873,LEN(N873)-SEARCH("/",N873)))</f>
        <v>jazz</v>
      </c>
      <c r="S873" s="9">
        <f t="shared" si="40"/>
        <v>41577.561284722222</v>
      </c>
      <c r="T873" s="9">
        <f t="shared" si="41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39"/>
        <v>8.1250000000000003E-3</v>
      </c>
      <c r="P874">
        <f>IFERROR(E874/L874, "null")</f>
        <v>32.5</v>
      </c>
      <c r="Q874" t="str">
        <f>TRIM(LEFT(N874,SEARCH("/",N874,1)-1))</f>
        <v>music</v>
      </c>
      <c r="R874" t="str">
        <f>TRIM(RIGHT(N874,LEN(N874)-SEARCH("/",N874)))</f>
        <v>jazz</v>
      </c>
      <c r="S874" s="9">
        <f t="shared" si="40"/>
        <v>40567.825543981482</v>
      </c>
      <c r="T874" s="9">
        <f t="shared" si="41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39"/>
        <v>1.2857142857142857E-2</v>
      </c>
      <c r="P875">
        <f>IFERROR(E875/L875, "null")</f>
        <v>9</v>
      </c>
      <c r="Q875" t="str">
        <f>TRIM(LEFT(N875,SEARCH("/",N875,1)-1))</f>
        <v>music</v>
      </c>
      <c r="R875" t="str">
        <f>TRIM(RIGHT(N875,LEN(N875)-SEARCH("/",N875)))</f>
        <v>jazz</v>
      </c>
      <c r="S875" s="9">
        <f t="shared" si="40"/>
        <v>41184.167129629634</v>
      </c>
      <c r="T875" s="9">
        <f t="shared" si="41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39"/>
        <v>0.24333333333333335</v>
      </c>
      <c r="P876">
        <f>IFERROR(E876/L876, "null")</f>
        <v>34.761904761904759</v>
      </c>
      <c r="Q876" t="str">
        <f>TRIM(LEFT(N876,SEARCH("/",N876,1)-1))</f>
        <v>music</v>
      </c>
      <c r="R876" t="str">
        <f>TRIM(RIGHT(N876,LEN(N876)-SEARCH("/",N876)))</f>
        <v>jazz</v>
      </c>
      <c r="S876" s="9">
        <f t="shared" si="40"/>
        <v>41368.583726851852</v>
      </c>
      <c r="T876" s="9">
        <f t="shared" si="41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39"/>
        <v>0</v>
      </c>
      <c r="P877" t="str">
        <f>IFERROR(E877/L877, "null")</f>
        <v>null</v>
      </c>
      <c r="Q877" t="str">
        <f>TRIM(LEFT(N877,SEARCH("/",N877,1)-1))</f>
        <v>music</v>
      </c>
      <c r="R877" t="str">
        <f>TRIM(RIGHT(N877,LEN(N877)-SEARCH("/",N877)))</f>
        <v>jazz</v>
      </c>
      <c r="S877" s="9">
        <f t="shared" si="40"/>
        <v>42248.723738425921</v>
      </c>
      <c r="T877" s="9">
        <f t="shared" si="41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39"/>
        <v>0.40799492385786801</v>
      </c>
      <c r="P878">
        <f>IFERROR(E878/L878, "null")</f>
        <v>28.577777777777779</v>
      </c>
      <c r="Q878" t="str">
        <f>TRIM(LEFT(N878,SEARCH("/",N878,1)-1))</f>
        <v>music</v>
      </c>
      <c r="R878" t="str">
        <f>TRIM(RIGHT(N878,LEN(N878)-SEARCH("/",N878)))</f>
        <v>jazz</v>
      </c>
      <c r="S878" s="9">
        <f t="shared" si="40"/>
        <v>41276.496840277774</v>
      </c>
      <c r="T878" s="9">
        <f t="shared" si="41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39"/>
        <v>0.67549999999999999</v>
      </c>
      <c r="P879">
        <f>IFERROR(E879/L879, "null")</f>
        <v>46.586206896551722</v>
      </c>
      <c r="Q879" t="str">
        <f>TRIM(LEFT(N879,SEARCH("/",N879,1)-1))</f>
        <v>music</v>
      </c>
      <c r="R879" t="str">
        <f>TRIM(RIGHT(N879,LEN(N879)-SEARCH("/",N879)))</f>
        <v>jazz</v>
      </c>
      <c r="S879" s="9">
        <f t="shared" si="40"/>
        <v>41597.788888888892</v>
      </c>
      <c r="T879" s="9">
        <f t="shared" si="41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39"/>
        <v>1.2999999999999999E-2</v>
      </c>
      <c r="P880">
        <f>IFERROR(E880/L880, "null")</f>
        <v>32.5</v>
      </c>
      <c r="Q880" t="str">
        <f>TRIM(LEFT(N880,SEARCH("/",N880,1)-1))</f>
        <v>music</v>
      </c>
      <c r="R880" t="str">
        <f>TRIM(RIGHT(N880,LEN(N880)-SEARCH("/",N880)))</f>
        <v>jazz</v>
      </c>
      <c r="S880" s="9">
        <f t="shared" si="40"/>
        <v>40505.232916666668</v>
      </c>
      <c r="T880" s="9">
        <f t="shared" si="41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39"/>
        <v>0.30666666666666664</v>
      </c>
      <c r="P881">
        <f>IFERROR(E881/L881, "null")</f>
        <v>21.466666666666665</v>
      </c>
      <c r="Q881" t="str">
        <f>TRIM(LEFT(N881,SEARCH("/",N881,1)-1))</f>
        <v>music</v>
      </c>
      <c r="R881" t="str">
        <f>TRIM(RIGHT(N881,LEN(N881)-SEARCH("/",N881)))</f>
        <v>jazz</v>
      </c>
      <c r="S881" s="9">
        <f t="shared" si="40"/>
        <v>41037.829918981479</v>
      </c>
      <c r="T881" s="9">
        <f t="shared" si="41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39"/>
        <v>2.9894179894179893E-2</v>
      </c>
      <c r="P882">
        <f>IFERROR(E882/L882, "null")</f>
        <v>14.125</v>
      </c>
      <c r="Q882" t="str">
        <f>TRIM(LEFT(N882,SEARCH("/",N882,1)-1))</f>
        <v>music</v>
      </c>
      <c r="R882" t="str">
        <f>TRIM(RIGHT(N882,LEN(N882)-SEARCH("/",N882)))</f>
        <v>indie rock</v>
      </c>
      <c r="S882" s="9">
        <f t="shared" si="40"/>
        <v>41179.32104166667</v>
      </c>
      <c r="T882" s="9">
        <f t="shared" si="41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39"/>
        <v>8.0000000000000002E-3</v>
      </c>
      <c r="P883">
        <f>IFERROR(E883/L883, "null")</f>
        <v>30</v>
      </c>
      <c r="Q883" t="str">
        <f>TRIM(LEFT(N883,SEARCH("/",N883,1)-1))</f>
        <v>music</v>
      </c>
      <c r="R883" t="str">
        <f>TRIM(RIGHT(N883,LEN(N883)-SEARCH("/",N883)))</f>
        <v>indie rock</v>
      </c>
      <c r="S883" s="9">
        <f t="shared" si="40"/>
        <v>40877.25099537037</v>
      </c>
      <c r="T883" s="9">
        <f t="shared" si="41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39"/>
        <v>0.20133333333333334</v>
      </c>
      <c r="P884">
        <f>IFERROR(E884/L884, "null")</f>
        <v>21.571428571428573</v>
      </c>
      <c r="Q884" t="str">
        <f>TRIM(LEFT(N884,SEARCH("/",N884,1)-1))</f>
        <v>music</v>
      </c>
      <c r="R884" t="str">
        <f>TRIM(RIGHT(N884,LEN(N884)-SEARCH("/",N884)))</f>
        <v>indie rock</v>
      </c>
      <c r="S884" s="9">
        <f t="shared" si="40"/>
        <v>40759.860532407409</v>
      </c>
      <c r="T884" s="9">
        <f t="shared" si="41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39"/>
        <v>0.4002</v>
      </c>
      <c r="P885">
        <f>IFERROR(E885/L885, "null")</f>
        <v>83.375</v>
      </c>
      <c r="Q885" t="str">
        <f>TRIM(LEFT(N885,SEARCH("/",N885,1)-1))</f>
        <v>music</v>
      </c>
      <c r="R885" t="str">
        <f>TRIM(RIGHT(N885,LEN(N885)-SEARCH("/",N885)))</f>
        <v>indie rock</v>
      </c>
      <c r="S885" s="9">
        <f t="shared" si="40"/>
        <v>42371.935590277775</v>
      </c>
      <c r="T885" s="9">
        <f t="shared" si="41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39"/>
        <v>0.01</v>
      </c>
      <c r="P886">
        <f>IFERROR(E886/L886, "null")</f>
        <v>10</v>
      </c>
      <c r="Q886" t="str">
        <f>TRIM(LEFT(N886,SEARCH("/",N886,1)-1))</f>
        <v>music</v>
      </c>
      <c r="R886" t="str">
        <f>TRIM(RIGHT(N886,LEN(N886)-SEARCH("/",N886)))</f>
        <v>indie rock</v>
      </c>
      <c r="S886" s="9">
        <f t="shared" si="40"/>
        <v>40981.802615740737</v>
      </c>
      <c r="T886" s="9">
        <f t="shared" si="41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39"/>
        <v>0.75</v>
      </c>
      <c r="P887">
        <f>IFERROR(E887/L887, "null")</f>
        <v>35.714285714285715</v>
      </c>
      <c r="Q887" t="str">
        <f>TRIM(LEFT(N887,SEARCH("/",N887,1)-1))</f>
        <v>music</v>
      </c>
      <c r="R887" t="str">
        <f>TRIM(RIGHT(N887,LEN(N887)-SEARCH("/",N887)))</f>
        <v>indie rock</v>
      </c>
      <c r="S887" s="9">
        <f t="shared" si="40"/>
        <v>42713.941099537042</v>
      </c>
      <c r="T887" s="9">
        <f t="shared" si="41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39"/>
        <v>0.41</v>
      </c>
      <c r="P888">
        <f>IFERROR(E888/L888, "null")</f>
        <v>29.285714285714285</v>
      </c>
      <c r="Q888" t="str">
        <f>TRIM(LEFT(N888,SEARCH("/",N888,1)-1))</f>
        <v>music</v>
      </c>
      <c r="R888" t="str">
        <f>TRIM(RIGHT(N888,LEN(N888)-SEARCH("/",N888)))</f>
        <v>indie rock</v>
      </c>
      <c r="S888" s="9">
        <f t="shared" si="40"/>
        <v>42603.870520833334</v>
      </c>
      <c r="T888" s="9">
        <f t="shared" si="41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39"/>
        <v>0</v>
      </c>
      <c r="P889" t="str">
        <f>IFERROR(E889/L889, "null")</f>
        <v>null</v>
      </c>
      <c r="Q889" t="str">
        <f>TRIM(LEFT(N889,SEARCH("/",N889,1)-1))</f>
        <v>music</v>
      </c>
      <c r="R889" t="str">
        <f>TRIM(RIGHT(N889,LEN(N889)-SEARCH("/",N889)))</f>
        <v>indie rock</v>
      </c>
      <c r="S889" s="9">
        <f t="shared" si="40"/>
        <v>41026.958969907406</v>
      </c>
      <c r="T889" s="9">
        <f t="shared" si="41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39"/>
        <v>7.1999999999999995E-2</v>
      </c>
      <c r="P890">
        <f>IFERROR(E890/L890, "null")</f>
        <v>18</v>
      </c>
      <c r="Q890" t="str">
        <f>TRIM(LEFT(N890,SEARCH("/",N890,1)-1))</f>
        <v>music</v>
      </c>
      <c r="R890" t="str">
        <f>TRIM(RIGHT(N890,LEN(N890)-SEARCH("/",N890)))</f>
        <v>indie rock</v>
      </c>
      <c r="S890" s="9">
        <f t="shared" si="40"/>
        <v>40751.753298611111</v>
      </c>
      <c r="T890" s="9">
        <f t="shared" si="41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39"/>
        <v>9.4412800000000005E-2</v>
      </c>
      <c r="P891">
        <f>IFERROR(E891/L891, "null")</f>
        <v>73.760000000000005</v>
      </c>
      <c r="Q891" t="str">
        <f>TRIM(LEFT(N891,SEARCH("/",N891,1)-1))</f>
        <v>music</v>
      </c>
      <c r="R891" t="str">
        <f>TRIM(RIGHT(N891,LEN(N891)-SEARCH("/",N891)))</f>
        <v>indie rock</v>
      </c>
      <c r="S891" s="9">
        <f t="shared" si="40"/>
        <v>41887.784062500003</v>
      </c>
      <c r="T891" s="9">
        <f t="shared" si="41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39"/>
        <v>4.1666666666666664E-2</v>
      </c>
      <c r="P892">
        <f>IFERROR(E892/L892, "null")</f>
        <v>31.25</v>
      </c>
      <c r="Q892" t="str">
        <f>TRIM(LEFT(N892,SEARCH("/",N892,1)-1))</f>
        <v>music</v>
      </c>
      <c r="R892" t="str">
        <f>TRIM(RIGHT(N892,LEN(N892)-SEARCH("/",N892)))</f>
        <v>indie rock</v>
      </c>
      <c r="S892" s="9">
        <f t="shared" si="40"/>
        <v>41569.698831018519</v>
      </c>
      <c r="T892" s="9">
        <f t="shared" si="41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39"/>
        <v>3.2500000000000001E-2</v>
      </c>
      <c r="P893">
        <f>IFERROR(E893/L893, "null")</f>
        <v>28.888888888888889</v>
      </c>
      <c r="Q893" t="str">
        <f>TRIM(LEFT(N893,SEARCH("/",N893,1)-1))</f>
        <v>music</v>
      </c>
      <c r="R893" t="str">
        <f>TRIM(RIGHT(N893,LEN(N893)-SEARCH("/",N893)))</f>
        <v>indie rock</v>
      </c>
      <c r="S893" s="9">
        <f t="shared" si="40"/>
        <v>41842.031597222223</v>
      </c>
      <c r="T893" s="9">
        <f t="shared" si="41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39"/>
        <v>0.40749999999999997</v>
      </c>
      <c r="P894">
        <f>IFERROR(E894/L894, "null")</f>
        <v>143.8235294117647</v>
      </c>
      <c r="Q894" t="str">
        <f>TRIM(LEFT(N894,SEARCH("/",N894,1)-1))</f>
        <v>music</v>
      </c>
      <c r="R894" t="str">
        <f>TRIM(RIGHT(N894,LEN(N894)-SEARCH("/",N894)))</f>
        <v>indie rock</v>
      </c>
      <c r="S894" s="9">
        <f t="shared" si="40"/>
        <v>40304.20003472222</v>
      </c>
      <c r="T894" s="9">
        <f t="shared" si="41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39"/>
        <v>0.1</v>
      </c>
      <c r="P895">
        <f>IFERROR(E895/L895, "null")</f>
        <v>40</v>
      </c>
      <c r="Q895" t="str">
        <f>TRIM(LEFT(N895,SEARCH("/",N895,1)-1))</f>
        <v>music</v>
      </c>
      <c r="R895" t="str">
        <f>TRIM(RIGHT(N895,LEN(N895)-SEARCH("/",N895)))</f>
        <v>indie rock</v>
      </c>
      <c r="S895" s="9">
        <f t="shared" si="40"/>
        <v>42065.897719907407</v>
      </c>
      <c r="T895" s="9">
        <f t="shared" si="41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39"/>
        <v>0.39169999999999999</v>
      </c>
      <c r="P896">
        <f>IFERROR(E896/L896, "null")</f>
        <v>147.81132075471697</v>
      </c>
      <c r="Q896" t="str">
        <f>TRIM(LEFT(N896,SEARCH("/",N896,1)-1))</f>
        <v>music</v>
      </c>
      <c r="R896" t="str">
        <f>TRIM(RIGHT(N896,LEN(N896)-SEARCH("/",N896)))</f>
        <v>indie rock</v>
      </c>
      <c r="S896" s="9">
        <f t="shared" si="40"/>
        <v>42496.981597222228</v>
      </c>
      <c r="T896" s="9">
        <f t="shared" si="41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39"/>
        <v>2.4375000000000001E-2</v>
      </c>
      <c r="P897">
        <f>IFERROR(E897/L897, "null")</f>
        <v>27.857142857142858</v>
      </c>
      <c r="Q897" t="str">
        <f>TRIM(LEFT(N897,SEARCH("/",N897,1)-1))</f>
        <v>music</v>
      </c>
      <c r="R897" t="str">
        <f>TRIM(RIGHT(N897,LEN(N897)-SEARCH("/",N897)))</f>
        <v>indie rock</v>
      </c>
      <c r="S897" s="9">
        <f t="shared" si="40"/>
        <v>40431.127650462964</v>
      </c>
      <c r="T897" s="9">
        <f t="shared" si="41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39"/>
        <v>0.4</v>
      </c>
      <c r="P898">
        <f>IFERROR(E898/L898, "null")</f>
        <v>44.444444444444443</v>
      </c>
      <c r="Q898" t="str">
        <f>TRIM(LEFT(N898,SEARCH("/",N898,1)-1))</f>
        <v>music</v>
      </c>
      <c r="R898" t="str">
        <f>TRIM(RIGHT(N898,LEN(N898)-SEARCH("/",N898)))</f>
        <v>indie rock</v>
      </c>
      <c r="S898" s="9">
        <f t="shared" si="40"/>
        <v>42218.872986111113</v>
      </c>
      <c r="T898" s="9">
        <f t="shared" si="41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42">E899/D899</f>
        <v>0</v>
      </c>
      <c r="P899" t="str">
        <f>IFERROR(E899/L899, "null")</f>
        <v>null</v>
      </c>
      <c r="Q899" t="str">
        <f>TRIM(LEFT(N899,SEARCH("/",N899,1)-1))</f>
        <v>music</v>
      </c>
      <c r="R899" t="str">
        <f>TRIM(RIGHT(N899,LEN(N899)-SEARCH("/",N899)))</f>
        <v>indie rock</v>
      </c>
      <c r="S899" s="9">
        <f t="shared" ref="S899:S962" si="43">(((J899/60)/60)/24)+DATE(1970,1,1)</f>
        <v>41211.688750000001</v>
      </c>
      <c r="T899" s="9">
        <f t="shared" ref="T899:T962" si="44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42"/>
        <v>2.8000000000000001E-2</v>
      </c>
      <c r="P900">
        <f>IFERROR(E900/L900, "null")</f>
        <v>35</v>
      </c>
      <c r="Q900" t="str">
        <f>TRIM(LEFT(N900,SEARCH("/",N900,1)-1))</f>
        <v>music</v>
      </c>
      <c r="R900" t="str">
        <f>TRIM(RIGHT(N900,LEN(N900)-SEARCH("/",N900)))</f>
        <v>indie rock</v>
      </c>
      <c r="S900" s="9">
        <f t="shared" si="43"/>
        <v>40878.758217592593</v>
      </c>
      <c r="T900" s="9">
        <f t="shared" si="44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42"/>
        <v>0.37333333333333335</v>
      </c>
      <c r="P901">
        <f>IFERROR(E901/L901, "null")</f>
        <v>35</v>
      </c>
      <c r="Q901" t="str">
        <f>TRIM(LEFT(N901,SEARCH("/",N901,1)-1))</f>
        <v>music</v>
      </c>
      <c r="R901" t="str">
        <f>TRIM(RIGHT(N901,LEN(N901)-SEARCH("/",N901)))</f>
        <v>indie rock</v>
      </c>
      <c r="S901" s="9">
        <f t="shared" si="43"/>
        <v>40646.099097222221</v>
      </c>
      <c r="T901" s="9">
        <f t="shared" si="44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42"/>
        <v>4.1999999999999997E-3</v>
      </c>
      <c r="P902">
        <f>IFERROR(E902/L902, "null")</f>
        <v>10.5</v>
      </c>
      <c r="Q902" t="str">
        <f>TRIM(LEFT(N902,SEARCH("/",N902,1)-1))</f>
        <v>music</v>
      </c>
      <c r="R902" t="str">
        <f>TRIM(RIGHT(N902,LEN(N902)-SEARCH("/",N902)))</f>
        <v>jazz</v>
      </c>
      <c r="S902" s="9">
        <f t="shared" si="43"/>
        <v>42429.84956018519</v>
      </c>
      <c r="T902" s="9">
        <f t="shared" si="44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42"/>
        <v>0</v>
      </c>
      <c r="P903" t="str">
        <f>IFERROR(E903/L903, "null")</f>
        <v>null</v>
      </c>
      <c r="Q903" t="str">
        <f>TRIM(LEFT(N903,SEARCH("/",N903,1)-1))</f>
        <v>music</v>
      </c>
      <c r="R903" t="str">
        <f>TRIM(RIGHT(N903,LEN(N903)-SEARCH("/",N903)))</f>
        <v>jazz</v>
      </c>
      <c r="S903" s="9">
        <f t="shared" si="43"/>
        <v>40291.81150462963</v>
      </c>
      <c r="T903" s="9">
        <f t="shared" si="44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42"/>
        <v>3.0000000000000001E-3</v>
      </c>
      <c r="P904">
        <f>IFERROR(E904/L904, "null")</f>
        <v>30</v>
      </c>
      <c r="Q904" t="str">
        <f>TRIM(LEFT(N904,SEARCH("/",N904,1)-1))</f>
        <v>music</v>
      </c>
      <c r="R904" t="str">
        <f>TRIM(RIGHT(N904,LEN(N904)-SEARCH("/",N904)))</f>
        <v>jazz</v>
      </c>
      <c r="S904" s="9">
        <f t="shared" si="43"/>
        <v>41829.965532407405</v>
      </c>
      <c r="T904" s="9">
        <f t="shared" si="44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42"/>
        <v>3.2000000000000001E-2</v>
      </c>
      <c r="P905">
        <f>IFERROR(E905/L905, "null")</f>
        <v>40</v>
      </c>
      <c r="Q905" t="str">
        <f>TRIM(LEFT(N905,SEARCH("/",N905,1)-1))</f>
        <v>music</v>
      </c>
      <c r="R905" t="str">
        <f>TRIM(RIGHT(N905,LEN(N905)-SEARCH("/",N905)))</f>
        <v>jazz</v>
      </c>
      <c r="S905" s="9">
        <f t="shared" si="43"/>
        <v>41149.796064814815</v>
      </c>
      <c r="T905" s="9">
        <f t="shared" si="44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42"/>
        <v>3.0200000000000001E-3</v>
      </c>
      <c r="P906">
        <f>IFERROR(E906/L906, "null")</f>
        <v>50.333333333333336</v>
      </c>
      <c r="Q906" t="str">
        <f>TRIM(LEFT(N906,SEARCH("/",N906,1)-1))</f>
        <v>music</v>
      </c>
      <c r="R906" t="str">
        <f>TRIM(RIGHT(N906,LEN(N906)-SEARCH("/",N906)))</f>
        <v>jazz</v>
      </c>
      <c r="S906" s="9">
        <f t="shared" si="43"/>
        <v>42342.080289351856</v>
      </c>
      <c r="T906" s="9">
        <f t="shared" si="44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42"/>
        <v>3.0153846153846153E-2</v>
      </c>
      <c r="P907">
        <f>IFERROR(E907/L907, "null")</f>
        <v>32.666666666666664</v>
      </c>
      <c r="Q907" t="str">
        <f>TRIM(LEFT(N907,SEARCH("/",N907,1)-1))</f>
        <v>music</v>
      </c>
      <c r="R907" t="str">
        <f>TRIM(RIGHT(N907,LEN(N907)-SEARCH("/",N907)))</f>
        <v>jazz</v>
      </c>
      <c r="S907" s="9">
        <f t="shared" si="43"/>
        <v>40507.239884259259</v>
      </c>
      <c r="T907" s="9">
        <f t="shared" si="44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42"/>
        <v>0</v>
      </c>
      <c r="P908" t="str">
        <f>IFERROR(E908/L908, "null")</f>
        <v>null</v>
      </c>
      <c r="Q908" t="str">
        <f>TRIM(LEFT(N908,SEARCH("/",N908,1)-1))</f>
        <v>music</v>
      </c>
      <c r="R908" t="str">
        <f>TRIM(RIGHT(N908,LEN(N908)-SEARCH("/",N908)))</f>
        <v>jazz</v>
      </c>
      <c r="S908" s="9">
        <f t="shared" si="43"/>
        <v>41681.189699074072</v>
      </c>
      <c r="T908" s="9">
        <f t="shared" si="44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42"/>
        <v>0</v>
      </c>
      <c r="P909" t="str">
        <f>IFERROR(E909/L909, "null")</f>
        <v>null</v>
      </c>
      <c r="Q909" t="str">
        <f>TRIM(LEFT(N909,SEARCH("/",N909,1)-1))</f>
        <v>music</v>
      </c>
      <c r="R909" t="str">
        <f>TRIM(RIGHT(N909,LEN(N909)-SEARCH("/",N909)))</f>
        <v>jazz</v>
      </c>
      <c r="S909" s="9">
        <f t="shared" si="43"/>
        <v>40767.192395833335</v>
      </c>
      <c r="T909" s="9">
        <f t="shared" si="44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42"/>
        <v>0</v>
      </c>
      <c r="P910" t="str">
        <f>IFERROR(E910/L910, "null")</f>
        <v>null</v>
      </c>
      <c r="Q910" t="str">
        <f>TRIM(LEFT(N910,SEARCH("/",N910,1)-1))</f>
        <v>music</v>
      </c>
      <c r="R910" t="str">
        <f>TRIM(RIGHT(N910,LEN(N910)-SEARCH("/",N910)))</f>
        <v>jazz</v>
      </c>
      <c r="S910" s="9">
        <f t="shared" si="43"/>
        <v>40340.801562499997</v>
      </c>
      <c r="T910" s="9">
        <f t="shared" si="44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42"/>
        <v>3.2500000000000001E-2</v>
      </c>
      <c r="P911">
        <f>IFERROR(E911/L911, "null")</f>
        <v>65</v>
      </c>
      <c r="Q911" t="str">
        <f>TRIM(LEFT(N911,SEARCH("/",N911,1)-1))</f>
        <v>music</v>
      </c>
      <c r="R911" t="str">
        <f>TRIM(RIGHT(N911,LEN(N911)-SEARCH("/",N911)))</f>
        <v>jazz</v>
      </c>
      <c r="S911" s="9">
        <f t="shared" si="43"/>
        <v>41081.69027777778</v>
      </c>
      <c r="T911" s="9">
        <f t="shared" si="44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42"/>
        <v>0.22363636363636363</v>
      </c>
      <c r="P912">
        <f>IFERROR(E912/L912, "null")</f>
        <v>24.6</v>
      </c>
      <c r="Q912" t="str">
        <f>TRIM(LEFT(N912,SEARCH("/",N912,1)-1))</f>
        <v>music</v>
      </c>
      <c r="R912" t="str">
        <f>TRIM(RIGHT(N912,LEN(N912)-SEARCH("/",N912)))</f>
        <v>jazz</v>
      </c>
      <c r="S912" s="9">
        <f t="shared" si="43"/>
        <v>42737.545358796298</v>
      </c>
      <c r="T912" s="9">
        <f t="shared" si="44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42"/>
        <v>0</v>
      </c>
      <c r="P913" t="str">
        <f>IFERROR(E913/L913, "null")</f>
        <v>null</v>
      </c>
      <c r="Q913" t="str">
        <f>TRIM(LEFT(N913,SEARCH("/",N913,1)-1))</f>
        <v>music</v>
      </c>
      <c r="R913" t="str">
        <f>TRIM(RIGHT(N913,LEN(N913)-SEARCH("/",N913)))</f>
        <v>jazz</v>
      </c>
      <c r="S913" s="9">
        <f t="shared" si="43"/>
        <v>41642.005150462966</v>
      </c>
      <c r="T913" s="9">
        <f t="shared" si="44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42"/>
        <v>8.5714285714285719E-3</v>
      </c>
      <c r="P914">
        <f>IFERROR(E914/L914, "null")</f>
        <v>15</v>
      </c>
      <c r="Q914" t="str">
        <f>TRIM(LEFT(N914,SEARCH("/",N914,1)-1))</f>
        <v>music</v>
      </c>
      <c r="R914" t="str">
        <f>TRIM(RIGHT(N914,LEN(N914)-SEARCH("/",N914)))</f>
        <v>jazz</v>
      </c>
      <c r="S914" s="9">
        <f t="shared" si="43"/>
        <v>41194.109340277777</v>
      </c>
      <c r="T914" s="9">
        <f t="shared" si="44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42"/>
        <v>6.6066666666666662E-2</v>
      </c>
      <c r="P915">
        <f>IFERROR(E915/L915, "null")</f>
        <v>82.583333333333329</v>
      </c>
      <c r="Q915" t="str">
        <f>TRIM(LEFT(N915,SEARCH("/",N915,1)-1))</f>
        <v>music</v>
      </c>
      <c r="R915" t="str">
        <f>TRIM(RIGHT(N915,LEN(N915)-SEARCH("/",N915)))</f>
        <v>jazz</v>
      </c>
      <c r="S915" s="9">
        <f t="shared" si="43"/>
        <v>41004.139108796298</v>
      </c>
      <c r="T915" s="9">
        <f t="shared" si="44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42"/>
        <v>0</v>
      </c>
      <c r="P916" t="str">
        <f>IFERROR(E916/L916, "null")</f>
        <v>null</v>
      </c>
      <c r="Q916" t="str">
        <f>TRIM(LEFT(N916,SEARCH("/",N916,1)-1))</f>
        <v>music</v>
      </c>
      <c r="R916" t="str">
        <f>TRIM(RIGHT(N916,LEN(N916)-SEARCH("/",N916)))</f>
        <v>jazz</v>
      </c>
      <c r="S916" s="9">
        <f t="shared" si="43"/>
        <v>41116.763275462967</v>
      </c>
      <c r="T916" s="9">
        <f t="shared" si="44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42"/>
        <v>5.7692307692307696E-2</v>
      </c>
      <c r="P917">
        <f>IFERROR(E917/L917, "null")</f>
        <v>41.666666666666664</v>
      </c>
      <c r="Q917" t="str">
        <f>TRIM(LEFT(N917,SEARCH("/",N917,1)-1))</f>
        <v>music</v>
      </c>
      <c r="R917" t="str">
        <f>TRIM(RIGHT(N917,LEN(N917)-SEARCH("/",N917)))</f>
        <v>jazz</v>
      </c>
      <c r="S917" s="9">
        <f t="shared" si="43"/>
        <v>40937.679560185185</v>
      </c>
      <c r="T917" s="9">
        <f t="shared" si="44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42"/>
        <v>0</v>
      </c>
      <c r="P918" t="str">
        <f>IFERROR(E918/L918, "null")</f>
        <v>null</v>
      </c>
      <c r="Q918" t="str">
        <f>TRIM(LEFT(N918,SEARCH("/",N918,1)-1))</f>
        <v>music</v>
      </c>
      <c r="R918" t="str">
        <f>TRIM(RIGHT(N918,LEN(N918)-SEARCH("/",N918)))</f>
        <v>jazz</v>
      </c>
      <c r="S918" s="9">
        <f t="shared" si="43"/>
        <v>40434.853402777779</v>
      </c>
      <c r="T918" s="9">
        <f t="shared" si="44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42"/>
        <v>6.0000000000000001E-3</v>
      </c>
      <c r="P919">
        <f>IFERROR(E919/L919, "null")</f>
        <v>30</v>
      </c>
      <c r="Q919" t="str">
        <f>TRIM(LEFT(N919,SEARCH("/",N919,1)-1))</f>
        <v>music</v>
      </c>
      <c r="R919" t="str">
        <f>TRIM(RIGHT(N919,LEN(N919)-SEARCH("/",N919)))</f>
        <v>jazz</v>
      </c>
      <c r="S919" s="9">
        <f t="shared" si="43"/>
        <v>41802.94363425926</v>
      </c>
      <c r="T919" s="9">
        <f t="shared" si="44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42"/>
        <v>5.0256410256410255E-2</v>
      </c>
      <c r="P920">
        <f>IFERROR(E920/L920, "null")</f>
        <v>19.600000000000001</v>
      </c>
      <c r="Q920" t="str">
        <f>TRIM(LEFT(N920,SEARCH("/",N920,1)-1))</f>
        <v>music</v>
      </c>
      <c r="R920" t="str">
        <f>TRIM(RIGHT(N920,LEN(N920)-SEARCH("/",N920)))</f>
        <v>jazz</v>
      </c>
      <c r="S920" s="9">
        <f t="shared" si="43"/>
        <v>41944.916215277779</v>
      </c>
      <c r="T920" s="9">
        <f t="shared" si="44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42"/>
        <v>5.0000000000000001E-3</v>
      </c>
      <c r="P921">
        <f>IFERROR(E921/L921, "null")</f>
        <v>100</v>
      </c>
      <c r="Q921" t="str">
        <f>TRIM(LEFT(N921,SEARCH("/",N921,1)-1))</f>
        <v>music</v>
      </c>
      <c r="R921" t="str">
        <f>TRIM(RIGHT(N921,LEN(N921)-SEARCH("/",N921)))</f>
        <v>jazz</v>
      </c>
      <c r="S921" s="9">
        <f t="shared" si="43"/>
        <v>41227.641724537039</v>
      </c>
      <c r="T921" s="9">
        <f t="shared" si="44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42"/>
        <v>0</v>
      </c>
      <c r="P922" t="str">
        <f>IFERROR(E922/L922, "null")</f>
        <v>null</v>
      </c>
      <c r="Q922" t="str">
        <f>TRIM(LEFT(N922,SEARCH("/",N922,1)-1))</f>
        <v>music</v>
      </c>
      <c r="R922" t="str">
        <f>TRIM(RIGHT(N922,LEN(N922)-SEARCH("/",N922)))</f>
        <v>jazz</v>
      </c>
      <c r="S922" s="9">
        <f t="shared" si="43"/>
        <v>41562.67155092593</v>
      </c>
      <c r="T922" s="9">
        <f t="shared" si="44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42"/>
        <v>0.309</v>
      </c>
      <c r="P923">
        <f>IFERROR(E923/L923, "null")</f>
        <v>231.75</v>
      </c>
      <c r="Q923" t="str">
        <f>TRIM(LEFT(N923,SEARCH("/",N923,1)-1))</f>
        <v>music</v>
      </c>
      <c r="R923" t="str">
        <f>TRIM(RIGHT(N923,LEN(N923)-SEARCH("/",N923)))</f>
        <v>jazz</v>
      </c>
      <c r="S923" s="9">
        <f t="shared" si="43"/>
        <v>40847.171018518515</v>
      </c>
      <c r="T923" s="9">
        <f t="shared" si="44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42"/>
        <v>0.21037037037037037</v>
      </c>
      <c r="P924">
        <f>IFERROR(E924/L924, "null")</f>
        <v>189.33333333333334</v>
      </c>
      <c r="Q924" t="str">
        <f>TRIM(LEFT(N924,SEARCH("/",N924,1)-1))</f>
        <v>music</v>
      </c>
      <c r="R924" t="str">
        <f>TRIM(RIGHT(N924,LEN(N924)-SEARCH("/",N924)))</f>
        <v>jazz</v>
      </c>
      <c r="S924" s="9">
        <f t="shared" si="43"/>
        <v>41878.530011574076</v>
      </c>
      <c r="T924" s="9">
        <f t="shared" si="44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42"/>
        <v>2.1999999999999999E-2</v>
      </c>
      <c r="P925">
        <f>IFERROR(E925/L925, "null")</f>
        <v>55</v>
      </c>
      <c r="Q925" t="str">
        <f>TRIM(LEFT(N925,SEARCH("/",N925,1)-1))</f>
        <v>music</v>
      </c>
      <c r="R925" t="str">
        <f>TRIM(RIGHT(N925,LEN(N925)-SEARCH("/",N925)))</f>
        <v>jazz</v>
      </c>
      <c r="S925" s="9">
        <f t="shared" si="43"/>
        <v>41934.959756944445</v>
      </c>
      <c r="T925" s="9">
        <f t="shared" si="44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42"/>
        <v>0.109</v>
      </c>
      <c r="P926">
        <f>IFERROR(E926/L926, "null")</f>
        <v>21.8</v>
      </c>
      <c r="Q926" t="str">
        <f>TRIM(LEFT(N926,SEARCH("/",N926,1)-1))</f>
        <v>music</v>
      </c>
      <c r="R926" t="str">
        <f>TRIM(RIGHT(N926,LEN(N926)-SEARCH("/",N926)))</f>
        <v>jazz</v>
      </c>
      <c r="S926" s="9">
        <f t="shared" si="43"/>
        <v>41288.942928240744</v>
      </c>
      <c r="T926" s="9">
        <f t="shared" si="44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42"/>
        <v>2.6666666666666668E-2</v>
      </c>
      <c r="P927">
        <f>IFERROR(E927/L927, "null")</f>
        <v>32</v>
      </c>
      <c r="Q927" t="str">
        <f>TRIM(LEFT(N927,SEARCH("/",N927,1)-1))</f>
        <v>music</v>
      </c>
      <c r="R927" t="str">
        <f>TRIM(RIGHT(N927,LEN(N927)-SEARCH("/",N927)))</f>
        <v>jazz</v>
      </c>
      <c r="S927" s="9">
        <f t="shared" si="43"/>
        <v>41575.880914351852</v>
      </c>
      <c r="T927" s="9">
        <f t="shared" si="44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42"/>
        <v>0</v>
      </c>
      <c r="P928" t="str">
        <f>IFERROR(E928/L928, "null")</f>
        <v>null</v>
      </c>
      <c r="Q928" t="str">
        <f>TRIM(LEFT(N928,SEARCH("/",N928,1)-1))</f>
        <v>music</v>
      </c>
      <c r="R928" t="str">
        <f>TRIM(RIGHT(N928,LEN(N928)-SEARCH("/",N928)))</f>
        <v>jazz</v>
      </c>
      <c r="S928" s="9">
        <f t="shared" si="43"/>
        <v>40338.02002314815</v>
      </c>
      <c r="T928" s="9">
        <f t="shared" si="44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42"/>
        <v>0</v>
      </c>
      <c r="P929" t="str">
        <f>IFERROR(E929/L929, "null")</f>
        <v>null</v>
      </c>
      <c r="Q929" t="str">
        <f>TRIM(LEFT(N929,SEARCH("/",N929,1)-1))</f>
        <v>music</v>
      </c>
      <c r="R929" t="str">
        <f>TRIM(RIGHT(N929,LEN(N929)-SEARCH("/",N929)))</f>
        <v>jazz</v>
      </c>
      <c r="S929" s="9">
        <f t="shared" si="43"/>
        <v>41013.822858796295</v>
      </c>
      <c r="T929" s="9">
        <f t="shared" si="44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42"/>
        <v>0.10862068965517241</v>
      </c>
      <c r="P930">
        <f>IFERROR(E930/L930, "null")</f>
        <v>56.25</v>
      </c>
      <c r="Q930" t="str">
        <f>TRIM(LEFT(N930,SEARCH("/",N930,1)-1))</f>
        <v>music</v>
      </c>
      <c r="R930" t="str">
        <f>TRIM(RIGHT(N930,LEN(N930)-SEARCH("/",N930)))</f>
        <v>jazz</v>
      </c>
      <c r="S930" s="9">
        <f t="shared" si="43"/>
        <v>41180.86241898148</v>
      </c>
      <c r="T930" s="9">
        <f t="shared" si="44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42"/>
        <v>0</v>
      </c>
      <c r="P931" t="str">
        <f>IFERROR(E931/L931, "null")</f>
        <v>null</v>
      </c>
      <c r="Q931" t="str">
        <f>TRIM(LEFT(N931,SEARCH("/",N931,1)-1))</f>
        <v>music</v>
      </c>
      <c r="R931" t="str">
        <f>TRIM(RIGHT(N931,LEN(N931)-SEARCH("/",N931)))</f>
        <v>jazz</v>
      </c>
      <c r="S931" s="9">
        <f t="shared" si="43"/>
        <v>40978.238067129627</v>
      </c>
      <c r="T931" s="9">
        <f t="shared" si="44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42"/>
        <v>0.38333333333333336</v>
      </c>
      <c r="P932">
        <f>IFERROR(E932/L932, "null")</f>
        <v>69</v>
      </c>
      <c r="Q932" t="str">
        <f>TRIM(LEFT(N932,SEARCH("/",N932,1)-1))</f>
        <v>music</v>
      </c>
      <c r="R932" t="str">
        <f>TRIM(RIGHT(N932,LEN(N932)-SEARCH("/",N932)))</f>
        <v>jazz</v>
      </c>
      <c r="S932" s="9">
        <f t="shared" si="43"/>
        <v>40312.915578703702</v>
      </c>
      <c r="T932" s="9">
        <f t="shared" si="44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42"/>
        <v>6.5500000000000003E-2</v>
      </c>
      <c r="P933">
        <f>IFERROR(E933/L933, "null")</f>
        <v>18.714285714285715</v>
      </c>
      <c r="Q933" t="str">
        <f>TRIM(LEFT(N933,SEARCH("/",N933,1)-1))</f>
        <v>music</v>
      </c>
      <c r="R933" t="str">
        <f>TRIM(RIGHT(N933,LEN(N933)-SEARCH("/",N933)))</f>
        <v>jazz</v>
      </c>
      <c r="S933" s="9">
        <f t="shared" si="43"/>
        <v>41680.359976851854</v>
      </c>
      <c r="T933" s="9">
        <f t="shared" si="44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42"/>
        <v>0.14536842105263159</v>
      </c>
      <c r="P934">
        <f>IFERROR(E934/L934, "null")</f>
        <v>46.033333333333331</v>
      </c>
      <c r="Q934" t="str">
        <f>TRIM(LEFT(N934,SEARCH("/",N934,1)-1))</f>
        <v>music</v>
      </c>
      <c r="R934" t="str">
        <f>TRIM(RIGHT(N934,LEN(N934)-SEARCH("/",N934)))</f>
        <v>jazz</v>
      </c>
      <c r="S934" s="9">
        <f t="shared" si="43"/>
        <v>41310.969270833331</v>
      </c>
      <c r="T934" s="9">
        <f t="shared" si="44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42"/>
        <v>0.06</v>
      </c>
      <c r="P935">
        <f>IFERROR(E935/L935, "null")</f>
        <v>60</v>
      </c>
      <c r="Q935" t="str">
        <f>TRIM(LEFT(N935,SEARCH("/",N935,1)-1))</f>
        <v>music</v>
      </c>
      <c r="R935" t="str">
        <f>TRIM(RIGHT(N935,LEN(N935)-SEARCH("/",N935)))</f>
        <v>jazz</v>
      </c>
      <c r="S935" s="9">
        <f t="shared" si="43"/>
        <v>41711.169085648151</v>
      </c>
      <c r="T935" s="9">
        <f t="shared" si="44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42"/>
        <v>0.30399999999999999</v>
      </c>
      <c r="P936">
        <f>IFERROR(E936/L936, "null")</f>
        <v>50.666666666666664</v>
      </c>
      <c r="Q936" t="str">
        <f>TRIM(LEFT(N936,SEARCH("/",N936,1)-1))</f>
        <v>music</v>
      </c>
      <c r="R936" t="str">
        <f>TRIM(RIGHT(N936,LEN(N936)-SEARCH("/",N936)))</f>
        <v>jazz</v>
      </c>
      <c r="S936" s="9">
        <f t="shared" si="43"/>
        <v>41733.737083333333</v>
      </c>
      <c r="T936" s="9">
        <f t="shared" si="44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42"/>
        <v>1.4285714285714285E-2</v>
      </c>
      <c r="P937">
        <f>IFERROR(E937/L937, "null")</f>
        <v>25</v>
      </c>
      <c r="Q937" t="str">
        <f>TRIM(LEFT(N937,SEARCH("/",N937,1)-1))</f>
        <v>music</v>
      </c>
      <c r="R937" t="str">
        <f>TRIM(RIGHT(N937,LEN(N937)-SEARCH("/",N937)))</f>
        <v>jazz</v>
      </c>
      <c r="S937" s="9">
        <f t="shared" si="43"/>
        <v>42368.333668981482</v>
      </c>
      <c r="T937" s="9">
        <f t="shared" si="44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42"/>
        <v>0</v>
      </c>
      <c r="P938" t="str">
        <f>IFERROR(E938/L938, "null")</f>
        <v>null</v>
      </c>
      <c r="Q938" t="str">
        <f>TRIM(LEFT(N938,SEARCH("/",N938,1)-1))</f>
        <v>music</v>
      </c>
      <c r="R938" t="str">
        <f>TRIM(RIGHT(N938,LEN(N938)-SEARCH("/",N938)))</f>
        <v>jazz</v>
      </c>
      <c r="S938" s="9">
        <f t="shared" si="43"/>
        <v>40883.024178240739</v>
      </c>
      <c r="T938" s="9">
        <f t="shared" si="44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42"/>
        <v>1.1428571428571429E-2</v>
      </c>
      <c r="P939">
        <f>IFERROR(E939/L939, "null")</f>
        <v>20</v>
      </c>
      <c r="Q939" t="str">
        <f>TRIM(LEFT(N939,SEARCH("/",N939,1)-1))</f>
        <v>music</v>
      </c>
      <c r="R939" t="str">
        <f>TRIM(RIGHT(N939,LEN(N939)-SEARCH("/",N939)))</f>
        <v>jazz</v>
      </c>
      <c r="S939" s="9">
        <f t="shared" si="43"/>
        <v>41551.798113425924</v>
      </c>
      <c r="T939" s="9">
        <f t="shared" si="44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42"/>
        <v>3.5714285714285713E-3</v>
      </c>
      <c r="P940">
        <f>IFERROR(E940/L940, "null")</f>
        <v>25</v>
      </c>
      <c r="Q940" t="str">
        <f>TRIM(LEFT(N940,SEARCH("/",N940,1)-1))</f>
        <v>music</v>
      </c>
      <c r="R940" t="str">
        <f>TRIM(RIGHT(N940,LEN(N940)-SEARCH("/",N940)))</f>
        <v>jazz</v>
      </c>
      <c r="S940" s="9">
        <f t="shared" si="43"/>
        <v>41124.479722222226</v>
      </c>
      <c r="T940" s="9">
        <f t="shared" si="44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42"/>
        <v>1.4545454545454545E-2</v>
      </c>
      <c r="P941">
        <f>IFERROR(E941/L941, "null")</f>
        <v>20</v>
      </c>
      <c r="Q941" t="str">
        <f>TRIM(LEFT(N941,SEARCH("/",N941,1)-1))</f>
        <v>music</v>
      </c>
      <c r="R941" t="str">
        <f>TRIM(RIGHT(N941,LEN(N941)-SEARCH("/",N941)))</f>
        <v>jazz</v>
      </c>
      <c r="S941" s="9">
        <f t="shared" si="43"/>
        <v>41416.763171296298</v>
      </c>
      <c r="T941" s="9">
        <f t="shared" si="44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42"/>
        <v>0.17155555555555554</v>
      </c>
      <c r="P942">
        <f>IFERROR(E942/L942, "null")</f>
        <v>110.28571428571429</v>
      </c>
      <c r="Q942" t="str">
        <f>TRIM(LEFT(N942,SEARCH("/",N942,1)-1))</f>
        <v>technology</v>
      </c>
      <c r="R942" t="str">
        <f>TRIM(RIGHT(N942,LEN(N942)-SEARCH("/",N942)))</f>
        <v>wearables</v>
      </c>
      <c r="S942" s="9">
        <f t="shared" si="43"/>
        <v>42182.008402777778</v>
      </c>
      <c r="T942" s="9">
        <f t="shared" si="44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42"/>
        <v>2.3220000000000001E-2</v>
      </c>
      <c r="P943">
        <f>IFERROR(E943/L943, "null")</f>
        <v>37.451612903225808</v>
      </c>
      <c r="Q943" t="str">
        <f>TRIM(LEFT(N943,SEARCH("/",N943,1)-1))</f>
        <v>technology</v>
      </c>
      <c r="R943" t="str">
        <f>TRIM(RIGHT(N943,LEN(N943)-SEARCH("/",N943)))</f>
        <v>wearables</v>
      </c>
      <c r="S943" s="9">
        <f t="shared" si="43"/>
        <v>42746.096585648149</v>
      </c>
      <c r="T943" s="9">
        <f t="shared" si="44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42"/>
        <v>8.9066666666666669E-2</v>
      </c>
      <c r="P944">
        <f>IFERROR(E944/L944, "null")</f>
        <v>41.75</v>
      </c>
      <c r="Q944" t="str">
        <f>TRIM(LEFT(N944,SEARCH("/",N944,1)-1))</f>
        <v>technology</v>
      </c>
      <c r="R944" t="str">
        <f>TRIM(RIGHT(N944,LEN(N944)-SEARCH("/",N944)))</f>
        <v>wearables</v>
      </c>
      <c r="S944" s="9">
        <f t="shared" si="43"/>
        <v>42382.843287037031</v>
      </c>
      <c r="T944" s="9">
        <f t="shared" si="44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42"/>
        <v>9.633333333333334E-2</v>
      </c>
      <c r="P945">
        <f>IFERROR(E945/L945, "null")</f>
        <v>24.083333333333332</v>
      </c>
      <c r="Q945" t="str">
        <f>TRIM(LEFT(N945,SEARCH("/",N945,1)-1))</f>
        <v>technology</v>
      </c>
      <c r="R945" t="str">
        <f>TRIM(RIGHT(N945,LEN(N945)-SEARCH("/",N945)))</f>
        <v>wearables</v>
      </c>
      <c r="S945" s="9">
        <f t="shared" si="43"/>
        <v>42673.66788194445</v>
      </c>
      <c r="T945" s="9">
        <f t="shared" si="44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42"/>
        <v>0.13325999999999999</v>
      </c>
      <c r="P946">
        <f>IFERROR(E946/L946, "null")</f>
        <v>69.40625</v>
      </c>
      <c r="Q946" t="str">
        <f>TRIM(LEFT(N946,SEARCH("/",N946,1)-1))</f>
        <v>technology</v>
      </c>
      <c r="R946" t="str">
        <f>TRIM(RIGHT(N946,LEN(N946)-SEARCH("/",N946)))</f>
        <v>wearables</v>
      </c>
      <c r="S946" s="9">
        <f t="shared" si="43"/>
        <v>42444.583912037036</v>
      </c>
      <c r="T946" s="9">
        <f t="shared" si="44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42"/>
        <v>2.4840000000000001E-2</v>
      </c>
      <c r="P947">
        <f>IFERROR(E947/L947, "null")</f>
        <v>155.25</v>
      </c>
      <c r="Q947" t="str">
        <f>TRIM(LEFT(N947,SEARCH("/",N947,1)-1))</f>
        <v>technology</v>
      </c>
      <c r="R947" t="str">
        <f>TRIM(RIGHT(N947,LEN(N947)-SEARCH("/",N947)))</f>
        <v>wearables</v>
      </c>
      <c r="S947" s="9">
        <f t="shared" si="43"/>
        <v>42732.872986111113</v>
      </c>
      <c r="T947" s="9">
        <f t="shared" si="44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42"/>
        <v>1.9066666666666666E-2</v>
      </c>
      <c r="P948">
        <f>IFERROR(E948/L948, "null")</f>
        <v>57.2</v>
      </c>
      <c r="Q948" t="str">
        <f>TRIM(LEFT(N948,SEARCH("/",N948,1)-1))</f>
        <v>technology</v>
      </c>
      <c r="R948" t="str">
        <f>TRIM(RIGHT(N948,LEN(N948)-SEARCH("/",N948)))</f>
        <v>wearables</v>
      </c>
      <c r="S948" s="9">
        <f t="shared" si="43"/>
        <v>42592.750555555554</v>
      </c>
      <c r="T948" s="9">
        <f t="shared" si="44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42"/>
        <v>0</v>
      </c>
      <c r="P949" t="str">
        <f>IFERROR(E949/L949, "null")</f>
        <v>null</v>
      </c>
      <c r="Q949" t="str">
        <f>TRIM(LEFT(N949,SEARCH("/",N949,1)-1))</f>
        <v>technology</v>
      </c>
      <c r="R949" t="str">
        <f>TRIM(RIGHT(N949,LEN(N949)-SEARCH("/",N949)))</f>
        <v>wearables</v>
      </c>
      <c r="S949" s="9">
        <f t="shared" si="43"/>
        <v>42491.781319444446</v>
      </c>
      <c r="T949" s="9">
        <f t="shared" si="44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42"/>
        <v>0.12</v>
      </c>
      <c r="P950">
        <f>IFERROR(E950/L950, "null")</f>
        <v>60</v>
      </c>
      <c r="Q950" t="str">
        <f>TRIM(LEFT(N950,SEARCH("/",N950,1)-1))</f>
        <v>technology</v>
      </c>
      <c r="R950" t="str">
        <f>TRIM(RIGHT(N950,LEN(N950)-SEARCH("/",N950)))</f>
        <v>wearables</v>
      </c>
      <c r="S950" s="9">
        <f t="shared" si="43"/>
        <v>42411.828287037039</v>
      </c>
      <c r="T950" s="9">
        <f t="shared" si="44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42"/>
        <v>1.3650000000000001E-2</v>
      </c>
      <c r="P951">
        <f>IFERROR(E951/L951, "null")</f>
        <v>39</v>
      </c>
      <c r="Q951" t="str">
        <f>TRIM(LEFT(N951,SEARCH("/",N951,1)-1))</f>
        <v>technology</v>
      </c>
      <c r="R951" t="str">
        <f>TRIM(RIGHT(N951,LEN(N951)-SEARCH("/",N951)))</f>
        <v>wearables</v>
      </c>
      <c r="S951" s="9">
        <f t="shared" si="43"/>
        <v>42361.043703703705</v>
      </c>
      <c r="T951" s="9">
        <f t="shared" si="44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42"/>
        <v>0.28039999999999998</v>
      </c>
      <c r="P952">
        <f>IFERROR(E952/L952, "null")</f>
        <v>58.416666666666664</v>
      </c>
      <c r="Q952" t="str">
        <f>TRIM(LEFT(N952,SEARCH("/",N952,1)-1))</f>
        <v>technology</v>
      </c>
      <c r="R952" t="str">
        <f>TRIM(RIGHT(N952,LEN(N952)-SEARCH("/",N952)))</f>
        <v>wearables</v>
      </c>
      <c r="S952" s="9">
        <f t="shared" si="43"/>
        <v>42356.750706018516</v>
      </c>
      <c r="T952" s="9">
        <f t="shared" si="44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42"/>
        <v>0.38390000000000002</v>
      </c>
      <c r="P953">
        <f>IFERROR(E953/L953, "null")</f>
        <v>158.63636363636363</v>
      </c>
      <c r="Q953" t="str">
        <f>TRIM(LEFT(N953,SEARCH("/",N953,1)-1))</f>
        <v>technology</v>
      </c>
      <c r="R953" t="str">
        <f>TRIM(RIGHT(N953,LEN(N953)-SEARCH("/",N953)))</f>
        <v>wearables</v>
      </c>
      <c r="S953" s="9">
        <f t="shared" si="43"/>
        <v>42480.653611111105</v>
      </c>
      <c r="T953" s="9">
        <f t="shared" si="44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42"/>
        <v>0.39942857142857141</v>
      </c>
      <c r="P954">
        <f>IFERROR(E954/L954, "null")</f>
        <v>99.857142857142861</v>
      </c>
      <c r="Q954" t="str">
        <f>TRIM(LEFT(N954,SEARCH("/",N954,1)-1))</f>
        <v>technology</v>
      </c>
      <c r="R954" t="str">
        <f>TRIM(RIGHT(N954,LEN(N954)-SEARCH("/",N954)))</f>
        <v>wearables</v>
      </c>
      <c r="S954" s="9">
        <f t="shared" si="43"/>
        <v>42662.613564814819</v>
      </c>
      <c r="T954" s="9">
        <f t="shared" si="44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42"/>
        <v>8.3999999999999995E-3</v>
      </c>
      <c r="P955">
        <f>IFERROR(E955/L955, "null")</f>
        <v>25.2</v>
      </c>
      <c r="Q955" t="str">
        <f>TRIM(LEFT(N955,SEARCH("/",N955,1)-1))</f>
        <v>technology</v>
      </c>
      <c r="R955" t="str">
        <f>TRIM(RIGHT(N955,LEN(N955)-SEARCH("/",N955)))</f>
        <v>wearables</v>
      </c>
      <c r="S955" s="9">
        <f t="shared" si="43"/>
        <v>41999.164340277777</v>
      </c>
      <c r="T955" s="9">
        <f t="shared" si="44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42"/>
        <v>0.43406666666666666</v>
      </c>
      <c r="P956">
        <f>IFERROR(E956/L956, "null")</f>
        <v>89.191780821917803</v>
      </c>
      <c r="Q956" t="str">
        <f>TRIM(LEFT(N956,SEARCH("/",N956,1)-1))</f>
        <v>technology</v>
      </c>
      <c r="R956" t="str">
        <f>TRIM(RIGHT(N956,LEN(N956)-SEARCH("/",N956)))</f>
        <v>wearables</v>
      </c>
      <c r="S956" s="9">
        <f t="shared" si="43"/>
        <v>42194.833784722221</v>
      </c>
      <c r="T956" s="9">
        <f t="shared" si="44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42"/>
        <v>5.6613333333333335E-2</v>
      </c>
      <c r="P957">
        <f>IFERROR(E957/L957, "null")</f>
        <v>182.6236559139785</v>
      </c>
      <c r="Q957" t="str">
        <f>TRIM(LEFT(N957,SEARCH("/",N957,1)-1))</f>
        <v>technology</v>
      </c>
      <c r="R957" t="str">
        <f>TRIM(RIGHT(N957,LEN(N957)-SEARCH("/",N957)))</f>
        <v>wearables</v>
      </c>
      <c r="S957" s="9">
        <f t="shared" si="43"/>
        <v>42586.295138888891</v>
      </c>
      <c r="T957" s="9">
        <f t="shared" si="44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42"/>
        <v>1.7219999999999999E-2</v>
      </c>
      <c r="P958">
        <f>IFERROR(E958/L958, "null")</f>
        <v>50.647058823529413</v>
      </c>
      <c r="Q958" t="str">
        <f>TRIM(LEFT(N958,SEARCH("/",N958,1)-1))</f>
        <v>technology</v>
      </c>
      <c r="R958" t="str">
        <f>TRIM(RIGHT(N958,LEN(N958)-SEARCH("/",N958)))</f>
        <v>wearables</v>
      </c>
      <c r="S958" s="9">
        <f t="shared" si="43"/>
        <v>42060.913877314815</v>
      </c>
      <c r="T958" s="9">
        <f t="shared" si="44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42"/>
        <v>1.9416666666666665E-2</v>
      </c>
      <c r="P959">
        <f>IFERROR(E959/L959, "null")</f>
        <v>33.285714285714285</v>
      </c>
      <c r="Q959" t="str">
        <f>TRIM(LEFT(N959,SEARCH("/",N959,1)-1))</f>
        <v>technology</v>
      </c>
      <c r="R959" t="str">
        <f>TRIM(RIGHT(N959,LEN(N959)-SEARCH("/",N959)))</f>
        <v>wearables</v>
      </c>
      <c r="S959" s="9">
        <f t="shared" si="43"/>
        <v>42660.552465277782</v>
      </c>
      <c r="T959" s="9">
        <f t="shared" si="44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42"/>
        <v>0.11328275684711328</v>
      </c>
      <c r="P960">
        <f>IFERROR(E960/L960, "null")</f>
        <v>51.823529411764703</v>
      </c>
      <c r="Q960" t="str">
        <f>TRIM(LEFT(N960,SEARCH("/",N960,1)-1))</f>
        <v>technology</v>
      </c>
      <c r="R960" t="str">
        <f>TRIM(RIGHT(N960,LEN(N960)-SEARCH("/",N960)))</f>
        <v>wearables</v>
      </c>
      <c r="S960" s="9">
        <f t="shared" si="43"/>
        <v>42082.802812499998</v>
      </c>
      <c r="T960" s="9">
        <f t="shared" si="44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42"/>
        <v>0.3886</v>
      </c>
      <c r="P961">
        <f>IFERROR(E961/L961, "null")</f>
        <v>113.62573099415205</v>
      </c>
      <c r="Q961" t="str">
        <f>TRIM(LEFT(N961,SEARCH("/",N961,1)-1))</f>
        <v>technology</v>
      </c>
      <c r="R961" t="str">
        <f>TRIM(RIGHT(N961,LEN(N961)-SEARCH("/",N961)))</f>
        <v>wearables</v>
      </c>
      <c r="S961" s="9">
        <f t="shared" si="43"/>
        <v>41993.174363425926</v>
      </c>
      <c r="T961" s="9">
        <f t="shared" si="44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42"/>
        <v>0.46100628930817611</v>
      </c>
      <c r="P962">
        <f>IFERROR(E962/L962, "null")</f>
        <v>136.46276595744681</v>
      </c>
      <c r="Q962" t="str">
        <f>TRIM(LEFT(N962,SEARCH("/",N962,1)-1))</f>
        <v>technology</v>
      </c>
      <c r="R962" t="str">
        <f>TRIM(RIGHT(N962,LEN(N962)-SEARCH("/",N962)))</f>
        <v>wearables</v>
      </c>
      <c r="S962" s="9">
        <f t="shared" si="43"/>
        <v>42766.626793981486</v>
      </c>
      <c r="T962" s="9">
        <f t="shared" si="44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45">E963/D963</f>
        <v>0.42188421052631581</v>
      </c>
      <c r="P963">
        <f>IFERROR(E963/L963, "null")</f>
        <v>364.35454545454547</v>
      </c>
      <c r="Q963" t="str">
        <f>TRIM(LEFT(N963,SEARCH("/",N963,1)-1))</f>
        <v>technology</v>
      </c>
      <c r="R963" t="str">
        <f>TRIM(RIGHT(N963,LEN(N963)-SEARCH("/",N963)))</f>
        <v>wearables</v>
      </c>
      <c r="S963" s="9">
        <f t="shared" ref="S963:S1026" si="46">(((J963/60)/60)/24)+DATE(1970,1,1)</f>
        <v>42740.693692129629</v>
      </c>
      <c r="T963" s="9">
        <f t="shared" ref="T963:T1026" si="47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45"/>
        <v>0.2848</v>
      </c>
      <c r="P964">
        <f>IFERROR(E964/L964, "null")</f>
        <v>19.243243243243242</v>
      </c>
      <c r="Q964" t="str">
        <f>TRIM(LEFT(N964,SEARCH("/",N964,1)-1))</f>
        <v>technology</v>
      </c>
      <c r="R964" t="str">
        <f>TRIM(RIGHT(N964,LEN(N964)-SEARCH("/",N964)))</f>
        <v>wearables</v>
      </c>
      <c r="S964" s="9">
        <f t="shared" si="46"/>
        <v>42373.712418981479</v>
      </c>
      <c r="T964" s="9">
        <f t="shared" si="47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45"/>
        <v>1.0771428571428571E-2</v>
      </c>
      <c r="P965">
        <f>IFERROR(E965/L965, "null")</f>
        <v>41.888888888888886</v>
      </c>
      <c r="Q965" t="str">
        <f>TRIM(LEFT(N965,SEARCH("/",N965,1)-1))</f>
        <v>technology</v>
      </c>
      <c r="R965" t="str">
        <f>TRIM(RIGHT(N965,LEN(N965)-SEARCH("/",N965)))</f>
        <v>wearables</v>
      </c>
      <c r="S965" s="9">
        <f t="shared" si="46"/>
        <v>42625.635636574079</v>
      </c>
      <c r="T965" s="9">
        <f t="shared" si="47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45"/>
        <v>7.9909090909090902E-3</v>
      </c>
      <c r="P966">
        <f>IFERROR(E966/L966, "null")</f>
        <v>30.310344827586206</v>
      </c>
      <c r="Q966" t="str">
        <f>TRIM(LEFT(N966,SEARCH("/",N966,1)-1))</f>
        <v>technology</v>
      </c>
      <c r="R966" t="str">
        <f>TRIM(RIGHT(N966,LEN(N966)-SEARCH("/",N966)))</f>
        <v>wearables</v>
      </c>
      <c r="S966" s="9">
        <f t="shared" si="46"/>
        <v>42208.628692129627</v>
      </c>
      <c r="T966" s="9">
        <f t="shared" si="47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45"/>
        <v>1.192E-2</v>
      </c>
      <c r="P967">
        <f>IFERROR(E967/L967, "null")</f>
        <v>49.666666666666664</v>
      </c>
      <c r="Q967" t="str">
        <f>TRIM(LEFT(N967,SEARCH("/",N967,1)-1))</f>
        <v>technology</v>
      </c>
      <c r="R967" t="str">
        <f>TRIM(RIGHT(N967,LEN(N967)-SEARCH("/",N967)))</f>
        <v>wearables</v>
      </c>
      <c r="S967" s="9">
        <f t="shared" si="46"/>
        <v>42637.016736111109</v>
      </c>
      <c r="T967" s="9">
        <f t="shared" si="47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45"/>
        <v>0.14799999999999999</v>
      </c>
      <c r="P968">
        <f>IFERROR(E968/L968, "null")</f>
        <v>59.2</v>
      </c>
      <c r="Q968" t="str">
        <f>TRIM(LEFT(N968,SEARCH("/",N968,1)-1))</f>
        <v>technology</v>
      </c>
      <c r="R968" t="str">
        <f>TRIM(RIGHT(N968,LEN(N968)-SEARCH("/",N968)))</f>
        <v>wearables</v>
      </c>
      <c r="S968" s="9">
        <f t="shared" si="46"/>
        <v>42619.635787037041</v>
      </c>
      <c r="T968" s="9">
        <f t="shared" si="47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45"/>
        <v>0.17810000000000001</v>
      </c>
      <c r="P969">
        <f>IFERROR(E969/L969, "null")</f>
        <v>43.97530864197531</v>
      </c>
      <c r="Q969" t="str">
        <f>TRIM(LEFT(N969,SEARCH("/",N969,1)-1))</f>
        <v>technology</v>
      </c>
      <c r="R969" t="str">
        <f>TRIM(RIGHT(N969,LEN(N969)-SEARCH("/",N969)))</f>
        <v>wearables</v>
      </c>
      <c r="S969" s="9">
        <f t="shared" si="46"/>
        <v>42422.254328703704</v>
      </c>
      <c r="T969" s="9">
        <f t="shared" si="47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45"/>
        <v>1.325E-2</v>
      </c>
      <c r="P970">
        <f>IFERROR(E970/L970, "null")</f>
        <v>26.5</v>
      </c>
      <c r="Q970" t="str">
        <f>TRIM(LEFT(N970,SEARCH("/",N970,1)-1))</f>
        <v>technology</v>
      </c>
      <c r="R970" t="str">
        <f>TRIM(RIGHT(N970,LEN(N970)-SEARCH("/",N970)))</f>
        <v>wearables</v>
      </c>
      <c r="S970" s="9">
        <f t="shared" si="46"/>
        <v>41836.847615740742</v>
      </c>
      <c r="T970" s="9">
        <f t="shared" si="47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45"/>
        <v>0.46666666666666667</v>
      </c>
      <c r="P971">
        <f>IFERROR(E971/L971, "null")</f>
        <v>1272.7272727272727</v>
      </c>
      <c r="Q971" t="str">
        <f>TRIM(LEFT(N971,SEARCH("/",N971,1)-1))</f>
        <v>technology</v>
      </c>
      <c r="R971" t="str">
        <f>TRIM(RIGHT(N971,LEN(N971)-SEARCH("/",N971)))</f>
        <v>wearables</v>
      </c>
      <c r="S971" s="9">
        <f t="shared" si="46"/>
        <v>42742.30332175926</v>
      </c>
      <c r="T971" s="9">
        <f t="shared" si="47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45"/>
        <v>0.4592</v>
      </c>
      <c r="P972">
        <f>IFERROR(E972/L972, "null")</f>
        <v>164</v>
      </c>
      <c r="Q972" t="str">
        <f>TRIM(LEFT(N972,SEARCH("/",N972,1)-1))</f>
        <v>technology</v>
      </c>
      <c r="R972" t="str">
        <f>TRIM(RIGHT(N972,LEN(N972)-SEARCH("/",N972)))</f>
        <v>wearables</v>
      </c>
      <c r="S972" s="9">
        <f t="shared" si="46"/>
        <v>42721.220520833333</v>
      </c>
      <c r="T972" s="9">
        <f t="shared" si="47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45"/>
        <v>2.2599999999999999E-3</v>
      </c>
      <c r="P973">
        <f>IFERROR(E973/L973, "null")</f>
        <v>45.2</v>
      </c>
      <c r="Q973" t="str">
        <f>TRIM(LEFT(N973,SEARCH("/",N973,1)-1))</f>
        <v>technology</v>
      </c>
      <c r="R973" t="str">
        <f>TRIM(RIGHT(N973,LEN(N973)-SEARCH("/",N973)))</f>
        <v>wearables</v>
      </c>
      <c r="S973" s="9">
        <f t="shared" si="46"/>
        <v>42111.709027777775</v>
      </c>
      <c r="T973" s="9">
        <f t="shared" si="47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45"/>
        <v>0.34625</v>
      </c>
      <c r="P974">
        <f>IFERROR(E974/L974, "null")</f>
        <v>153.88888888888889</v>
      </c>
      <c r="Q974" t="str">
        <f>TRIM(LEFT(N974,SEARCH("/",N974,1)-1))</f>
        <v>technology</v>
      </c>
      <c r="R974" t="str">
        <f>TRIM(RIGHT(N974,LEN(N974)-SEARCH("/",N974)))</f>
        <v>wearables</v>
      </c>
      <c r="S974" s="9">
        <f t="shared" si="46"/>
        <v>41856.865717592591</v>
      </c>
      <c r="T974" s="9">
        <f t="shared" si="47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45"/>
        <v>2.0549999999999999E-2</v>
      </c>
      <c r="P975">
        <f>IFERROR(E975/L975, "null")</f>
        <v>51.375</v>
      </c>
      <c r="Q975" t="str">
        <f>TRIM(LEFT(N975,SEARCH("/",N975,1)-1))</f>
        <v>technology</v>
      </c>
      <c r="R975" t="str">
        <f>TRIM(RIGHT(N975,LEN(N975)-SEARCH("/",N975)))</f>
        <v>wearables</v>
      </c>
      <c r="S975" s="9">
        <f t="shared" si="46"/>
        <v>42257.014965277776</v>
      </c>
      <c r="T975" s="9">
        <f t="shared" si="47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45"/>
        <v>5.5999999999999999E-3</v>
      </c>
      <c r="P976">
        <f>IFERROR(E976/L976, "null")</f>
        <v>93.333333333333329</v>
      </c>
      <c r="Q976" t="str">
        <f>TRIM(LEFT(N976,SEARCH("/",N976,1)-1))</f>
        <v>technology</v>
      </c>
      <c r="R976" t="str">
        <f>TRIM(RIGHT(N976,LEN(N976)-SEARCH("/",N976)))</f>
        <v>wearables</v>
      </c>
      <c r="S976" s="9">
        <f t="shared" si="46"/>
        <v>42424.749490740738</v>
      </c>
      <c r="T976" s="9">
        <f t="shared" si="47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45"/>
        <v>2.6069999999999999E-2</v>
      </c>
      <c r="P977">
        <f>IFERROR(E977/L977, "null")</f>
        <v>108.625</v>
      </c>
      <c r="Q977" t="str">
        <f>TRIM(LEFT(N977,SEARCH("/",N977,1)-1))</f>
        <v>technology</v>
      </c>
      <c r="R977" t="str">
        <f>TRIM(RIGHT(N977,LEN(N977)-SEARCH("/",N977)))</f>
        <v>wearables</v>
      </c>
      <c r="S977" s="9">
        <f t="shared" si="46"/>
        <v>42489.696585648147</v>
      </c>
      <c r="T977" s="9">
        <f t="shared" si="47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45"/>
        <v>1.9259999999999999E-2</v>
      </c>
      <c r="P978">
        <f>IFERROR(E978/L978, "null")</f>
        <v>160.5</v>
      </c>
      <c r="Q978" t="str">
        <f>TRIM(LEFT(N978,SEARCH("/",N978,1)-1))</f>
        <v>technology</v>
      </c>
      <c r="R978" t="str">
        <f>TRIM(RIGHT(N978,LEN(N978)-SEARCH("/",N978)))</f>
        <v>wearables</v>
      </c>
      <c r="S978" s="9">
        <f t="shared" si="46"/>
        <v>42185.058993055558</v>
      </c>
      <c r="T978" s="9">
        <f t="shared" si="47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45"/>
        <v>0.33666666666666667</v>
      </c>
      <c r="P979">
        <f>IFERROR(E979/L979, "null")</f>
        <v>75.75</v>
      </c>
      <c r="Q979" t="str">
        <f>TRIM(LEFT(N979,SEARCH("/",N979,1)-1))</f>
        <v>technology</v>
      </c>
      <c r="R979" t="str">
        <f>TRIM(RIGHT(N979,LEN(N979)-SEARCH("/",N979)))</f>
        <v>wearables</v>
      </c>
      <c r="S979" s="9">
        <f t="shared" si="46"/>
        <v>42391.942094907412</v>
      </c>
      <c r="T979" s="9">
        <f t="shared" si="47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45"/>
        <v>0.5626326718299024</v>
      </c>
      <c r="P980">
        <f>IFERROR(E980/L980, "null")</f>
        <v>790.83739837398377</v>
      </c>
      <c r="Q980" t="str">
        <f>TRIM(LEFT(N980,SEARCH("/",N980,1)-1))</f>
        <v>technology</v>
      </c>
      <c r="R980" t="str">
        <f>TRIM(RIGHT(N980,LEN(N980)-SEARCH("/",N980)))</f>
        <v>wearables</v>
      </c>
      <c r="S980" s="9">
        <f t="shared" si="46"/>
        <v>42395.309039351851</v>
      </c>
      <c r="T980" s="9">
        <f t="shared" si="47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45"/>
        <v>0.82817600000000002</v>
      </c>
      <c r="P981">
        <f>IFERROR(E981/L981, "null")</f>
        <v>301.93916666666667</v>
      </c>
      <c r="Q981" t="str">
        <f>TRIM(LEFT(N981,SEARCH("/",N981,1)-1))</f>
        <v>technology</v>
      </c>
      <c r="R981" t="str">
        <f>TRIM(RIGHT(N981,LEN(N981)-SEARCH("/",N981)))</f>
        <v>wearables</v>
      </c>
      <c r="S981" s="9">
        <f t="shared" si="46"/>
        <v>42506.416990740734</v>
      </c>
      <c r="T981" s="9">
        <f t="shared" si="47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45"/>
        <v>0.14860000000000001</v>
      </c>
      <c r="P982">
        <f>IFERROR(E982/L982, "null")</f>
        <v>47.935483870967744</v>
      </c>
      <c r="Q982" t="str">
        <f>TRIM(LEFT(N982,SEARCH("/",N982,1)-1))</f>
        <v>technology</v>
      </c>
      <c r="R982" t="str">
        <f>TRIM(RIGHT(N982,LEN(N982)-SEARCH("/",N982)))</f>
        <v>wearables</v>
      </c>
      <c r="S982" s="9">
        <f t="shared" si="46"/>
        <v>41928.904189814813</v>
      </c>
      <c r="T982" s="9">
        <f t="shared" si="47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45"/>
        <v>1.2375123751237513E-4</v>
      </c>
      <c r="P983">
        <f>IFERROR(E983/L983, "null")</f>
        <v>2.75</v>
      </c>
      <c r="Q983" t="str">
        <f>TRIM(LEFT(N983,SEARCH("/",N983,1)-1))</f>
        <v>technology</v>
      </c>
      <c r="R983" t="str">
        <f>TRIM(RIGHT(N983,LEN(N983)-SEARCH("/",N983)))</f>
        <v>wearables</v>
      </c>
      <c r="S983" s="9">
        <f t="shared" si="46"/>
        <v>41830.947013888886</v>
      </c>
      <c r="T983" s="9">
        <f t="shared" si="47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45"/>
        <v>1.7142857142857143E-4</v>
      </c>
      <c r="P984">
        <f>IFERROR(E984/L984, "null")</f>
        <v>1</v>
      </c>
      <c r="Q984" t="str">
        <f>TRIM(LEFT(N984,SEARCH("/",N984,1)-1))</f>
        <v>technology</v>
      </c>
      <c r="R984" t="str">
        <f>TRIM(RIGHT(N984,LEN(N984)-SEARCH("/",N984)))</f>
        <v>wearables</v>
      </c>
      <c r="S984" s="9">
        <f t="shared" si="46"/>
        <v>42615.753310185188</v>
      </c>
      <c r="T984" s="9">
        <f t="shared" si="47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45"/>
        <v>0.2950613611721471</v>
      </c>
      <c r="P985">
        <f>IFERROR(E985/L985, "null")</f>
        <v>171.79329608938548</v>
      </c>
      <c r="Q985" t="str">
        <f>TRIM(LEFT(N985,SEARCH("/",N985,1)-1))</f>
        <v>technology</v>
      </c>
      <c r="R985" t="str">
        <f>TRIM(RIGHT(N985,LEN(N985)-SEARCH("/",N985)))</f>
        <v>wearables</v>
      </c>
      <c r="S985" s="9">
        <f t="shared" si="46"/>
        <v>42574.667650462965</v>
      </c>
      <c r="T985" s="9">
        <f t="shared" si="47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45"/>
        <v>1.06E-2</v>
      </c>
      <c r="P986">
        <f>IFERROR(E986/L986, "null")</f>
        <v>35.333333333333336</v>
      </c>
      <c r="Q986" t="str">
        <f>TRIM(LEFT(N986,SEARCH("/",N986,1)-1))</f>
        <v>technology</v>
      </c>
      <c r="R986" t="str">
        <f>TRIM(RIGHT(N986,LEN(N986)-SEARCH("/",N986)))</f>
        <v>wearables</v>
      </c>
      <c r="S986" s="9">
        <f t="shared" si="46"/>
        <v>42061.11583333333</v>
      </c>
      <c r="T986" s="9">
        <f t="shared" si="47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45"/>
        <v>6.2933333333333327E-2</v>
      </c>
      <c r="P987">
        <f>IFERROR(E987/L987, "null")</f>
        <v>82.086956521739125</v>
      </c>
      <c r="Q987" t="str">
        <f>TRIM(LEFT(N987,SEARCH("/",N987,1)-1))</f>
        <v>technology</v>
      </c>
      <c r="R987" t="str">
        <f>TRIM(RIGHT(N987,LEN(N987)-SEARCH("/",N987)))</f>
        <v>wearables</v>
      </c>
      <c r="S987" s="9">
        <f t="shared" si="46"/>
        <v>42339.967708333337</v>
      </c>
      <c r="T987" s="9">
        <f t="shared" si="47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45"/>
        <v>0.1275</v>
      </c>
      <c r="P988">
        <f>IFERROR(E988/L988, "null")</f>
        <v>110.8695652173913</v>
      </c>
      <c r="Q988" t="str">
        <f>TRIM(LEFT(N988,SEARCH("/",N988,1)-1))</f>
        <v>technology</v>
      </c>
      <c r="R988" t="str">
        <f>TRIM(RIGHT(N988,LEN(N988)-SEARCH("/",N988)))</f>
        <v>wearables</v>
      </c>
      <c r="S988" s="9">
        <f t="shared" si="46"/>
        <v>42324.767361111109</v>
      </c>
      <c r="T988" s="9">
        <f t="shared" si="47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45"/>
        <v>0.13220000000000001</v>
      </c>
      <c r="P989">
        <f>IFERROR(E989/L989, "null")</f>
        <v>161.21951219512195</v>
      </c>
      <c r="Q989" t="str">
        <f>TRIM(LEFT(N989,SEARCH("/",N989,1)-1))</f>
        <v>technology</v>
      </c>
      <c r="R989" t="str">
        <f>TRIM(RIGHT(N989,LEN(N989)-SEARCH("/",N989)))</f>
        <v>wearables</v>
      </c>
      <c r="S989" s="9">
        <f t="shared" si="46"/>
        <v>41773.294560185182</v>
      </c>
      <c r="T989" s="9">
        <f t="shared" si="47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45"/>
        <v>0</v>
      </c>
      <c r="P990" t="str">
        <f>IFERROR(E990/L990, "null")</f>
        <v>null</v>
      </c>
      <c r="Q990" t="str">
        <f>TRIM(LEFT(N990,SEARCH("/",N990,1)-1))</f>
        <v>technology</v>
      </c>
      <c r="R990" t="str">
        <f>TRIM(RIGHT(N990,LEN(N990)-SEARCH("/",N990)))</f>
        <v>wearables</v>
      </c>
      <c r="S990" s="9">
        <f t="shared" si="46"/>
        <v>42614.356770833328</v>
      </c>
      <c r="T990" s="9">
        <f t="shared" si="47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45"/>
        <v>0.16769999999999999</v>
      </c>
      <c r="P991">
        <f>IFERROR(E991/L991, "null")</f>
        <v>52.40625</v>
      </c>
      <c r="Q991" t="str">
        <f>TRIM(LEFT(N991,SEARCH("/",N991,1)-1))</f>
        <v>technology</v>
      </c>
      <c r="R991" t="str">
        <f>TRIM(RIGHT(N991,LEN(N991)-SEARCH("/",N991)))</f>
        <v>wearables</v>
      </c>
      <c r="S991" s="9">
        <f t="shared" si="46"/>
        <v>42611.933969907404</v>
      </c>
      <c r="T991" s="9">
        <f t="shared" si="47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45"/>
        <v>1.0399999999999999E-3</v>
      </c>
      <c r="P992">
        <f>IFERROR(E992/L992, "null")</f>
        <v>13</v>
      </c>
      <c r="Q992" t="str">
        <f>TRIM(LEFT(N992,SEARCH("/",N992,1)-1))</f>
        <v>technology</v>
      </c>
      <c r="R992" t="str">
        <f>TRIM(RIGHT(N992,LEN(N992)-SEARCH("/",N992)))</f>
        <v>wearables</v>
      </c>
      <c r="S992" s="9">
        <f t="shared" si="46"/>
        <v>41855.784305555557</v>
      </c>
      <c r="T992" s="9">
        <f t="shared" si="47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45"/>
        <v>4.24E-2</v>
      </c>
      <c r="P993">
        <f>IFERROR(E993/L993, "null")</f>
        <v>30.285714285714285</v>
      </c>
      <c r="Q993" t="str">
        <f>TRIM(LEFT(N993,SEARCH("/",N993,1)-1))</f>
        <v>technology</v>
      </c>
      <c r="R993" t="str">
        <f>TRIM(RIGHT(N993,LEN(N993)-SEARCH("/",N993)))</f>
        <v>wearables</v>
      </c>
      <c r="S993" s="9">
        <f t="shared" si="46"/>
        <v>42538.75680555556</v>
      </c>
      <c r="T993" s="9">
        <f t="shared" si="47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45"/>
        <v>4.6699999999999997E-3</v>
      </c>
      <c r="P994">
        <f>IFERROR(E994/L994, "null")</f>
        <v>116.75</v>
      </c>
      <c r="Q994" t="str">
        <f>TRIM(LEFT(N994,SEARCH("/",N994,1)-1))</f>
        <v>technology</v>
      </c>
      <c r="R994" t="str">
        <f>TRIM(RIGHT(N994,LEN(N994)-SEARCH("/",N994)))</f>
        <v>wearables</v>
      </c>
      <c r="S994" s="9">
        <f t="shared" si="46"/>
        <v>42437.924988425926</v>
      </c>
      <c r="T994" s="9">
        <f t="shared" si="47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45"/>
        <v>0.25087142857142858</v>
      </c>
      <c r="P995">
        <f>IFERROR(E995/L995, "null")</f>
        <v>89.59693877551021</v>
      </c>
      <c r="Q995" t="str">
        <f>TRIM(LEFT(N995,SEARCH("/",N995,1)-1))</f>
        <v>technology</v>
      </c>
      <c r="R995" t="str">
        <f>TRIM(RIGHT(N995,LEN(N995)-SEARCH("/",N995)))</f>
        <v>wearables</v>
      </c>
      <c r="S995" s="9">
        <f t="shared" si="46"/>
        <v>42652.964907407411</v>
      </c>
      <c r="T995" s="9">
        <f t="shared" si="47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45"/>
        <v>2.3345000000000001E-2</v>
      </c>
      <c r="P996">
        <f>IFERROR(E996/L996, "null")</f>
        <v>424.45454545454544</v>
      </c>
      <c r="Q996" t="str">
        <f>TRIM(LEFT(N996,SEARCH("/",N996,1)-1))</f>
        <v>technology</v>
      </c>
      <c r="R996" t="str">
        <f>TRIM(RIGHT(N996,LEN(N996)-SEARCH("/",N996)))</f>
        <v>wearables</v>
      </c>
      <c r="S996" s="9">
        <f t="shared" si="46"/>
        <v>41921.263078703705</v>
      </c>
      <c r="T996" s="9">
        <f t="shared" si="47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45"/>
        <v>7.2599999999999998E-2</v>
      </c>
      <c r="P997">
        <f>IFERROR(E997/L997, "null")</f>
        <v>80.666666666666671</v>
      </c>
      <c r="Q997" t="str">
        <f>TRIM(LEFT(N997,SEARCH("/",N997,1)-1))</f>
        <v>technology</v>
      </c>
      <c r="R997" t="str">
        <f>TRIM(RIGHT(N997,LEN(N997)-SEARCH("/",N997)))</f>
        <v>wearables</v>
      </c>
      <c r="S997" s="9">
        <f t="shared" si="46"/>
        <v>41947.940740740742</v>
      </c>
      <c r="T997" s="9">
        <f t="shared" si="47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45"/>
        <v>1.6250000000000001E-2</v>
      </c>
      <c r="P998">
        <f>IFERROR(E998/L998, "null")</f>
        <v>13</v>
      </c>
      <c r="Q998" t="str">
        <f>TRIM(LEFT(N998,SEARCH("/",N998,1)-1))</f>
        <v>technology</v>
      </c>
      <c r="R998" t="str">
        <f>TRIM(RIGHT(N998,LEN(N998)-SEARCH("/",N998)))</f>
        <v>wearables</v>
      </c>
      <c r="S998" s="9">
        <f t="shared" si="46"/>
        <v>41817.866435185184</v>
      </c>
      <c r="T998" s="9">
        <f t="shared" si="47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45"/>
        <v>1.2999999999999999E-2</v>
      </c>
      <c r="P999">
        <f>IFERROR(E999/L999, "null")</f>
        <v>8.125</v>
      </c>
      <c r="Q999" t="str">
        <f>TRIM(LEFT(N999,SEARCH("/",N999,1)-1))</f>
        <v>technology</v>
      </c>
      <c r="R999" t="str">
        <f>TRIM(RIGHT(N999,LEN(N999)-SEARCH("/",N999)))</f>
        <v>wearables</v>
      </c>
      <c r="S999" s="9">
        <f t="shared" si="46"/>
        <v>41941.10297453704</v>
      </c>
      <c r="T999" s="9">
        <f t="shared" si="47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45"/>
        <v>0.58558333333333334</v>
      </c>
      <c r="P1000">
        <f>IFERROR(E1000/L1000, "null")</f>
        <v>153.42794759825327</v>
      </c>
      <c r="Q1000" t="str">
        <f>TRIM(LEFT(N1000,SEARCH("/",N1000,1)-1))</f>
        <v>technology</v>
      </c>
      <c r="R1000" t="str">
        <f>TRIM(RIGHT(N1000,LEN(N1000)-SEARCH("/",N1000)))</f>
        <v>wearables</v>
      </c>
      <c r="S1000" s="9">
        <f t="shared" si="46"/>
        <v>42282.168993055559</v>
      </c>
      <c r="T1000" s="9">
        <f t="shared" si="47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45"/>
        <v>7.7886666666666673E-2</v>
      </c>
      <c r="P1001">
        <f>IFERROR(E1001/L1001, "null")</f>
        <v>292.07499999999999</v>
      </c>
      <c r="Q1001" t="str">
        <f>TRIM(LEFT(N1001,SEARCH("/",N1001,1)-1))</f>
        <v>technology</v>
      </c>
      <c r="R1001" t="str">
        <f>TRIM(RIGHT(N1001,LEN(N1001)-SEARCH("/",N1001)))</f>
        <v>wearables</v>
      </c>
      <c r="S1001" s="9">
        <f t="shared" si="46"/>
        <v>41926.29965277778</v>
      </c>
      <c r="T1001" s="9">
        <f t="shared" si="47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45"/>
        <v>2.2157147647256063E-2</v>
      </c>
      <c r="P1002">
        <f>IFERROR(E1002/L1002, "null")</f>
        <v>3304</v>
      </c>
      <c r="Q1002" t="str">
        <f>TRIM(LEFT(N1002,SEARCH("/",N1002,1)-1))</f>
        <v>technology</v>
      </c>
      <c r="R1002" t="str">
        <f>TRIM(RIGHT(N1002,LEN(N1002)-SEARCH("/",N1002)))</f>
        <v>wearables</v>
      </c>
      <c r="S1002" s="9">
        <f t="shared" si="46"/>
        <v>42749.059722222228</v>
      </c>
      <c r="T1002" s="9">
        <f t="shared" si="47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45"/>
        <v>1.04</v>
      </c>
      <c r="P1003">
        <f>IFERROR(E1003/L1003, "null")</f>
        <v>1300</v>
      </c>
      <c r="Q1003" t="str">
        <f>TRIM(LEFT(N1003,SEARCH("/",N1003,1)-1))</f>
        <v>technology</v>
      </c>
      <c r="R1003" t="str">
        <f>TRIM(RIGHT(N1003,LEN(N1003)-SEARCH("/",N1003)))</f>
        <v>wearables</v>
      </c>
      <c r="S1003" s="9">
        <f t="shared" si="46"/>
        <v>42720.720057870371</v>
      </c>
      <c r="T1003" s="9">
        <f t="shared" si="47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45"/>
        <v>0.29602960296029601</v>
      </c>
      <c r="P1004">
        <f>IFERROR(E1004/L1004, "null")</f>
        <v>134.54545454545453</v>
      </c>
      <c r="Q1004" t="str">
        <f>TRIM(LEFT(N1004,SEARCH("/",N1004,1)-1))</f>
        <v>technology</v>
      </c>
      <c r="R1004" t="str">
        <f>TRIM(RIGHT(N1004,LEN(N1004)-SEARCH("/",N1004)))</f>
        <v>wearables</v>
      </c>
      <c r="S1004" s="9">
        <f t="shared" si="46"/>
        <v>42325.684189814812</v>
      </c>
      <c r="T1004" s="9">
        <f t="shared" si="47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45"/>
        <v>0.16055</v>
      </c>
      <c r="P1005">
        <f>IFERROR(E1005/L1005, "null")</f>
        <v>214.06666666666666</v>
      </c>
      <c r="Q1005" t="str">
        <f>TRIM(LEFT(N1005,SEARCH("/",N1005,1)-1))</f>
        <v>technology</v>
      </c>
      <c r="R1005" t="str">
        <f>TRIM(RIGHT(N1005,LEN(N1005)-SEARCH("/",N1005)))</f>
        <v>wearables</v>
      </c>
      <c r="S1005" s="9">
        <f t="shared" si="46"/>
        <v>42780.709039351852</v>
      </c>
      <c r="T1005" s="9">
        <f t="shared" si="47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45"/>
        <v>0.82208000000000003</v>
      </c>
      <c r="P1006">
        <f>IFERROR(E1006/L1006, "null")</f>
        <v>216.33684210526314</v>
      </c>
      <c r="Q1006" t="str">
        <f>TRIM(LEFT(N1006,SEARCH("/",N1006,1)-1))</f>
        <v>technology</v>
      </c>
      <c r="R1006" t="str">
        <f>TRIM(RIGHT(N1006,LEN(N1006)-SEARCH("/",N1006)))</f>
        <v>wearables</v>
      </c>
      <c r="S1006" s="9">
        <f t="shared" si="46"/>
        <v>42388.708645833336</v>
      </c>
      <c r="T1006" s="9">
        <f t="shared" si="47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45"/>
        <v>0.75051000000000001</v>
      </c>
      <c r="P1007">
        <f>IFERROR(E1007/L1007, "null")</f>
        <v>932.31055900621118</v>
      </c>
      <c r="Q1007" t="str">
        <f>TRIM(LEFT(N1007,SEARCH("/",N1007,1)-1))</f>
        <v>technology</v>
      </c>
      <c r="R1007" t="str">
        <f>TRIM(RIGHT(N1007,LEN(N1007)-SEARCH("/",N1007)))</f>
        <v>wearables</v>
      </c>
      <c r="S1007" s="9">
        <f t="shared" si="46"/>
        <v>42276.624803240738</v>
      </c>
      <c r="T1007" s="9">
        <f t="shared" si="47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45"/>
        <v>5.8500000000000003E-2</v>
      </c>
      <c r="P1008">
        <f>IFERROR(E1008/L1008, "null")</f>
        <v>29.25</v>
      </c>
      <c r="Q1008" t="str">
        <f>TRIM(LEFT(N1008,SEARCH("/",N1008,1)-1))</f>
        <v>technology</v>
      </c>
      <c r="R1008" t="str">
        <f>TRIM(RIGHT(N1008,LEN(N1008)-SEARCH("/",N1008)))</f>
        <v>wearables</v>
      </c>
      <c r="S1008" s="9">
        <f t="shared" si="46"/>
        <v>41977.040185185186</v>
      </c>
      <c r="T1008" s="9">
        <f t="shared" si="47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45"/>
        <v>0.44319999999999998</v>
      </c>
      <c r="P1009">
        <f>IFERROR(E1009/L1009, "null")</f>
        <v>174.94736842105263</v>
      </c>
      <c r="Q1009" t="str">
        <f>TRIM(LEFT(N1009,SEARCH("/",N1009,1)-1))</f>
        <v>technology</v>
      </c>
      <c r="R1009" t="str">
        <f>TRIM(RIGHT(N1009,LEN(N1009)-SEARCH("/",N1009)))</f>
        <v>wearables</v>
      </c>
      <c r="S1009" s="9">
        <f t="shared" si="46"/>
        <v>42676.583599537036</v>
      </c>
      <c r="T1009" s="9">
        <f t="shared" si="47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45"/>
        <v>2.6737967914438501E-3</v>
      </c>
      <c r="P1010">
        <f>IFERROR(E1010/L1010, "null")</f>
        <v>250</v>
      </c>
      <c r="Q1010" t="str">
        <f>TRIM(LEFT(N1010,SEARCH("/",N1010,1)-1))</f>
        <v>technology</v>
      </c>
      <c r="R1010" t="str">
        <f>TRIM(RIGHT(N1010,LEN(N1010)-SEARCH("/",N1010)))</f>
        <v>wearables</v>
      </c>
      <c r="S1010" s="9">
        <f t="shared" si="46"/>
        <v>42702.809201388889</v>
      </c>
      <c r="T1010" s="9">
        <f t="shared" si="47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45"/>
        <v>0.1313</v>
      </c>
      <c r="P1011">
        <f>IFERROR(E1011/L1011, "null")</f>
        <v>65</v>
      </c>
      <c r="Q1011" t="str">
        <f>TRIM(LEFT(N1011,SEARCH("/",N1011,1)-1))</f>
        <v>technology</v>
      </c>
      <c r="R1011" t="str">
        <f>TRIM(RIGHT(N1011,LEN(N1011)-SEARCH("/",N1011)))</f>
        <v>wearables</v>
      </c>
      <c r="S1011" s="9">
        <f t="shared" si="46"/>
        <v>42510.604699074072</v>
      </c>
      <c r="T1011" s="9">
        <f t="shared" si="47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45"/>
        <v>1.9088937093275488E-3</v>
      </c>
      <c r="P1012">
        <f>IFERROR(E1012/L1012, "null")</f>
        <v>55</v>
      </c>
      <c r="Q1012" t="str">
        <f>TRIM(LEFT(N1012,SEARCH("/",N1012,1)-1))</f>
        <v>technology</v>
      </c>
      <c r="R1012" t="str">
        <f>TRIM(RIGHT(N1012,LEN(N1012)-SEARCH("/",N1012)))</f>
        <v>wearables</v>
      </c>
      <c r="S1012" s="9">
        <f t="shared" si="46"/>
        <v>42561.829421296294</v>
      </c>
      <c r="T1012" s="9">
        <f t="shared" si="47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45"/>
        <v>3.7499999999999999E-3</v>
      </c>
      <c r="P1013">
        <f>IFERROR(E1013/L1013, "null")</f>
        <v>75</v>
      </c>
      <c r="Q1013" t="str">
        <f>TRIM(LEFT(N1013,SEARCH("/",N1013,1)-1))</f>
        <v>technology</v>
      </c>
      <c r="R1013" t="str">
        <f>TRIM(RIGHT(N1013,LEN(N1013)-SEARCH("/",N1013)))</f>
        <v>wearables</v>
      </c>
      <c r="S1013" s="9">
        <f t="shared" si="46"/>
        <v>41946.898090277777</v>
      </c>
      <c r="T1013" s="9">
        <f t="shared" si="47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45"/>
        <v>215.35021</v>
      </c>
      <c r="P1014">
        <f>IFERROR(E1014/L1014, "null")</f>
        <v>1389.3561935483872</v>
      </c>
      <c r="Q1014" t="str">
        <f>TRIM(LEFT(N1014,SEARCH("/",N1014,1)-1))</f>
        <v>technology</v>
      </c>
      <c r="R1014" t="str">
        <f>TRIM(RIGHT(N1014,LEN(N1014)-SEARCH("/",N1014)))</f>
        <v>wearables</v>
      </c>
      <c r="S1014" s="9">
        <f t="shared" si="46"/>
        <v>42714.440416666665</v>
      </c>
      <c r="T1014" s="9">
        <f t="shared" si="47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45"/>
        <v>0.34527999999999998</v>
      </c>
      <c r="P1015">
        <f>IFERROR(E1015/L1015, "null")</f>
        <v>95.911111111111111</v>
      </c>
      <c r="Q1015" t="str">
        <f>TRIM(LEFT(N1015,SEARCH("/",N1015,1)-1))</f>
        <v>technology</v>
      </c>
      <c r="R1015" t="str">
        <f>TRIM(RIGHT(N1015,LEN(N1015)-SEARCH("/",N1015)))</f>
        <v>wearables</v>
      </c>
      <c r="S1015" s="9">
        <f t="shared" si="46"/>
        <v>42339.833981481483</v>
      </c>
      <c r="T1015" s="9">
        <f t="shared" si="47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45"/>
        <v>0.30599999999999999</v>
      </c>
      <c r="P1016">
        <f>IFERROR(E1016/L1016, "null")</f>
        <v>191.25</v>
      </c>
      <c r="Q1016" t="str">
        <f>TRIM(LEFT(N1016,SEARCH("/",N1016,1)-1))</f>
        <v>technology</v>
      </c>
      <c r="R1016" t="str">
        <f>TRIM(RIGHT(N1016,LEN(N1016)-SEARCH("/",N1016)))</f>
        <v>wearables</v>
      </c>
      <c r="S1016" s="9">
        <f t="shared" si="46"/>
        <v>41955.002488425926</v>
      </c>
      <c r="T1016" s="9">
        <f t="shared" si="47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45"/>
        <v>2.6666666666666668E-2</v>
      </c>
      <c r="P1017">
        <f>IFERROR(E1017/L1017, "null")</f>
        <v>40</v>
      </c>
      <c r="Q1017" t="str">
        <f>TRIM(LEFT(N1017,SEARCH("/",N1017,1)-1))</f>
        <v>technology</v>
      </c>
      <c r="R1017" t="str">
        <f>TRIM(RIGHT(N1017,LEN(N1017)-SEARCH("/",N1017)))</f>
        <v>wearables</v>
      </c>
      <c r="S1017" s="9">
        <f t="shared" si="46"/>
        <v>42303.878414351857</v>
      </c>
      <c r="T1017" s="9">
        <f t="shared" si="47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45"/>
        <v>2.8420000000000001E-2</v>
      </c>
      <c r="P1018">
        <f>IFERROR(E1018/L1018, "null")</f>
        <v>74.78947368421052</v>
      </c>
      <c r="Q1018" t="str">
        <f>TRIM(LEFT(N1018,SEARCH("/",N1018,1)-1))</f>
        <v>technology</v>
      </c>
      <c r="R1018" t="str">
        <f>TRIM(RIGHT(N1018,LEN(N1018)-SEARCH("/",N1018)))</f>
        <v>wearables</v>
      </c>
      <c r="S1018" s="9">
        <f t="shared" si="46"/>
        <v>42422.107129629629</v>
      </c>
      <c r="T1018" s="9">
        <f t="shared" si="47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45"/>
        <v>0.22878799999999999</v>
      </c>
      <c r="P1019">
        <f>IFERROR(E1019/L1019, "null")</f>
        <v>161.11830985915492</v>
      </c>
      <c r="Q1019" t="str">
        <f>TRIM(LEFT(N1019,SEARCH("/",N1019,1)-1))</f>
        <v>technology</v>
      </c>
      <c r="R1019" t="str">
        <f>TRIM(RIGHT(N1019,LEN(N1019)-SEARCH("/",N1019)))</f>
        <v>wearables</v>
      </c>
      <c r="S1019" s="9">
        <f t="shared" si="46"/>
        <v>42289.675173611111</v>
      </c>
      <c r="T1019" s="9">
        <f t="shared" si="47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45"/>
        <v>3.1050000000000001E-2</v>
      </c>
      <c r="P1020">
        <f>IFERROR(E1020/L1020, "null")</f>
        <v>88.714285714285708</v>
      </c>
      <c r="Q1020" t="str">
        <f>TRIM(LEFT(N1020,SEARCH("/",N1020,1)-1))</f>
        <v>technology</v>
      </c>
      <c r="R1020" t="str">
        <f>TRIM(RIGHT(N1020,LEN(N1020)-SEARCH("/",N1020)))</f>
        <v>wearables</v>
      </c>
      <c r="S1020" s="9">
        <f t="shared" si="46"/>
        <v>42535.492280092592</v>
      </c>
      <c r="T1020" s="9">
        <f t="shared" si="47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45"/>
        <v>0.47333333333333333</v>
      </c>
      <c r="P1021">
        <f>IFERROR(E1021/L1021, "null")</f>
        <v>53.25</v>
      </c>
      <c r="Q1021" t="str">
        <f>TRIM(LEFT(N1021,SEARCH("/",N1021,1)-1))</f>
        <v>technology</v>
      </c>
      <c r="R1021" t="str">
        <f>TRIM(RIGHT(N1021,LEN(N1021)-SEARCH("/",N1021)))</f>
        <v>wearables</v>
      </c>
      <c r="S1021" s="9">
        <f t="shared" si="46"/>
        <v>42009.973946759259</v>
      </c>
      <c r="T1021" s="9">
        <f t="shared" si="47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45"/>
        <v>2.0554838709677421</v>
      </c>
      <c r="P1022">
        <f>IFERROR(E1022/L1022, "null")</f>
        <v>106.2</v>
      </c>
      <c r="Q1022" t="str">
        <f>TRIM(LEFT(N1022,SEARCH("/",N1022,1)-1))</f>
        <v>music</v>
      </c>
      <c r="R1022" t="str">
        <f>TRIM(RIGHT(N1022,LEN(N1022)-SEARCH("/",N1022)))</f>
        <v>electronic music</v>
      </c>
      <c r="S1022" s="9">
        <f t="shared" si="46"/>
        <v>42127.069548611107</v>
      </c>
      <c r="T1022" s="9">
        <f t="shared" si="47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45"/>
        <v>3.5180366666666667</v>
      </c>
      <c r="P1023">
        <f>IFERROR(E1023/L1023, "null")</f>
        <v>22.079728033472804</v>
      </c>
      <c r="Q1023" t="str">
        <f>TRIM(LEFT(N1023,SEARCH("/",N1023,1)-1))</f>
        <v>music</v>
      </c>
      <c r="R1023" t="str">
        <f>TRIM(RIGHT(N1023,LEN(N1023)-SEARCH("/",N1023)))</f>
        <v>electronic music</v>
      </c>
      <c r="S1023" s="9">
        <f t="shared" si="46"/>
        <v>42271.251979166671</v>
      </c>
      <c r="T1023" s="9">
        <f t="shared" si="47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45"/>
        <v>1.149</v>
      </c>
      <c r="P1024">
        <f>IFERROR(E1024/L1024, "null")</f>
        <v>31.054054054054053</v>
      </c>
      <c r="Q1024" t="str">
        <f>TRIM(LEFT(N1024,SEARCH("/",N1024,1)-1))</f>
        <v>music</v>
      </c>
      <c r="R1024" t="str">
        <f>TRIM(RIGHT(N1024,LEN(N1024)-SEARCH("/",N1024)))</f>
        <v>electronic music</v>
      </c>
      <c r="S1024" s="9">
        <f t="shared" si="46"/>
        <v>42111.646724537044</v>
      </c>
      <c r="T1024" s="9">
        <f t="shared" si="47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45"/>
        <v>2.3715000000000002</v>
      </c>
      <c r="P1025">
        <f>IFERROR(E1025/L1025, "null")</f>
        <v>36.206106870229007</v>
      </c>
      <c r="Q1025" t="str">
        <f>TRIM(LEFT(N1025,SEARCH("/",N1025,1)-1))</f>
        <v>music</v>
      </c>
      <c r="R1025" t="str">
        <f>TRIM(RIGHT(N1025,LEN(N1025)-SEARCH("/",N1025)))</f>
        <v>electronic music</v>
      </c>
      <c r="S1025" s="9">
        <f t="shared" si="46"/>
        <v>42145.919687500005</v>
      </c>
      <c r="T1025" s="9">
        <f t="shared" si="47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45"/>
        <v>1.1863774999999999</v>
      </c>
      <c r="P1026">
        <f>IFERROR(E1026/L1026, "null")</f>
        <v>388.9762295081967</v>
      </c>
      <c r="Q1026" t="str">
        <f>TRIM(LEFT(N1026,SEARCH("/",N1026,1)-1))</f>
        <v>music</v>
      </c>
      <c r="R1026" t="str">
        <f>TRIM(RIGHT(N1026,LEN(N1026)-SEARCH("/",N1026)))</f>
        <v>electronic music</v>
      </c>
      <c r="S1026" s="9">
        <f t="shared" si="46"/>
        <v>42370.580590277779</v>
      </c>
      <c r="T1026" s="9">
        <f t="shared" si="47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48">E1027/D1027</f>
        <v>1.099283142857143</v>
      </c>
      <c r="P1027">
        <f>IFERROR(E1027/L1027, "null")</f>
        <v>71.848571428571432</v>
      </c>
      <c r="Q1027" t="str">
        <f>TRIM(LEFT(N1027,SEARCH("/",N1027,1)-1))</f>
        <v>music</v>
      </c>
      <c r="R1027" t="str">
        <f>TRIM(RIGHT(N1027,LEN(N1027)-SEARCH("/",N1027)))</f>
        <v>electronic music</v>
      </c>
      <c r="S1027" s="9">
        <f t="shared" ref="S1027:S1090" si="49">(((J1027/60)/60)/24)+DATE(1970,1,1)</f>
        <v>42049.833761574075</v>
      </c>
      <c r="T1027" s="9">
        <f t="shared" ref="T1027:T1090" si="50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48"/>
        <v>1.0000828571428571</v>
      </c>
      <c r="P1028">
        <f>IFERROR(E1028/L1028, "null")</f>
        <v>57.381803278688523</v>
      </c>
      <c r="Q1028" t="str">
        <f>TRIM(LEFT(N1028,SEARCH("/",N1028,1)-1))</f>
        <v>music</v>
      </c>
      <c r="R1028" t="str">
        <f>TRIM(RIGHT(N1028,LEN(N1028)-SEARCH("/",N1028)))</f>
        <v>electronic music</v>
      </c>
      <c r="S1028" s="9">
        <f t="shared" si="49"/>
        <v>42426.407592592594</v>
      </c>
      <c r="T1028" s="9">
        <f t="shared" si="50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48"/>
        <v>1.0309292094387414</v>
      </c>
      <c r="P1029">
        <f>IFERROR(E1029/L1029, "null")</f>
        <v>69.666666666666671</v>
      </c>
      <c r="Q1029" t="str">
        <f>TRIM(LEFT(N1029,SEARCH("/",N1029,1)-1))</f>
        <v>music</v>
      </c>
      <c r="R1029" t="str">
        <f>TRIM(RIGHT(N1029,LEN(N1029)-SEARCH("/",N1029)))</f>
        <v>electronic music</v>
      </c>
      <c r="S1029" s="9">
        <f t="shared" si="49"/>
        <v>41905.034108796295</v>
      </c>
      <c r="T1029" s="9">
        <f t="shared" si="50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48"/>
        <v>1.1727000000000001</v>
      </c>
      <c r="P1030">
        <f>IFERROR(E1030/L1030, "null")</f>
        <v>45.988235294117644</v>
      </c>
      <c r="Q1030" t="str">
        <f>TRIM(LEFT(N1030,SEARCH("/",N1030,1)-1))</f>
        <v>music</v>
      </c>
      <c r="R1030" t="str">
        <f>TRIM(RIGHT(N1030,LEN(N1030)-SEARCH("/",N1030)))</f>
        <v>electronic music</v>
      </c>
      <c r="S1030" s="9">
        <f t="shared" si="49"/>
        <v>42755.627372685187</v>
      </c>
      <c r="T1030" s="9">
        <f t="shared" si="50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48"/>
        <v>1.1175999999999999</v>
      </c>
      <c r="P1031">
        <f>IFERROR(E1031/L1031, "null")</f>
        <v>79.262411347517727</v>
      </c>
      <c r="Q1031" t="str">
        <f>TRIM(LEFT(N1031,SEARCH("/",N1031,1)-1))</f>
        <v>music</v>
      </c>
      <c r="R1031" t="str">
        <f>TRIM(RIGHT(N1031,LEN(N1031)-SEARCH("/",N1031)))</f>
        <v>electronic music</v>
      </c>
      <c r="S1031" s="9">
        <f t="shared" si="49"/>
        <v>42044.711886574078</v>
      </c>
      <c r="T1031" s="9">
        <f t="shared" si="50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48"/>
        <v>3.4209999999999998</v>
      </c>
      <c r="P1032">
        <f>IFERROR(E1032/L1032, "null")</f>
        <v>43.031446540880502</v>
      </c>
      <c r="Q1032" t="str">
        <f>TRIM(LEFT(N1032,SEARCH("/",N1032,1)-1))</f>
        <v>music</v>
      </c>
      <c r="R1032" t="str">
        <f>TRIM(RIGHT(N1032,LEN(N1032)-SEARCH("/",N1032)))</f>
        <v>electronic music</v>
      </c>
      <c r="S1032" s="9">
        <f t="shared" si="49"/>
        <v>42611.483206018514</v>
      </c>
      <c r="T1032" s="9">
        <f t="shared" si="50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48"/>
        <v>1.0740000000000001</v>
      </c>
      <c r="P1033">
        <f>IFERROR(E1033/L1033, "null")</f>
        <v>108.48484848484848</v>
      </c>
      <c r="Q1033" t="str">
        <f>TRIM(LEFT(N1033,SEARCH("/",N1033,1)-1))</f>
        <v>music</v>
      </c>
      <c r="R1033" t="str">
        <f>TRIM(RIGHT(N1033,LEN(N1033)-SEARCH("/",N1033)))</f>
        <v>electronic music</v>
      </c>
      <c r="S1033" s="9">
        <f t="shared" si="49"/>
        <v>42324.764004629629</v>
      </c>
      <c r="T1033" s="9">
        <f t="shared" si="50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48"/>
        <v>1.0849703703703704</v>
      </c>
      <c r="P1034">
        <f>IFERROR(E1034/L1034, "null")</f>
        <v>61.029583333333335</v>
      </c>
      <c r="Q1034" t="str">
        <f>TRIM(LEFT(N1034,SEARCH("/",N1034,1)-1))</f>
        <v>music</v>
      </c>
      <c r="R1034" t="str">
        <f>TRIM(RIGHT(N1034,LEN(N1034)-SEARCH("/",N1034)))</f>
        <v>electronic music</v>
      </c>
      <c r="S1034" s="9">
        <f t="shared" si="49"/>
        <v>42514.666956018518</v>
      </c>
      <c r="T1034" s="9">
        <f t="shared" si="50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48"/>
        <v>1.0286144578313252</v>
      </c>
      <c r="P1035">
        <f>IFERROR(E1035/L1035, "null")</f>
        <v>50.592592592592595</v>
      </c>
      <c r="Q1035" t="str">
        <f>TRIM(LEFT(N1035,SEARCH("/",N1035,1)-1))</f>
        <v>music</v>
      </c>
      <c r="R1035" t="str">
        <f>TRIM(RIGHT(N1035,LEN(N1035)-SEARCH("/",N1035)))</f>
        <v>electronic music</v>
      </c>
      <c r="S1035" s="9">
        <f t="shared" si="49"/>
        <v>42688.732407407413</v>
      </c>
      <c r="T1035" s="9">
        <f t="shared" si="50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48"/>
        <v>1.3000180000000001</v>
      </c>
      <c r="P1036">
        <f>IFERROR(E1036/L1036, "null")</f>
        <v>39.157168674698795</v>
      </c>
      <c r="Q1036" t="str">
        <f>TRIM(LEFT(N1036,SEARCH("/",N1036,1)-1))</f>
        <v>music</v>
      </c>
      <c r="R1036" t="str">
        <f>TRIM(RIGHT(N1036,LEN(N1036)-SEARCH("/",N1036)))</f>
        <v>electronic music</v>
      </c>
      <c r="S1036" s="9">
        <f t="shared" si="49"/>
        <v>42555.166712962964</v>
      </c>
      <c r="T1036" s="9">
        <f t="shared" si="50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48"/>
        <v>1.0765217391304347</v>
      </c>
      <c r="P1037">
        <f>IFERROR(E1037/L1037, "null")</f>
        <v>65.15789473684211</v>
      </c>
      <c r="Q1037" t="str">
        <f>TRIM(LEFT(N1037,SEARCH("/",N1037,1)-1))</f>
        <v>music</v>
      </c>
      <c r="R1037" t="str">
        <f>TRIM(RIGHT(N1037,LEN(N1037)-SEARCH("/",N1037)))</f>
        <v>electronic music</v>
      </c>
      <c r="S1037" s="9">
        <f t="shared" si="49"/>
        <v>42016.641435185185</v>
      </c>
      <c r="T1037" s="9">
        <f t="shared" si="50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48"/>
        <v>1.1236044444444444</v>
      </c>
      <c r="P1038">
        <f>IFERROR(E1038/L1038, "null")</f>
        <v>23.963127962085309</v>
      </c>
      <c r="Q1038" t="str">
        <f>TRIM(LEFT(N1038,SEARCH("/",N1038,1)-1))</f>
        <v>music</v>
      </c>
      <c r="R1038" t="str">
        <f>TRIM(RIGHT(N1038,LEN(N1038)-SEARCH("/",N1038)))</f>
        <v>electronic music</v>
      </c>
      <c r="S1038" s="9">
        <f t="shared" si="49"/>
        <v>41249.448958333334</v>
      </c>
      <c r="T1038" s="9">
        <f t="shared" si="50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48"/>
        <v>1.0209999999999999</v>
      </c>
      <c r="P1039">
        <f>IFERROR(E1039/L1039, "null")</f>
        <v>48.61904761904762</v>
      </c>
      <c r="Q1039" t="str">
        <f>TRIM(LEFT(N1039,SEARCH("/",N1039,1)-1))</f>
        <v>music</v>
      </c>
      <c r="R1039" t="str">
        <f>TRIM(RIGHT(N1039,LEN(N1039)-SEARCH("/",N1039)))</f>
        <v>electronic music</v>
      </c>
      <c r="S1039" s="9">
        <f t="shared" si="49"/>
        <v>42119.822476851856</v>
      </c>
      <c r="T1039" s="9">
        <f t="shared" si="50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48"/>
        <v>1.4533333333333334</v>
      </c>
      <c r="P1040">
        <f>IFERROR(E1040/L1040, "null")</f>
        <v>35.73770491803279</v>
      </c>
      <c r="Q1040" t="str">
        <f>TRIM(LEFT(N1040,SEARCH("/",N1040,1)-1))</f>
        <v>music</v>
      </c>
      <c r="R1040" t="str">
        <f>TRIM(RIGHT(N1040,LEN(N1040)-SEARCH("/",N1040)))</f>
        <v>electronic music</v>
      </c>
      <c r="S1040" s="9">
        <f t="shared" si="49"/>
        <v>42418.231747685189</v>
      </c>
      <c r="T1040" s="9">
        <f t="shared" si="50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48"/>
        <v>1.282</v>
      </c>
      <c r="P1041">
        <f>IFERROR(E1041/L1041, "null")</f>
        <v>21.366666666666667</v>
      </c>
      <c r="Q1041" t="str">
        <f>TRIM(LEFT(N1041,SEARCH("/",N1041,1)-1))</f>
        <v>music</v>
      </c>
      <c r="R1041" t="str">
        <f>TRIM(RIGHT(N1041,LEN(N1041)-SEARCH("/",N1041)))</f>
        <v>electronic music</v>
      </c>
      <c r="S1041" s="9">
        <f t="shared" si="49"/>
        <v>42692.109328703707</v>
      </c>
      <c r="T1041" s="9">
        <f t="shared" si="50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48"/>
        <v>2.9411764705882353E-3</v>
      </c>
      <c r="P1042">
        <f>IFERROR(E1042/L1042, "null")</f>
        <v>250</v>
      </c>
      <c r="Q1042" t="str">
        <f>TRIM(LEFT(N1042,SEARCH("/",N1042,1)-1))</f>
        <v>journalism</v>
      </c>
      <c r="R1042" t="str">
        <f>TRIM(RIGHT(N1042,LEN(N1042)-SEARCH("/",N1042)))</f>
        <v>audio</v>
      </c>
      <c r="S1042" s="9">
        <f t="shared" si="49"/>
        <v>42579.708437499998</v>
      </c>
      <c r="T1042" s="9">
        <f t="shared" si="50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48"/>
        <v>0</v>
      </c>
      <c r="P1043" t="str">
        <f>IFERROR(E1043/L1043, "null")</f>
        <v>null</v>
      </c>
      <c r="Q1043" t="str">
        <f>TRIM(LEFT(N1043,SEARCH("/",N1043,1)-1))</f>
        <v>journalism</v>
      </c>
      <c r="R1043" t="str">
        <f>TRIM(RIGHT(N1043,LEN(N1043)-SEARCH("/",N1043)))</f>
        <v>audio</v>
      </c>
      <c r="S1043" s="9">
        <f t="shared" si="49"/>
        <v>41831.060092592597</v>
      </c>
      <c r="T1043" s="9">
        <f t="shared" si="50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48"/>
        <v>1.5384615384615385E-2</v>
      </c>
      <c r="P1044">
        <f>IFERROR(E1044/L1044, "null")</f>
        <v>10</v>
      </c>
      <c r="Q1044" t="str">
        <f>TRIM(LEFT(N1044,SEARCH("/",N1044,1)-1))</f>
        <v>journalism</v>
      </c>
      <c r="R1044" t="str">
        <f>TRIM(RIGHT(N1044,LEN(N1044)-SEARCH("/",N1044)))</f>
        <v>audio</v>
      </c>
      <c r="S1044" s="9">
        <f t="shared" si="49"/>
        <v>41851.696157407408</v>
      </c>
      <c r="T1044" s="9">
        <f t="shared" si="50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48"/>
        <v>8.5370000000000001E-2</v>
      </c>
      <c r="P1045">
        <f>IFERROR(E1045/L1045, "null")</f>
        <v>29.236301369863014</v>
      </c>
      <c r="Q1045" t="str">
        <f>TRIM(LEFT(N1045,SEARCH("/",N1045,1)-1))</f>
        <v>journalism</v>
      </c>
      <c r="R1045" t="str">
        <f>TRIM(RIGHT(N1045,LEN(N1045)-SEARCH("/",N1045)))</f>
        <v>audio</v>
      </c>
      <c r="S1045" s="9">
        <f t="shared" si="49"/>
        <v>42114.252951388888</v>
      </c>
      <c r="T1045" s="9">
        <f t="shared" si="50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48"/>
        <v>8.571428571428571E-4</v>
      </c>
      <c r="P1046">
        <f>IFERROR(E1046/L1046, "null")</f>
        <v>3</v>
      </c>
      <c r="Q1046" t="str">
        <f>TRIM(LEFT(N1046,SEARCH("/",N1046,1)-1))</f>
        <v>journalism</v>
      </c>
      <c r="R1046" t="str">
        <f>TRIM(RIGHT(N1046,LEN(N1046)-SEARCH("/",N1046)))</f>
        <v>audio</v>
      </c>
      <c r="S1046" s="9">
        <f t="shared" si="49"/>
        <v>42011.925937499997</v>
      </c>
      <c r="T1046" s="9">
        <f t="shared" si="50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48"/>
        <v>2.6599999999999999E-2</v>
      </c>
      <c r="P1047">
        <f>IFERROR(E1047/L1047, "null")</f>
        <v>33.25</v>
      </c>
      <c r="Q1047" t="str">
        <f>TRIM(LEFT(N1047,SEARCH("/",N1047,1)-1))</f>
        <v>journalism</v>
      </c>
      <c r="R1047" t="str">
        <f>TRIM(RIGHT(N1047,LEN(N1047)-SEARCH("/",N1047)))</f>
        <v>audio</v>
      </c>
      <c r="S1047" s="9">
        <f t="shared" si="49"/>
        <v>41844.874421296299</v>
      </c>
      <c r="T1047" s="9">
        <f t="shared" si="50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48"/>
        <v>0</v>
      </c>
      <c r="P1048" t="str">
        <f>IFERROR(E1048/L1048, "null")</f>
        <v>null</v>
      </c>
      <c r="Q1048" t="str">
        <f>TRIM(LEFT(N1048,SEARCH("/",N1048,1)-1))</f>
        <v>journalism</v>
      </c>
      <c r="R1048" t="str">
        <f>TRIM(RIGHT(N1048,LEN(N1048)-SEARCH("/",N1048)))</f>
        <v>audio</v>
      </c>
      <c r="S1048" s="9">
        <f t="shared" si="49"/>
        <v>42319.851388888885</v>
      </c>
      <c r="T1048" s="9">
        <f t="shared" si="50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48"/>
        <v>5.0000000000000001E-4</v>
      </c>
      <c r="P1049">
        <f>IFERROR(E1049/L1049, "null")</f>
        <v>1</v>
      </c>
      <c r="Q1049" t="str">
        <f>TRIM(LEFT(N1049,SEARCH("/",N1049,1)-1))</f>
        <v>journalism</v>
      </c>
      <c r="R1049" t="str">
        <f>TRIM(RIGHT(N1049,LEN(N1049)-SEARCH("/",N1049)))</f>
        <v>audio</v>
      </c>
      <c r="S1049" s="9">
        <f t="shared" si="49"/>
        <v>41918.818460648145</v>
      </c>
      <c r="T1049" s="9">
        <f t="shared" si="50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48"/>
        <v>1.4133333333333333E-2</v>
      </c>
      <c r="P1050">
        <f>IFERROR(E1050/L1050, "null")</f>
        <v>53</v>
      </c>
      <c r="Q1050" t="str">
        <f>TRIM(LEFT(N1050,SEARCH("/",N1050,1)-1))</f>
        <v>journalism</v>
      </c>
      <c r="R1050" t="str">
        <f>TRIM(RIGHT(N1050,LEN(N1050)-SEARCH("/",N1050)))</f>
        <v>audio</v>
      </c>
      <c r="S1050" s="9">
        <f t="shared" si="49"/>
        <v>42598.053113425922</v>
      </c>
      <c r="T1050" s="9">
        <f t="shared" si="50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48"/>
        <v>0</v>
      </c>
      <c r="P1051" t="str">
        <f>IFERROR(E1051/L1051, "null")</f>
        <v>null</v>
      </c>
      <c r="Q1051" t="str">
        <f>TRIM(LEFT(N1051,SEARCH("/",N1051,1)-1))</f>
        <v>journalism</v>
      </c>
      <c r="R1051" t="str">
        <f>TRIM(RIGHT(N1051,LEN(N1051)-SEARCH("/",N1051)))</f>
        <v>audio</v>
      </c>
      <c r="S1051" s="9">
        <f t="shared" si="49"/>
        <v>42382.431076388893</v>
      </c>
      <c r="T1051" s="9">
        <f t="shared" si="50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48"/>
        <v>0</v>
      </c>
      <c r="P1052" t="str">
        <f>IFERROR(E1052/L1052, "null")</f>
        <v>null</v>
      </c>
      <c r="Q1052" t="str">
        <f>TRIM(LEFT(N1052,SEARCH("/",N1052,1)-1))</f>
        <v>journalism</v>
      </c>
      <c r="R1052" t="str">
        <f>TRIM(RIGHT(N1052,LEN(N1052)-SEARCH("/",N1052)))</f>
        <v>audio</v>
      </c>
      <c r="S1052" s="9">
        <f t="shared" si="49"/>
        <v>42231.7971875</v>
      </c>
      <c r="T1052" s="9">
        <f t="shared" si="50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48"/>
        <v>0</v>
      </c>
      <c r="P1053" t="str">
        <f>IFERROR(E1053/L1053, "null")</f>
        <v>null</v>
      </c>
      <c r="Q1053" t="str">
        <f>TRIM(LEFT(N1053,SEARCH("/",N1053,1)-1))</f>
        <v>journalism</v>
      </c>
      <c r="R1053" t="str">
        <f>TRIM(RIGHT(N1053,LEN(N1053)-SEARCH("/",N1053)))</f>
        <v>audio</v>
      </c>
      <c r="S1053" s="9">
        <f t="shared" si="49"/>
        <v>41850.014178240745</v>
      </c>
      <c r="T1053" s="9">
        <f t="shared" si="50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48"/>
        <v>0</v>
      </c>
      <c r="P1054" t="str">
        <f>IFERROR(E1054/L1054, "null")</f>
        <v>null</v>
      </c>
      <c r="Q1054" t="str">
        <f>TRIM(LEFT(N1054,SEARCH("/",N1054,1)-1))</f>
        <v>journalism</v>
      </c>
      <c r="R1054" t="str">
        <f>TRIM(RIGHT(N1054,LEN(N1054)-SEARCH("/",N1054)))</f>
        <v>audio</v>
      </c>
      <c r="S1054" s="9">
        <f t="shared" si="49"/>
        <v>42483.797395833331</v>
      </c>
      <c r="T1054" s="9">
        <f t="shared" si="50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48"/>
        <v>0.01</v>
      </c>
      <c r="P1055">
        <f>IFERROR(E1055/L1055, "null")</f>
        <v>15</v>
      </c>
      <c r="Q1055" t="str">
        <f>TRIM(LEFT(N1055,SEARCH("/",N1055,1)-1))</f>
        <v>journalism</v>
      </c>
      <c r="R1055" t="str">
        <f>TRIM(RIGHT(N1055,LEN(N1055)-SEARCH("/",N1055)))</f>
        <v>audio</v>
      </c>
      <c r="S1055" s="9">
        <f t="shared" si="49"/>
        <v>42775.172824074078</v>
      </c>
      <c r="T1055" s="9">
        <f t="shared" si="50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48"/>
        <v>0</v>
      </c>
      <c r="P1056" t="str">
        <f>IFERROR(E1056/L1056, "null")</f>
        <v>null</v>
      </c>
      <c r="Q1056" t="str">
        <f>TRIM(LEFT(N1056,SEARCH("/",N1056,1)-1))</f>
        <v>journalism</v>
      </c>
      <c r="R1056" t="str">
        <f>TRIM(RIGHT(N1056,LEN(N1056)-SEARCH("/",N1056)))</f>
        <v>audio</v>
      </c>
      <c r="S1056" s="9">
        <f t="shared" si="49"/>
        <v>41831.851840277777</v>
      </c>
      <c r="T1056" s="9">
        <f t="shared" si="50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48"/>
        <v>0</v>
      </c>
      <c r="P1057" t="str">
        <f>IFERROR(E1057/L1057, "null")</f>
        <v>null</v>
      </c>
      <c r="Q1057" t="str">
        <f>TRIM(LEFT(N1057,SEARCH("/",N1057,1)-1))</f>
        <v>journalism</v>
      </c>
      <c r="R1057" t="str">
        <f>TRIM(RIGHT(N1057,LEN(N1057)-SEARCH("/",N1057)))</f>
        <v>audio</v>
      </c>
      <c r="S1057" s="9">
        <f t="shared" si="49"/>
        <v>42406.992418981477</v>
      </c>
      <c r="T1057" s="9">
        <f t="shared" si="50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48"/>
        <v>0</v>
      </c>
      <c r="P1058" t="str">
        <f>IFERROR(E1058/L1058, "null")</f>
        <v>null</v>
      </c>
      <c r="Q1058" t="str">
        <f>TRIM(LEFT(N1058,SEARCH("/",N1058,1)-1))</f>
        <v>journalism</v>
      </c>
      <c r="R1058" t="str">
        <f>TRIM(RIGHT(N1058,LEN(N1058)-SEARCH("/",N1058)))</f>
        <v>audio</v>
      </c>
      <c r="S1058" s="9">
        <f t="shared" si="49"/>
        <v>42058.719641203701</v>
      </c>
      <c r="T1058" s="9">
        <f t="shared" si="50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48"/>
        <v>0</v>
      </c>
      <c r="P1059" t="str">
        <f>IFERROR(E1059/L1059, "null")</f>
        <v>null</v>
      </c>
      <c r="Q1059" t="str">
        <f>TRIM(LEFT(N1059,SEARCH("/",N1059,1)-1))</f>
        <v>journalism</v>
      </c>
      <c r="R1059" t="str">
        <f>TRIM(RIGHT(N1059,LEN(N1059)-SEARCH("/",N1059)))</f>
        <v>audio</v>
      </c>
      <c r="S1059" s="9">
        <f t="shared" si="49"/>
        <v>42678.871331018512</v>
      </c>
      <c r="T1059" s="9">
        <f t="shared" si="50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48"/>
        <v>0</v>
      </c>
      <c r="P1060" t="str">
        <f>IFERROR(E1060/L1060, "null")</f>
        <v>null</v>
      </c>
      <c r="Q1060" t="str">
        <f>TRIM(LEFT(N1060,SEARCH("/",N1060,1)-1))</f>
        <v>journalism</v>
      </c>
      <c r="R1060" t="str">
        <f>TRIM(RIGHT(N1060,LEN(N1060)-SEARCH("/",N1060)))</f>
        <v>audio</v>
      </c>
      <c r="S1060" s="9">
        <f t="shared" si="49"/>
        <v>42047.900960648149</v>
      </c>
      <c r="T1060" s="9">
        <f t="shared" si="50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48"/>
        <v>0</v>
      </c>
      <c r="P1061" t="str">
        <f>IFERROR(E1061/L1061, "null")</f>
        <v>null</v>
      </c>
      <c r="Q1061" t="str">
        <f>TRIM(LEFT(N1061,SEARCH("/",N1061,1)-1))</f>
        <v>journalism</v>
      </c>
      <c r="R1061" t="str">
        <f>TRIM(RIGHT(N1061,LEN(N1061)-SEARCH("/",N1061)))</f>
        <v>audio</v>
      </c>
      <c r="S1061" s="9">
        <f t="shared" si="49"/>
        <v>42046.79</v>
      </c>
      <c r="T1061" s="9">
        <f t="shared" si="50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48"/>
        <v>0.01</v>
      </c>
      <c r="P1062">
        <f>IFERROR(E1062/L1062, "null")</f>
        <v>50</v>
      </c>
      <c r="Q1062" t="str">
        <f>TRIM(LEFT(N1062,SEARCH("/",N1062,1)-1))</f>
        <v>journalism</v>
      </c>
      <c r="R1062" t="str">
        <f>TRIM(RIGHT(N1062,LEN(N1062)-SEARCH("/",N1062)))</f>
        <v>audio</v>
      </c>
      <c r="S1062" s="9">
        <f t="shared" si="49"/>
        <v>42079.913113425922</v>
      </c>
      <c r="T1062" s="9">
        <f t="shared" si="50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48"/>
        <v>0</v>
      </c>
      <c r="P1063" t="str">
        <f>IFERROR(E1063/L1063, "null")</f>
        <v>null</v>
      </c>
      <c r="Q1063" t="str">
        <f>TRIM(LEFT(N1063,SEARCH("/",N1063,1)-1))</f>
        <v>journalism</v>
      </c>
      <c r="R1063" t="str">
        <f>TRIM(RIGHT(N1063,LEN(N1063)-SEARCH("/",N1063)))</f>
        <v>audio</v>
      </c>
      <c r="S1063" s="9">
        <f t="shared" si="49"/>
        <v>42432.276712962965</v>
      </c>
      <c r="T1063" s="9">
        <f t="shared" si="50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48"/>
        <v>0.95477386934673369</v>
      </c>
      <c r="P1064">
        <f>IFERROR(E1064/L1064, "null")</f>
        <v>47.5</v>
      </c>
      <c r="Q1064" t="str">
        <f>TRIM(LEFT(N1064,SEARCH("/",N1064,1)-1))</f>
        <v>journalism</v>
      </c>
      <c r="R1064" t="str">
        <f>TRIM(RIGHT(N1064,LEN(N1064)-SEARCH("/",N1064)))</f>
        <v>audio</v>
      </c>
      <c r="S1064" s="9">
        <f t="shared" si="49"/>
        <v>42556.807187500002</v>
      </c>
      <c r="T1064" s="9">
        <f t="shared" si="50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48"/>
        <v>0</v>
      </c>
      <c r="P1065" t="str">
        <f>IFERROR(E1065/L1065, "null")</f>
        <v>null</v>
      </c>
      <c r="Q1065" t="str">
        <f>TRIM(LEFT(N1065,SEARCH("/",N1065,1)-1))</f>
        <v>journalism</v>
      </c>
      <c r="R1065" t="str">
        <f>TRIM(RIGHT(N1065,LEN(N1065)-SEARCH("/",N1065)))</f>
        <v>audio</v>
      </c>
      <c r="S1065" s="9">
        <f t="shared" si="49"/>
        <v>42583.030810185184</v>
      </c>
      <c r="T1065" s="9">
        <f t="shared" si="50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48"/>
        <v>8.9744444444444446E-2</v>
      </c>
      <c r="P1066">
        <f>IFERROR(E1066/L1066, "null")</f>
        <v>65.666666666666671</v>
      </c>
      <c r="Q1066" t="str">
        <f>TRIM(LEFT(N1066,SEARCH("/",N1066,1)-1))</f>
        <v>games</v>
      </c>
      <c r="R1066" t="str">
        <f>TRIM(RIGHT(N1066,LEN(N1066)-SEARCH("/",N1066)))</f>
        <v>video games</v>
      </c>
      <c r="S1066" s="9">
        <f t="shared" si="49"/>
        <v>41417.228043981479</v>
      </c>
      <c r="T1066" s="9">
        <f t="shared" si="50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48"/>
        <v>2.7E-2</v>
      </c>
      <c r="P1067">
        <f>IFERROR(E1067/L1067, "null")</f>
        <v>16.2</v>
      </c>
      <c r="Q1067" t="str">
        <f>TRIM(LEFT(N1067,SEARCH("/",N1067,1)-1))</f>
        <v>games</v>
      </c>
      <c r="R1067" t="str">
        <f>TRIM(RIGHT(N1067,LEN(N1067)-SEARCH("/",N1067)))</f>
        <v>video games</v>
      </c>
      <c r="S1067" s="9">
        <f t="shared" si="49"/>
        <v>41661.381041666667</v>
      </c>
      <c r="T1067" s="9">
        <f t="shared" si="50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48"/>
        <v>3.3673333333333333E-2</v>
      </c>
      <c r="P1068">
        <f>IFERROR(E1068/L1068, "null")</f>
        <v>34.128378378378379</v>
      </c>
      <c r="Q1068" t="str">
        <f>TRIM(LEFT(N1068,SEARCH("/",N1068,1)-1))</f>
        <v>games</v>
      </c>
      <c r="R1068" t="str">
        <f>TRIM(RIGHT(N1068,LEN(N1068)-SEARCH("/",N1068)))</f>
        <v>video games</v>
      </c>
      <c r="S1068" s="9">
        <f t="shared" si="49"/>
        <v>41445.962754629632</v>
      </c>
      <c r="T1068" s="9">
        <f t="shared" si="50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48"/>
        <v>0.26</v>
      </c>
      <c r="P1069">
        <f>IFERROR(E1069/L1069, "null")</f>
        <v>13</v>
      </c>
      <c r="Q1069" t="str">
        <f>TRIM(LEFT(N1069,SEARCH("/",N1069,1)-1))</f>
        <v>games</v>
      </c>
      <c r="R1069" t="str">
        <f>TRIM(RIGHT(N1069,LEN(N1069)-SEARCH("/",N1069)))</f>
        <v>video games</v>
      </c>
      <c r="S1069" s="9">
        <f t="shared" si="49"/>
        <v>41599.855682870373</v>
      </c>
      <c r="T1069" s="9">
        <f t="shared" si="50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48"/>
        <v>1.5E-3</v>
      </c>
      <c r="P1070">
        <f>IFERROR(E1070/L1070, "null")</f>
        <v>11.25</v>
      </c>
      <c r="Q1070" t="str">
        <f>TRIM(LEFT(N1070,SEARCH("/",N1070,1)-1))</f>
        <v>games</v>
      </c>
      <c r="R1070" t="str">
        <f>TRIM(RIGHT(N1070,LEN(N1070)-SEARCH("/",N1070)))</f>
        <v>video games</v>
      </c>
      <c r="S1070" s="9">
        <f t="shared" si="49"/>
        <v>42440.371111111104</v>
      </c>
      <c r="T1070" s="9">
        <f t="shared" si="50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48"/>
        <v>0.38636363636363635</v>
      </c>
      <c r="P1071">
        <f>IFERROR(E1071/L1071, "null")</f>
        <v>40.476190476190474</v>
      </c>
      <c r="Q1071" t="str">
        <f>TRIM(LEFT(N1071,SEARCH("/",N1071,1)-1))</f>
        <v>games</v>
      </c>
      <c r="R1071" t="str">
        <f>TRIM(RIGHT(N1071,LEN(N1071)-SEARCH("/",N1071)))</f>
        <v>video games</v>
      </c>
      <c r="S1071" s="9">
        <f t="shared" si="49"/>
        <v>41572.229849537034</v>
      </c>
      <c r="T1071" s="9">
        <f t="shared" si="50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48"/>
        <v>7.0000000000000001E-3</v>
      </c>
      <c r="P1072">
        <f>IFERROR(E1072/L1072, "null")</f>
        <v>35</v>
      </c>
      <c r="Q1072" t="str">
        <f>TRIM(LEFT(N1072,SEARCH("/",N1072,1)-1))</f>
        <v>games</v>
      </c>
      <c r="R1072" t="str">
        <f>TRIM(RIGHT(N1072,LEN(N1072)-SEARCH("/",N1072)))</f>
        <v>video games</v>
      </c>
      <c r="S1072" s="9">
        <f t="shared" si="49"/>
        <v>41163.011828703704</v>
      </c>
      <c r="T1072" s="9">
        <f t="shared" si="50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48"/>
        <v>0</v>
      </c>
      <c r="P1073" t="str">
        <f>IFERROR(E1073/L1073, "null")</f>
        <v>null</v>
      </c>
      <c r="Q1073" t="str">
        <f>TRIM(LEFT(N1073,SEARCH("/",N1073,1)-1))</f>
        <v>games</v>
      </c>
      <c r="R1073" t="str">
        <f>TRIM(RIGHT(N1073,LEN(N1073)-SEARCH("/",N1073)))</f>
        <v>video games</v>
      </c>
      <c r="S1073" s="9">
        <f t="shared" si="49"/>
        <v>42295.753391203703</v>
      </c>
      <c r="T1073" s="9">
        <f t="shared" si="50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48"/>
        <v>6.8000000000000005E-4</v>
      </c>
      <c r="P1074">
        <f>IFERROR(E1074/L1074, "null")</f>
        <v>12.75</v>
      </c>
      <c r="Q1074" t="str">
        <f>TRIM(LEFT(N1074,SEARCH("/",N1074,1)-1))</f>
        <v>games</v>
      </c>
      <c r="R1074" t="str">
        <f>TRIM(RIGHT(N1074,LEN(N1074)-SEARCH("/",N1074)))</f>
        <v>video games</v>
      </c>
      <c r="S1074" s="9">
        <f t="shared" si="49"/>
        <v>41645.832141203704</v>
      </c>
      <c r="T1074" s="9">
        <f t="shared" si="50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48"/>
        <v>1.3333333333333334E-2</v>
      </c>
      <c r="P1075">
        <f>IFERROR(E1075/L1075, "null")</f>
        <v>10</v>
      </c>
      <c r="Q1075" t="str">
        <f>TRIM(LEFT(N1075,SEARCH("/",N1075,1)-1))</f>
        <v>games</v>
      </c>
      <c r="R1075" t="str">
        <f>TRIM(RIGHT(N1075,LEN(N1075)-SEARCH("/",N1075)))</f>
        <v>video games</v>
      </c>
      <c r="S1075" s="9">
        <f t="shared" si="49"/>
        <v>40802.964594907404</v>
      </c>
      <c r="T1075" s="9">
        <f t="shared" si="50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48"/>
        <v>6.3092592592592589E-2</v>
      </c>
      <c r="P1076">
        <f>IFERROR(E1076/L1076, "null")</f>
        <v>113.56666666666666</v>
      </c>
      <c r="Q1076" t="str">
        <f>TRIM(LEFT(N1076,SEARCH("/",N1076,1)-1))</f>
        <v>games</v>
      </c>
      <c r="R1076" t="str">
        <f>TRIM(RIGHT(N1076,LEN(N1076)-SEARCH("/",N1076)))</f>
        <v>video games</v>
      </c>
      <c r="S1076" s="9">
        <f t="shared" si="49"/>
        <v>41613.172974537039</v>
      </c>
      <c r="T1076" s="9">
        <f t="shared" si="50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48"/>
        <v>4.4999999999999998E-2</v>
      </c>
      <c r="P1077">
        <f>IFERROR(E1077/L1077, "null")</f>
        <v>15</v>
      </c>
      <c r="Q1077" t="str">
        <f>TRIM(LEFT(N1077,SEARCH("/",N1077,1)-1))</f>
        <v>games</v>
      </c>
      <c r="R1077" t="str">
        <f>TRIM(RIGHT(N1077,LEN(N1077)-SEARCH("/",N1077)))</f>
        <v>video games</v>
      </c>
      <c r="S1077" s="9">
        <f t="shared" si="49"/>
        <v>41005.904120370367</v>
      </c>
      <c r="T1077" s="9">
        <f t="shared" si="50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48"/>
        <v>0.62765333333333329</v>
      </c>
      <c r="P1078">
        <f>IFERROR(E1078/L1078, "null")</f>
        <v>48.281025641025643</v>
      </c>
      <c r="Q1078" t="str">
        <f>TRIM(LEFT(N1078,SEARCH("/",N1078,1)-1))</f>
        <v>games</v>
      </c>
      <c r="R1078" t="str">
        <f>TRIM(RIGHT(N1078,LEN(N1078)-SEARCH("/",N1078)))</f>
        <v>video games</v>
      </c>
      <c r="S1078" s="9">
        <f t="shared" si="49"/>
        <v>41838.377893518518</v>
      </c>
      <c r="T1078" s="9">
        <f t="shared" si="50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48"/>
        <v>0.29376000000000002</v>
      </c>
      <c r="P1079">
        <f>IFERROR(E1079/L1079, "null")</f>
        <v>43.976047904191617</v>
      </c>
      <c r="Q1079" t="str">
        <f>TRIM(LEFT(N1079,SEARCH("/",N1079,1)-1))</f>
        <v>games</v>
      </c>
      <c r="R1079" t="str">
        <f>TRIM(RIGHT(N1079,LEN(N1079)-SEARCH("/",N1079)))</f>
        <v>video games</v>
      </c>
      <c r="S1079" s="9">
        <f t="shared" si="49"/>
        <v>42353.16679398148</v>
      </c>
      <c r="T1079" s="9">
        <f t="shared" si="50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48"/>
        <v>7.4999999999999997E-2</v>
      </c>
      <c r="P1080">
        <f>IFERROR(E1080/L1080, "null")</f>
        <v>9</v>
      </c>
      <c r="Q1080" t="str">
        <f>TRIM(LEFT(N1080,SEARCH("/",N1080,1)-1))</f>
        <v>games</v>
      </c>
      <c r="R1080" t="str">
        <f>TRIM(RIGHT(N1080,LEN(N1080)-SEARCH("/",N1080)))</f>
        <v>video games</v>
      </c>
      <c r="S1080" s="9">
        <f t="shared" si="49"/>
        <v>40701.195844907408</v>
      </c>
      <c r="T1080" s="9">
        <f t="shared" si="50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48"/>
        <v>2.6076923076923077E-2</v>
      </c>
      <c r="P1081">
        <f>IFERROR(E1081/L1081, "null")</f>
        <v>37.666666666666664</v>
      </c>
      <c r="Q1081" t="str">
        <f>TRIM(LEFT(N1081,SEARCH("/",N1081,1)-1))</f>
        <v>games</v>
      </c>
      <c r="R1081" t="str">
        <f>TRIM(RIGHT(N1081,LEN(N1081)-SEARCH("/",N1081)))</f>
        <v>video games</v>
      </c>
      <c r="S1081" s="9">
        <f t="shared" si="49"/>
        <v>42479.566388888896</v>
      </c>
      <c r="T1081" s="9">
        <f t="shared" si="50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48"/>
        <v>9.1050000000000006E-2</v>
      </c>
      <c r="P1082">
        <f>IFERROR(E1082/L1082, "null")</f>
        <v>18.581632653061224</v>
      </c>
      <c r="Q1082" t="str">
        <f>TRIM(LEFT(N1082,SEARCH("/",N1082,1)-1))</f>
        <v>games</v>
      </c>
      <c r="R1082" t="str">
        <f>TRIM(RIGHT(N1082,LEN(N1082)-SEARCH("/",N1082)))</f>
        <v>video games</v>
      </c>
      <c r="S1082" s="9">
        <f t="shared" si="49"/>
        <v>41740.138113425928</v>
      </c>
      <c r="T1082" s="9">
        <f t="shared" si="50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48"/>
        <v>1.7647058823529413E-4</v>
      </c>
      <c r="P1083">
        <f>IFERROR(E1083/L1083, "null")</f>
        <v>3</v>
      </c>
      <c r="Q1083" t="str">
        <f>TRIM(LEFT(N1083,SEARCH("/",N1083,1)-1))</f>
        <v>games</v>
      </c>
      <c r="R1083" t="str">
        <f>TRIM(RIGHT(N1083,LEN(N1083)-SEARCH("/",N1083)))</f>
        <v>video games</v>
      </c>
      <c r="S1083" s="9">
        <f t="shared" si="49"/>
        <v>42002.926990740743</v>
      </c>
      <c r="T1083" s="9">
        <f t="shared" si="50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48"/>
        <v>5.5999999999999999E-3</v>
      </c>
      <c r="P1084">
        <f>IFERROR(E1084/L1084, "null")</f>
        <v>18.666666666666668</v>
      </c>
      <c r="Q1084" t="str">
        <f>TRIM(LEFT(N1084,SEARCH("/",N1084,1)-1))</f>
        <v>games</v>
      </c>
      <c r="R1084" t="str">
        <f>TRIM(RIGHT(N1084,LEN(N1084)-SEARCH("/",N1084)))</f>
        <v>video games</v>
      </c>
      <c r="S1084" s="9">
        <f t="shared" si="49"/>
        <v>41101.906111111115</v>
      </c>
      <c r="T1084" s="9">
        <f t="shared" si="50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48"/>
        <v>8.2000000000000007E-3</v>
      </c>
      <c r="P1085">
        <f>IFERROR(E1085/L1085, "null")</f>
        <v>410</v>
      </c>
      <c r="Q1085" t="str">
        <f>TRIM(LEFT(N1085,SEARCH("/",N1085,1)-1))</f>
        <v>games</v>
      </c>
      <c r="R1085" t="str">
        <f>TRIM(RIGHT(N1085,LEN(N1085)-SEARCH("/",N1085)))</f>
        <v>video games</v>
      </c>
      <c r="S1085" s="9">
        <f t="shared" si="49"/>
        <v>41793.659525462965</v>
      </c>
      <c r="T1085" s="9">
        <f t="shared" si="50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48"/>
        <v>0</v>
      </c>
      <c r="P1086" t="str">
        <f>IFERROR(E1086/L1086, "null")</f>
        <v>null</v>
      </c>
      <c r="Q1086" t="str">
        <f>TRIM(LEFT(N1086,SEARCH("/",N1086,1)-1))</f>
        <v>games</v>
      </c>
      <c r="R1086" t="str">
        <f>TRIM(RIGHT(N1086,LEN(N1086)-SEARCH("/",N1086)))</f>
        <v>video games</v>
      </c>
      <c r="S1086" s="9">
        <f t="shared" si="49"/>
        <v>41829.912083333329</v>
      </c>
      <c r="T1086" s="9">
        <f t="shared" si="50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48"/>
        <v>3.4200000000000001E-2</v>
      </c>
      <c r="P1087">
        <f>IFERROR(E1087/L1087, "null")</f>
        <v>114</v>
      </c>
      <c r="Q1087" t="str">
        <f>TRIM(LEFT(N1087,SEARCH("/",N1087,1)-1))</f>
        <v>games</v>
      </c>
      <c r="R1087" t="str">
        <f>TRIM(RIGHT(N1087,LEN(N1087)-SEARCH("/",N1087)))</f>
        <v>video games</v>
      </c>
      <c r="S1087" s="9">
        <f t="shared" si="49"/>
        <v>42413.671006944445</v>
      </c>
      <c r="T1087" s="9">
        <f t="shared" si="50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48"/>
        <v>8.3333333333333339E-4</v>
      </c>
      <c r="P1088">
        <f>IFERROR(E1088/L1088, "null")</f>
        <v>7.5</v>
      </c>
      <c r="Q1088" t="str">
        <f>TRIM(LEFT(N1088,SEARCH("/",N1088,1)-1))</f>
        <v>games</v>
      </c>
      <c r="R1088" t="str">
        <f>TRIM(RIGHT(N1088,LEN(N1088)-SEARCH("/",N1088)))</f>
        <v>video games</v>
      </c>
      <c r="S1088" s="9">
        <f t="shared" si="49"/>
        <v>41845.866793981484</v>
      </c>
      <c r="T1088" s="9">
        <f t="shared" si="50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48"/>
        <v>0</v>
      </c>
      <c r="P1089" t="str">
        <f>IFERROR(E1089/L1089, "null")</f>
        <v>null</v>
      </c>
      <c r="Q1089" t="str">
        <f>TRIM(LEFT(N1089,SEARCH("/",N1089,1)-1))</f>
        <v>games</v>
      </c>
      <c r="R1089" t="str">
        <f>TRIM(RIGHT(N1089,LEN(N1089)-SEARCH("/",N1089)))</f>
        <v>video games</v>
      </c>
      <c r="S1089" s="9">
        <f t="shared" si="49"/>
        <v>41775.713969907411</v>
      </c>
      <c r="T1089" s="9">
        <f t="shared" si="50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48"/>
        <v>0.14182977777777778</v>
      </c>
      <c r="P1090">
        <f>IFERROR(E1090/L1090, "null")</f>
        <v>43.41727891156463</v>
      </c>
      <c r="Q1090" t="str">
        <f>TRIM(LEFT(N1090,SEARCH("/",N1090,1)-1))</f>
        <v>games</v>
      </c>
      <c r="R1090" t="str">
        <f>TRIM(RIGHT(N1090,LEN(N1090)-SEARCH("/",N1090)))</f>
        <v>video games</v>
      </c>
      <c r="S1090" s="9">
        <f t="shared" si="49"/>
        <v>41723.799386574072</v>
      </c>
      <c r="T1090" s="9">
        <f t="shared" si="50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51">E1091/D1091</f>
        <v>7.8266666666666665E-2</v>
      </c>
      <c r="P1091">
        <f>IFERROR(E1091/L1091, "null")</f>
        <v>23.959183673469386</v>
      </c>
      <c r="Q1091" t="str">
        <f>TRIM(LEFT(N1091,SEARCH("/",N1091,1)-1))</f>
        <v>games</v>
      </c>
      <c r="R1091" t="str">
        <f>TRIM(RIGHT(N1091,LEN(N1091)-SEARCH("/",N1091)))</f>
        <v>video games</v>
      </c>
      <c r="S1091" s="9">
        <f t="shared" ref="S1091:S1154" si="52">(((J1091/60)/60)/24)+DATE(1970,1,1)</f>
        <v>42151.189525462964</v>
      </c>
      <c r="T1091" s="9">
        <f t="shared" ref="T1091:T1154" si="53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51"/>
        <v>3.8464497269020693E-4</v>
      </c>
      <c r="P1092">
        <f>IFERROR(E1092/L1092, "null")</f>
        <v>5</v>
      </c>
      <c r="Q1092" t="str">
        <f>TRIM(LEFT(N1092,SEARCH("/",N1092,1)-1))</f>
        <v>games</v>
      </c>
      <c r="R1092" t="str">
        <f>TRIM(RIGHT(N1092,LEN(N1092)-SEARCH("/",N1092)))</f>
        <v>video games</v>
      </c>
      <c r="S1092" s="9">
        <f t="shared" si="52"/>
        <v>42123.185798611114</v>
      </c>
      <c r="T1092" s="9">
        <f t="shared" si="53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51"/>
        <v>0.125</v>
      </c>
      <c r="P1093">
        <f>IFERROR(E1093/L1093, "null")</f>
        <v>12.5</v>
      </c>
      <c r="Q1093" t="str">
        <f>TRIM(LEFT(N1093,SEARCH("/",N1093,1)-1))</f>
        <v>games</v>
      </c>
      <c r="R1093" t="str">
        <f>TRIM(RIGHT(N1093,LEN(N1093)-SEARCH("/",N1093)))</f>
        <v>video games</v>
      </c>
      <c r="S1093" s="9">
        <f t="shared" si="52"/>
        <v>42440.820277777777</v>
      </c>
      <c r="T1093" s="9">
        <f t="shared" si="53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51"/>
        <v>1.0500000000000001E-2</v>
      </c>
      <c r="P1094">
        <f>IFERROR(E1094/L1094, "null")</f>
        <v>3</v>
      </c>
      <c r="Q1094" t="str">
        <f>TRIM(LEFT(N1094,SEARCH("/",N1094,1)-1))</f>
        <v>games</v>
      </c>
      <c r="R1094" t="str">
        <f>TRIM(RIGHT(N1094,LEN(N1094)-SEARCH("/",N1094)))</f>
        <v>video games</v>
      </c>
      <c r="S1094" s="9">
        <f t="shared" si="52"/>
        <v>41250.025902777779</v>
      </c>
      <c r="T1094" s="9">
        <f t="shared" si="53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51"/>
        <v>0.14083333333333334</v>
      </c>
      <c r="P1095">
        <f>IFERROR(E1095/L1095, "null")</f>
        <v>10.5625</v>
      </c>
      <c r="Q1095" t="str">
        <f>TRIM(LEFT(N1095,SEARCH("/",N1095,1)-1))</f>
        <v>games</v>
      </c>
      <c r="R1095" t="str">
        <f>TRIM(RIGHT(N1095,LEN(N1095)-SEARCH("/",N1095)))</f>
        <v>video games</v>
      </c>
      <c r="S1095" s="9">
        <f t="shared" si="52"/>
        <v>42396.973807870367</v>
      </c>
      <c r="T1095" s="9">
        <f t="shared" si="53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51"/>
        <v>0.18300055555555556</v>
      </c>
      <c r="P1096">
        <f>IFERROR(E1096/L1096, "null")</f>
        <v>122.00037037037038</v>
      </c>
      <c r="Q1096" t="str">
        <f>TRIM(LEFT(N1096,SEARCH("/",N1096,1)-1))</f>
        <v>games</v>
      </c>
      <c r="R1096" t="str">
        <f>TRIM(RIGHT(N1096,LEN(N1096)-SEARCH("/",N1096)))</f>
        <v>video games</v>
      </c>
      <c r="S1096" s="9">
        <f t="shared" si="52"/>
        <v>40795.713344907403</v>
      </c>
      <c r="T1096" s="9">
        <f t="shared" si="53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51"/>
        <v>5.0347999999999997E-2</v>
      </c>
      <c r="P1097">
        <f>IFERROR(E1097/L1097, "null")</f>
        <v>267.80851063829789</v>
      </c>
      <c r="Q1097" t="str">
        <f>TRIM(LEFT(N1097,SEARCH("/",N1097,1)-1))</f>
        <v>games</v>
      </c>
      <c r="R1097" t="str">
        <f>TRIM(RIGHT(N1097,LEN(N1097)-SEARCH("/",N1097)))</f>
        <v>video games</v>
      </c>
      <c r="S1097" s="9">
        <f t="shared" si="52"/>
        <v>41486.537268518521</v>
      </c>
      <c r="T1097" s="9">
        <f t="shared" si="53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51"/>
        <v>0.17933333333333334</v>
      </c>
      <c r="P1098">
        <f>IFERROR(E1098/L1098, "null")</f>
        <v>74.206896551724142</v>
      </c>
      <c r="Q1098" t="str">
        <f>TRIM(LEFT(N1098,SEARCH("/",N1098,1)-1))</f>
        <v>games</v>
      </c>
      <c r="R1098" t="str">
        <f>TRIM(RIGHT(N1098,LEN(N1098)-SEARCH("/",N1098)))</f>
        <v>video games</v>
      </c>
      <c r="S1098" s="9">
        <f t="shared" si="52"/>
        <v>41885.51798611111</v>
      </c>
      <c r="T1098" s="9">
        <f t="shared" si="53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51"/>
        <v>4.6999999999999999E-4</v>
      </c>
      <c r="P1099">
        <f>IFERROR(E1099/L1099, "null")</f>
        <v>6.7142857142857144</v>
      </c>
      <c r="Q1099" t="str">
        <f>TRIM(LEFT(N1099,SEARCH("/",N1099,1)-1))</f>
        <v>games</v>
      </c>
      <c r="R1099" t="str">
        <f>TRIM(RIGHT(N1099,LEN(N1099)-SEARCH("/",N1099)))</f>
        <v>video games</v>
      </c>
      <c r="S1099" s="9">
        <f t="shared" si="52"/>
        <v>41660.792557870373</v>
      </c>
      <c r="T1099" s="9">
        <f t="shared" si="53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51"/>
        <v>7.2120000000000004E-2</v>
      </c>
      <c r="P1100">
        <f>IFERROR(E1100/L1100, "null")</f>
        <v>81.954545454545453</v>
      </c>
      <c r="Q1100" t="str">
        <f>TRIM(LEFT(N1100,SEARCH("/",N1100,1)-1))</f>
        <v>games</v>
      </c>
      <c r="R1100" t="str">
        <f>TRIM(RIGHT(N1100,LEN(N1100)-SEARCH("/",N1100)))</f>
        <v>video games</v>
      </c>
      <c r="S1100" s="9">
        <f t="shared" si="52"/>
        <v>41712.762673611112</v>
      </c>
      <c r="T1100" s="9">
        <f t="shared" si="53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51"/>
        <v>5.0000000000000001E-3</v>
      </c>
      <c r="P1101">
        <f>IFERROR(E1101/L1101, "null")</f>
        <v>25</v>
      </c>
      <c r="Q1101" t="str">
        <f>TRIM(LEFT(N1101,SEARCH("/",N1101,1)-1))</f>
        <v>games</v>
      </c>
      <c r="R1101" t="str">
        <f>TRIM(RIGHT(N1101,LEN(N1101)-SEARCH("/",N1101)))</f>
        <v>video games</v>
      </c>
      <c r="S1101" s="9">
        <f t="shared" si="52"/>
        <v>42107.836435185185</v>
      </c>
      <c r="T1101" s="9">
        <f t="shared" si="53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51"/>
        <v>2.5000000000000001E-2</v>
      </c>
      <c r="P1102">
        <f>IFERROR(E1102/L1102, "null")</f>
        <v>10</v>
      </c>
      <c r="Q1102" t="str">
        <f>TRIM(LEFT(N1102,SEARCH("/",N1102,1)-1))</f>
        <v>games</v>
      </c>
      <c r="R1102" t="str">
        <f>TRIM(RIGHT(N1102,LEN(N1102)-SEARCH("/",N1102)))</f>
        <v>video games</v>
      </c>
      <c r="S1102" s="9">
        <f t="shared" si="52"/>
        <v>42384.110775462963</v>
      </c>
      <c r="T1102" s="9">
        <f t="shared" si="53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51"/>
        <v>4.0999999999999999E-4</v>
      </c>
      <c r="P1103">
        <f>IFERROR(E1103/L1103, "null")</f>
        <v>6.833333333333333</v>
      </c>
      <c r="Q1103" t="str">
        <f>TRIM(LEFT(N1103,SEARCH("/",N1103,1)-1))</f>
        <v>games</v>
      </c>
      <c r="R1103" t="str">
        <f>TRIM(RIGHT(N1103,LEN(N1103)-SEARCH("/",N1103)))</f>
        <v>video games</v>
      </c>
      <c r="S1103" s="9">
        <f t="shared" si="52"/>
        <v>42538.77243055556</v>
      </c>
      <c r="T1103" s="9">
        <f t="shared" si="53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51"/>
        <v>5.3124999999999999E-2</v>
      </c>
      <c r="P1104">
        <f>IFERROR(E1104/L1104, "null")</f>
        <v>17.708333333333332</v>
      </c>
      <c r="Q1104" t="str">
        <f>TRIM(LEFT(N1104,SEARCH("/",N1104,1)-1))</f>
        <v>games</v>
      </c>
      <c r="R1104" t="str">
        <f>TRIM(RIGHT(N1104,LEN(N1104)-SEARCH("/",N1104)))</f>
        <v>video games</v>
      </c>
      <c r="S1104" s="9">
        <f t="shared" si="52"/>
        <v>41577.045428240745</v>
      </c>
      <c r="T1104" s="9">
        <f t="shared" si="53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51"/>
        <v>1.6199999999999999E-2</v>
      </c>
      <c r="P1105">
        <f>IFERROR(E1105/L1105, "null")</f>
        <v>16.2</v>
      </c>
      <c r="Q1105" t="str">
        <f>TRIM(LEFT(N1105,SEARCH("/",N1105,1)-1))</f>
        <v>games</v>
      </c>
      <c r="R1105" t="str">
        <f>TRIM(RIGHT(N1105,LEN(N1105)-SEARCH("/",N1105)))</f>
        <v>video games</v>
      </c>
      <c r="S1105" s="9">
        <f t="shared" si="52"/>
        <v>42479.22210648148</v>
      </c>
      <c r="T1105" s="9">
        <f t="shared" si="53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51"/>
        <v>4.9516666666666667E-2</v>
      </c>
      <c r="P1106">
        <f>IFERROR(E1106/L1106, "null")</f>
        <v>80.297297297297291</v>
      </c>
      <c r="Q1106" t="str">
        <f>TRIM(LEFT(N1106,SEARCH("/",N1106,1)-1))</f>
        <v>games</v>
      </c>
      <c r="R1106" t="str">
        <f>TRIM(RIGHT(N1106,LEN(N1106)-SEARCH("/",N1106)))</f>
        <v>video games</v>
      </c>
      <c r="S1106" s="9">
        <f t="shared" si="52"/>
        <v>41771.40996527778</v>
      </c>
      <c r="T1106" s="9">
        <f t="shared" si="53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51"/>
        <v>1.5900000000000001E-3</v>
      </c>
      <c r="P1107">
        <f>IFERROR(E1107/L1107, "null")</f>
        <v>71.55</v>
      </c>
      <c r="Q1107" t="str">
        <f>TRIM(LEFT(N1107,SEARCH("/",N1107,1)-1))</f>
        <v>games</v>
      </c>
      <c r="R1107" t="str">
        <f>TRIM(RIGHT(N1107,LEN(N1107)-SEARCH("/",N1107)))</f>
        <v>video games</v>
      </c>
      <c r="S1107" s="9">
        <f t="shared" si="52"/>
        <v>41692.135729166665</v>
      </c>
      <c r="T1107" s="9">
        <f t="shared" si="53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51"/>
        <v>0.41249999999999998</v>
      </c>
      <c r="P1108">
        <f>IFERROR(E1108/L1108, "null")</f>
        <v>23.571428571428573</v>
      </c>
      <c r="Q1108" t="str">
        <f>TRIM(LEFT(N1108,SEARCH("/",N1108,1)-1))</f>
        <v>games</v>
      </c>
      <c r="R1108" t="str">
        <f>TRIM(RIGHT(N1108,LEN(N1108)-SEARCH("/",N1108)))</f>
        <v>video games</v>
      </c>
      <c r="S1108" s="9">
        <f t="shared" si="52"/>
        <v>40973.740451388891</v>
      </c>
      <c r="T1108" s="9">
        <f t="shared" si="53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51"/>
        <v>0</v>
      </c>
      <c r="P1109" t="str">
        <f>IFERROR(E1109/L1109, "null")</f>
        <v>null</v>
      </c>
      <c r="Q1109" t="str">
        <f>TRIM(LEFT(N1109,SEARCH("/",N1109,1)-1))</f>
        <v>games</v>
      </c>
      <c r="R1109" t="str">
        <f>TRIM(RIGHT(N1109,LEN(N1109)-SEARCH("/",N1109)))</f>
        <v>video games</v>
      </c>
      <c r="S1109" s="9">
        <f t="shared" si="52"/>
        <v>41813.861388888887</v>
      </c>
      <c r="T1109" s="9">
        <f t="shared" si="53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51"/>
        <v>2.93E-2</v>
      </c>
      <c r="P1110">
        <f>IFERROR(E1110/L1110, "null")</f>
        <v>34.88095238095238</v>
      </c>
      <c r="Q1110" t="str">
        <f>TRIM(LEFT(N1110,SEARCH("/",N1110,1)-1))</f>
        <v>games</v>
      </c>
      <c r="R1110" t="str">
        <f>TRIM(RIGHT(N1110,LEN(N1110)-SEARCH("/",N1110)))</f>
        <v>video games</v>
      </c>
      <c r="S1110" s="9">
        <f t="shared" si="52"/>
        <v>40952.636979166666</v>
      </c>
      <c r="T1110" s="9">
        <f t="shared" si="53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51"/>
        <v>4.4999999999999997E-3</v>
      </c>
      <c r="P1111">
        <f>IFERROR(E1111/L1111, "null")</f>
        <v>15</v>
      </c>
      <c r="Q1111" t="str">
        <f>TRIM(LEFT(N1111,SEARCH("/",N1111,1)-1))</f>
        <v>games</v>
      </c>
      <c r="R1111" t="str">
        <f>TRIM(RIGHT(N1111,LEN(N1111)-SEARCH("/",N1111)))</f>
        <v>video games</v>
      </c>
      <c r="S1111" s="9">
        <f t="shared" si="52"/>
        <v>42662.752199074079</v>
      </c>
      <c r="T1111" s="9">
        <f t="shared" si="53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51"/>
        <v>5.1000000000000004E-3</v>
      </c>
      <c r="P1112">
        <f>IFERROR(E1112/L1112, "null")</f>
        <v>23.181818181818183</v>
      </c>
      <c r="Q1112" t="str">
        <f>TRIM(LEFT(N1112,SEARCH("/",N1112,1)-1))</f>
        <v>games</v>
      </c>
      <c r="R1112" t="str">
        <f>TRIM(RIGHT(N1112,LEN(N1112)-SEARCH("/",N1112)))</f>
        <v>video games</v>
      </c>
      <c r="S1112" s="9">
        <f t="shared" si="52"/>
        <v>41220.933124999996</v>
      </c>
      <c r="T1112" s="9">
        <f t="shared" si="53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51"/>
        <v>4.0000000000000002E-4</v>
      </c>
      <c r="P1113">
        <f>IFERROR(E1113/L1113, "null")</f>
        <v>1</v>
      </c>
      <c r="Q1113" t="str">
        <f>TRIM(LEFT(N1113,SEARCH("/",N1113,1)-1))</f>
        <v>games</v>
      </c>
      <c r="R1113" t="str">
        <f>TRIM(RIGHT(N1113,LEN(N1113)-SEARCH("/",N1113)))</f>
        <v>video games</v>
      </c>
      <c r="S1113" s="9">
        <f t="shared" si="52"/>
        <v>42347.203587962969</v>
      </c>
      <c r="T1113" s="9">
        <f t="shared" si="53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51"/>
        <v>0.35537409090909089</v>
      </c>
      <c r="P1114">
        <f>IFERROR(E1114/L1114, "null")</f>
        <v>100.23371794871794</v>
      </c>
      <c r="Q1114" t="str">
        <f>TRIM(LEFT(N1114,SEARCH("/",N1114,1)-1))</f>
        <v>games</v>
      </c>
      <c r="R1114" t="str">
        <f>TRIM(RIGHT(N1114,LEN(N1114)-SEARCH("/",N1114)))</f>
        <v>video games</v>
      </c>
      <c r="S1114" s="9">
        <f t="shared" si="52"/>
        <v>41963.759386574078</v>
      </c>
      <c r="T1114" s="9">
        <f t="shared" si="53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51"/>
        <v>5.0000000000000001E-3</v>
      </c>
      <c r="P1115">
        <f>IFERROR(E1115/L1115, "null")</f>
        <v>5</v>
      </c>
      <c r="Q1115" t="str">
        <f>TRIM(LEFT(N1115,SEARCH("/",N1115,1)-1))</f>
        <v>games</v>
      </c>
      <c r="R1115" t="str">
        <f>TRIM(RIGHT(N1115,LEN(N1115)-SEARCH("/",N1115)))</f>
        <v>video games</v>
      </c>
      <c r="S1115" s="9">
        <f t="shared" si="52"/>
        <v>41835.977083333331</v>
      </c>
      <c r="T1115" s="9">
        <f t="shared" si="53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51"/>
        <v>1.6666666666666668E-3</v>
      </c>
      <c r="P1116">
        <f>IFERROR(E1116/L1116, "null")</f>
        <v>3.3333333333333335</v>
      </c>
      <c r="Q1116" t="str">
        <f>TRIM(LEFT(N1116,SEARCH("/",N1116,1)-1))</f>
        <v>games</v>
      </c>
      <c r="R1116" t="str">
        <f>TRIM(RIGHT(N1116,LEN(N1116)-SEARCH("/",N1116)))</f>
        <v>video games</v>
      </c>
      <c r="S1116" s="9">
        <f t="shared" si="52"/>
        <v>41526.345914351856</v>
      </c>
      <c r="T1116" s="9">
        <f t="shared" si="53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51"/>
        <v>1.325E-3</v>
      </c>
      <c r="P1117">
        <f>IFERROR(E1117/L1117, "null")</f>
        <v>13.25</v>
      </c>
      <c r="Q1117" t="str">
        <f>TRIM(LEFT(N1117,SEARCH("/",N1117,1)-1))</f>
        <v>games</v>
      </c>
      <c r="R1117" t="str">
        <f>TRIM(RIGHT(N1117,LEN(N1117)-SEARCH("/",N1117)))</f>
        <v>video games</v>
      </c>
      <c r="S1117" s="9">
        <f t="shared" si="52"/>
        <v>42429.695543981477</v>
      </c>
      <c r="T1117" s="9">
        <f t="shared" si="53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51"/>
        <v>3.5704000000000004E-4</v>
      </c>
      <c r="P1118">
        <f>IFERROR(E1118/L1118, "null")</f>
        <v>17.852</v>
      </c>
      <c r="Q1118" t="str">
        <f>TRIM(LEFT(N1118,SEARCH("/",N1118,1)-1))</f>
        <v>games</v>
      </c>
      <c r="R1118" t="str">
        <f>TRIM(RIGHT(N1118,LEN(N1118)-SEARCH("/",N1118)))</f>
        <v>video games</v>
      </c>
      <c r="S1118" s="9">
        <f t="shared" si="52"/>
        <v>41009.847314814811</v>
      </c>
      <c r="T1118" s="9">
        <f t="shared" si="53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51"/>
        <v>8.3000000000000004E-2</v>
      </c>
      <c r="P1119">
        <f>IFERROR(E1119/L1119, "null")</f>
        <v>10.375</v>
      </c>
      <c r="Q1119" t="str">
        <f>TRIM(LEFT(N1119,SEARCH("/",N1119,1)-1))</f>
        <v>games</v>
      </c>
      <c r="R1119" t="str">
        <f>TRIM(RIGHT(N1119,LEN(N1119)-SEARCH("/",N1119)))</f>
        <v>video games</v>
      </c>
      <c r="S1119" s="9">
        <f t="shared" si="52"/>
        <v>42333.598530092597</v>
      </c>
      <c r="T1119" s="9">
        <f t="shared" si="53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51"/>
        <v>2.4222222222222221E-2</v>
      </c>
      <c r="P1120">
        <f>IFERROR(E1120/L1120, "null")</f>
        <v>36.333333333333336</v>
      </c>
      <c r="Q1120" t="str">
        <f>TRIM(LEFT(N1120,SEARCH("/",N1120,1)-1))</f>
        <v>games</v>
      </c>
      <c r="R1120" t="str">
        <f>TRIM(RIGHT(N1120,LEN(N1120)-SEARCH("/",N1120)))</f>
        <v>video games</v>
      </c>
      <c r="S1120" s="9">
        <f t="shared" si="52"/>
        <v>41704.16642361111</v>
      </c>
      <c r="T1120" s="9">
        <f t="shared" si="53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51"/>
        <v>2.3809523809523812E-3</v>
      </c>
      <c r="P1121">
        <f>IFERROR(E1121/L1121, "null")</f>
        <v>5</v>
      </c>
      <c r="Q1121" t="str">
        <f>TRIM(LEFT(N1121,SEARCH("/",N1121,1)-1))</f>
        <v>games</v>
      </c>
      <c r="R1121" t="str">
        <f>TRIM(RIGHT(N1121,LEN(N1121)-SEARCH("/",N1121)))</f>
        <v>video games</v>
      </c>
      <c r="S1121" s="9">
        <f t="shared" si="52"/>
        <v>41722.792407407411</v>
      </c>
      <c r="T1121" s="9">
        <f t="shared" si="53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51"/>
        <v>0</v>
      </c>
      <c r="P1122" t="str">
        <f>IFERROR(E1122/L1122, "null")</f>
        <v>null</v>
      </c>
      <c r="Q1122" t="str">
        <f>TRIM(LEFT(N1122,SEARCH("/",N1122,1)-1))</f>
        <v>games</v>
      </c>
      <c r="R1122" t="str">
        <f>TRIM(RIGHT(N1122,LEN(N1122)-SEARCH("/",N1122)))</f>
        <v>video games</v>
      </c>
      <c r="S1122" s="9">
        <f t="shared" si="52"/>
        <v>40799.872685185182</v>
      </c>
      <c r="T1122" s="9">
        <f t="shared" si="53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51"/>
        <v>1.16E-4</v>
      </c>
      <c r="P1123">
        <f>IFERROR(E1123/L1123, "null")</f>
        <v>5.8</v>
      </c>
      <c r="Q1123" t="str">
        <f>TRIM(LEFT(N1123,SEARCH("/",N1123,1)-1))</f>
        <v>games</v>
      </c>
      <c r="R1123" t="str">
        <f>TRIM(RIGHT(N1123,LEN(N1123)-SEARCH("/",N1123)))</f>
        <v>video games</v>
      </c>
      <c r="S1123" s="9">
        <f t="shared" si="52"/>
        <v>42412.934212962966</v>
      </c>
      <c r="T1123" s="9">
        <f t="shared" si="53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51"/>
        <v>0</v>
      </c>
      <c r="P1124" t="str">
        <f>IFERROR(E1124/L1124, "null")</f>
        <v>null</v>
      </c>
      <c r="Q1124" t="str">
        <f>TRIM(LEFT(N1124,SEARCH("/",N1124,1)-1))</f>
        <v>games</v>
      </c>
      <c r="R1124" t="str">
        <f>TRIM(RIGHT(N1124,LEN(N1124)-SEARCH("/",N1124)))</f>
        <v>video games</v>
      </c>
      <c r="S1124" s="9">
        <f t="shared" si="52"/>
        <v>41410.703993055555</v>
      </c>
      <c r="T1124" s="9">
        <f t="shared" si="53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51"/>
        <v>2.2000000000000001E-3</v>
      </c>
      <c r="P1125">
        <f>IFERROR(E1125/L1125, "null")</f>
        <v>3.6666666666666665</v>
      </c>
      <c r="Q1125" t="str">
        <f>TRIM(LEFT(N1125,SEARCH("/",N1125,1)-1))</f>
        <v>games</v>
      </c>
      <c r="R1125" t="str">
        <f>TRIM(RIGHT(N1125,LEN(N1125)-SEARCH("/",N1125)))</f>
        <v>video games</v>
      </c>
      <c r="S1125" s="9">
        <f t="shared" si="52"/>
        <v>41718.5237037037</v>
      </c>
      <c r="T1125" s="9">
        <f t="shared" si="53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51"/>
        <v>4.7222222222222223E-3</v>
      </c>
      <c r="P1126">
        <f>IFERROR(E1126/L1126, "null")</f>
        <v>60.714285714285715</v>
      </c>
      <c r="Q1126" t="str">
        <f>TRIM(LEFT(N1126,SEARCH("/",N1126,1)-1))</f>
        <v>games</v>
      </c>
      <c r="R1126" t="str">
        <f>TRIM(RIGHT(N1126,LEN(N1126)-SEARCH("/",N1126)))</f>
        <v>mobile games</v>
      </c>
      <c r="S1126" s="9">
        <f t="shared" si="52"/>
        <v>42094.667256944449</v>
      </c>
      <c r="T1126" s="9">
        <f t="shared" si="53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51"/>
        <v>0</v>
      </c>
      <c r="P1127" t="str">
        <f>IFERROR(E1127/L1127, "null")</f>
        <v>null</v>
      </c>
      <c r="Q1127" t="str">
        <f>TRIM(LEFT(N1127,SEARCH("/",N1127,1)-1))</f>
        <v>games</v>
      </c>
      <c r="R1127" t="str">
        <f>TRIM(RIGHT(N1127,LEN(N1127)-SEARCH("/",N1127)))</f>
        <v>mobile games</v>
      </c>
      <c r="S1127" s="9">
        <f t="shared" si="52"/>
        <v>42212.624189814815</v>
      </c>
      <c r="T1127" s="9">
        <f t="shared" si="53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51"/>
        <v>5.0000000000000001E-3</v>
      </c>
      <c r="P1128">
        <f>IFERROR(E1128/L1128, "null")</f>
        <v>5</v>
      </c>
      <c r="Q1128" t="str">
        <f>TRIM(LEFT(N1128,SEARCH("/",N1128,1)-1))</f>
        <v>games</v>
      </c>
      <c r="R1128" t="str">
        <f>TRIM(RIGHT(N1128,LEN(N1128)-SEARCH("/",N1128)))</f>
        <v>mobile games</v>
      </c>
      <c r="S1128" s="9">
        <f t="shared" si="52"/>
        <v>42535.327476851846</v>
      </c>
      <c r="T1128" s="9">
        <f t="shared" si="53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51"/>
        <v>1.6714285714285713E-2</v>
      </c>
      <c r="P1129">
        <f>IFERROR(E1129/L1129, "null")</f>
        <v>25.434782608695652</v>
      </c>
      <c r="Q1129" t="str">
        <f>TRIM(LEFT(N1129,SEARCH("/",N1129,1)-1))</f>
        <v>games</v>
      </c>
      <c r="R1129" t="str">
        <f>TRIM(RIGHT(N1129,LEN(N1129)-SEARCH("/",N1129)))</f>
        <v>mobile games</v>
      </c>
      <c r="S1129" s="9">
        <f t="shared" si="52"/>
        <v>41926.854166666664</v>
      </c>
      <c r="T1129" s="9">
        <f t="shared" si="53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51"/>
        <v>1E-3</v>
      </c>
      <c r="P1130">
        <f>IFERROR(E1130/L1130, "null")</f>
        <v>1</v>
      </c>
      <c r="Q1130" t="str">
        <f>TRIM(LEFT(N1130,SEARCH("/",N1130,1)-1))</f>
        <v>games</v>
      </c>
      <c r="R1130" t="str">
        <f>TRIM(RIGHT(N1130,LEN(N1130)-SEARCH("/",N1130)))</f>
        <v>mobile games</v>
      </c>
      <c r="S1130" s="9">
        <f t="shared" si="52"/>
        <v>41828.649502314816</v>
      </c>
      <c r="T1130" s="9">
        <f t="shared" si="53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51"/>
        <v>1.0499999999999999E-3</v>
      </c>
      <c r="P1131">
        <f>IFERROR(E1131/L1131, "null")</f>
        <v>10.5</v>
      </c>
      <c r="Q1131" t="str">
        <f>TRIM(LEFT(N1131,SEARCH("/",N1131,1)-1))</f>
        <v>games</v>
      </c>
      <c r="R1131" t="str">
        <f>TRIM(RIGHT(N1131,LEN(N1131)-SEARCH("/",N1131)))</f>
        <v>mobile games</v>
      </c>
      <c r="S1131" s="9">
        <f t="shared" si="52"/>
        <v>42496.264965277776</v>
      </c>
      <c r="T1131" s="9">
        <f t="shared" si="53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51"/>
        <v>2.2000000000000001E-3</v>
      </c>
      <c r="P1132">
        <f>IFERROR(E1132/L1132, "null")</f>
        <v>3.6666666666666665</v>
      </c>
      <c r="Q1132" t="str">
        <f>TRIM(LEFT(N1132,SEARCH("/",N1132,1)-1))</f>
        <v>games</v>
      </c>
      <c r="R1132" t="str">
        <f>TRIM(RIGHT(N1132,LEN(N1132)-SEARCH("/",N1132)))</f>
        <v>mobile games</v>
      </c>
      <c r="S1132" s="9">
        <f t="shared" si="52"/>
        <v>41908.996527777781</v>
      </c>
      <c r="T1132" s="9">
        <f t="shared" si="53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51"/>
        <v>0</v>
      </c>
      <c r="P1133" t="str">
        <f>IFERROR(E1133/L1133, "null")</f>
        <v>null</v>
      </c>
      <c r="Q1133" t="str">
        <f>TRIM(LEFT(N1133,SEARCH("/",N1133,1)-1))</f>
        <v>games</v>
      </c>
      <c r="R1133" t="str">
        <f>TRIM(RIGHT(N1133,LEN(N1133)-SEARCH("/",N1133)))</f>
        <v>mobile games</v>
      </c>
      <c r="S1133" s="9">
        <f t="shared" si="52"/>
        <v>42332.908194444448</v>
      </c>
      <c r="T1133" s="9">
        <f t="shared" si="53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51"/>
        <v>0.14380000000000001</v>
      </c>
      <c r="P1134">
        <f>IFERROR(E1134/L1134, "null")</f>
        <v>110.61538461538461</v>
      </c>
      <c r="Q1134" t="str">
        <f>TRIM(LEFT(N1134,SEARCH("/",N1134,1)-1))</f>
        <v>games</v>
      </c>
      <c r="R1134" t="str">
        <f>TRIM(RIGHT(N1134,LEN(N1134)-SEARCH("/",N1134)))</f>
        <v>mobile games</v>
      </c>
      <c r="S1134" s="9">
        <f t="shared" si="52"/>
        <v>42706.115405092598</v>
      </c>
      <c r="T1134" s="9">
        <f t="shared" si="53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51"/>
        <v>6.6666666666666671E-3</v>
      </c>
      <c r="P1135">
        <f>IFERROR(E1135/L1135, "null")</f>
        <v>20</v>
      </c>
      <c r="Q1135" t="str">
        <f>TRIM(LEFT(N1135,SEARCH("/",N1135,1)-1))</f>
        <v>games</v>
      </c>
      <c r="R1135" t="str">
        <f>TRIM(RIGHT(N1135,LEN(N1135)-SEARCH("/",N1135)))</f>
        <v>mobile games</v>
      </c>
      <c r="S1135" s="9">
        <f t="shared" si="52"/>
        <v>41821.407187500001</v>
      </c>
      <c r="T1135" s="9">
        <f t="shared" si="53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51"/>
        <v>4.0000000000000003E-5</v>
      </c>
      <c r="P1136">
        <f>IFERROR(E1136/L1136, "null")</f>
        <v>1</v>
      </c>
      <c r="Q1136" t="str">
        <f>TRIM(LEFT(N1136,SEARCH("/",N1136,1)-1))</f>
        <v>games</v>
      </c>
      <c r="R1136" t="str">
        <f>TRIM(RIGHT(N1136,LEN(N1136)-SEARCH("/",N1136)))</f>
        <v>mobile games</v>
      </c>
      <c r="S1136" s="9">
        <f t="shared" si="52"/>
        <v>41958.285046296296</v>
      </c>
      <c r="T1136" s="9">
        <f t="shared" si="53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51"/>
        <v>0.05</v>
      </c>
      <c r="P1137">
        <f>IFERROR(E1137/L1137, "null")</f>
        <v>50</v>
      </c>
      <c r="Q1137" t="str">
        <f>TRIM(LEFT(N1137,SEARCH("/",N1137,1)-1))</f>
        <v>games</v>
      </c>
      <c r="R1137" t="str">
        <f>TRIM(RIGHT(N1137,LEN(N1137)-SEARCH("/",N1137)))</f>
        <v>mobile games</v>
      </c>
      <c r="S1137" s="9">
        <f t="shared" si="52"/>
        <v>42558.989513888882</v>
      </c>
      <c r="T1137" s="9">
        <f t="shared" si="53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51"/>
        <v>6.4439140811455853E-2</v>
      </c>
      <c r="P1138">
        <f>IFERROR(E1138/L1138, "null")</f>
        <v>45</v>
      </c>
      <c r="Q1138" t="str">
        <f>TRIM(LEFT(N1138,SEARCH("/",N1138,1)-1))</f>
        <v>games</v>
      </c>
      <c r="R1138" t="str">
        <f>TRIM(RIGHT(N1138,LEN(N1138)-SEARCH("/",N1138)))</f>
        <v>mobile games</v>
      </c>
      <c r="S1138" s="9">
        <f t="shared" si="52"/>
        <v>42327.671631944439</v>
      </c>
      <c r="T1138" s="9">
        <f t="shared" si="53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51"/>
        <v>0.39500000000000002</v>
      </c>
      <c r="P1139">
        <f>IFERROR(E1139/L1139, "null")</f>
        <v>253.2051282051282</v>
      </c>
      <c r="Q1139" t="str">
        <f>TRIM(LEFT(N1139,SEARCH("/",N1139,1)-1))</f>
        <v>games</v>
      </c>
      <c r="R1139" t="str">
        <f>TRIM(RIGHT(N1139,LEN(N1139)-SEARCH("/",N1139)))</f>
        <v>mobile games</v>
      </c>
      <c r="S1139" s="9">
        <f t="shared" si="52"/>
        <v>42453.819687499999</v>
      </c>
      <c r="T1139" s="9">
        <f t="shared" si="53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51"/>
        <v>3.5714285714285713E-3</v>
      </c>
      <c r="P1140">
        <f>IFERROR(E1140/L1140, "null")</f>
        <v>31.25</v>
      </c>
      <c r="Q1140" t="str">
        <f>TRIM(LEFT(N1140,SEARCH("/",N1140,1)-1))</f>
        <v>games</v>
      </c>
      <c r="R1140" t="str">
        <f>TRIM(RIGHT(N1140,LEN(N1140)-SEARCH("/",N1140)))</f>
        <v>mobile games</v>
      </c>
      <c r="S1140" s="9">
        <f t="shared" si="52"/>
        <v>42736.9066087963</v>
      </c>
      <c r="T1140" s="9">
        <f t="shared" si="53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51"/>
        <v>6.2500000000000001E-4</v>
      </c>
      <c r="P1141">
        <f>IFERROR(E1141/L1141, "null")</f>
        <v>5</v>
      </c>
      <c r="Q1141" t="str">
        <f>TRIM(LEFT(N1141,SEARCH("/",N1141,1)-1))</f>
        <v>games</v>
      </c>
      <c r="R1141" t="str">
        <f>TRIM(RIGHT(N1141,LEN(N1141)-SEARCH("/",N1141)))</f>
        <v>mobile games</v>
      </c>
      <c r="S1141" s="9">
        <f t="shared" si="52"/>
        <v>41975.347523148142</v>
      </c>
      <c r="T1141" s="9">
        <f t="shared" si="53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51"/>
        <v>0</v>
      </c>
      <c r="P1142" t="str">
        <f>IFERROR(E1142/L1142, "null")</f>
        <v>null</v>
      </c>
      <c r="Q1142" t="str">
        <f>TRIM(LEFT(N1142,SEARCH("/",N1142,1)-1))</f>
        <v>games</v>
      </c>
      <c r="R1142" t="str">
        <f>TRIM(RIGHT(N1142,LEN(N1142)-SEARCH("/",N1142)))</f>
        <v>mobile games</v>
      </c>
      <c r="S1142" s="9">
        <f t="shared" si="52"/>
        <v>42192.462048611109</v>
      </c>
      <c r="T1142" s="9">
        <f t="shared" si="53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51"/>
        <v>0</v>
      </c>
      <c r="P1143" t="str">
        <f>IFERROR(E1143/L1143, "null")</f>
        <v>null</v>
      </c>
      <c r="Q1143" t="str">
        <f>TRIM(LEFT(N1143,SEARCH("/",N1143,1)-1))</f>
        <v>games</v>
      </c>
      <c r="R1143" t="str">
        <f>TRIM(RIGHT(N1143,LEN(N1143)-SEARCH("/",N1143)))</f>
        <v>mobile games</v>
      </c>
      <c r="S1143" s="9">
        <f t="shared" si="52"/>
        <v>42164.699652777781</v>
      </c>
      <c r="T1143" s="9">
        <f t="shared" si="53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51"/>
        <v>0</v>
      </c>
      <c r="P1144" t="str">
        <f>IFERROR(E1144/L1144, "null")</f>
        <v>null</v>
      </c>
      <c r="Q1144" t="str">
        <f>TRIM(LEFT(N1144,SEARCH("/",N1144,1)-1))</f>
        <v>games</v>
      </c>
      <c r="R1144" t="str">
        <f>TRIM(RIGHT(N1144,LEN(N1144)-SEARCH("/",N1144)))</f>
        <v>mobile games</v>
      </c>
      <c r="S1144" s="9">
        <f t="shared" si="52"/>
        <v>42022.006099537044</v>
      </c>
      <c r="T1144" s="9">
        <f t="shared" si="53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51"/>
        <v>4.1333333333333335E-3</v>
      </c>
      <c r="P1145">
        <f>IFERROR(E1145/L1145, "null")</f>
        <v>23.25</v>
      </c>
      <c r="Q1145" t="str">
        <f>TRIM(LEFT(N1145,SEARCH("/",N1145,1)-1))</f>
        <v>games</v>
      </c>
      <c r="R1145" t="str">
        <f>TRIM(RIGHT(N1145,LEN(N1145)-SEARCH("/",N1145)))</f>
        <v>mobile games</v>
      </c>
      <c r="S1145" s="9">
        <f t="shared" si="52"/>
        <v>42325.19358796296</v>
      </c>
      <c r="T1145" s="9">
        <f t="shared" si="53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51"/>
        <v>0</v>
      </c>
      <c r="P1146" t="str">
        <f>IFERROR(E1146/L1146, "null")</f>
        <v>null</v>
      </c>
      <c r="Q1146" t="str">
        <f>TRIM(LEFT(N1146,SEARCH("/",N1146,1)-1))</f>
        <v>food</v>
      </c>
      <c r="R1146" t="str">
        <f>TRIM(RIGHT(N1146,LEN(N1146)-SEARCH("/",N1146)))</f>
        <v>food trucks</v>
      </c>
      <c r="S1146" s="9">
        <f t="shared" si="52"/>
        <v>42093.181944444441</v>
      </c>
      <c r="T1146" s="9">
        <f t="shared" si="53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51"/>
        <v>1.25E-3</v>
      </c>
      <c r="P1147">
        <f>IFERROR(E1147/L1147, "null")</f>
        <v>100</v>
      </c>
      <c r="Q1147" t="str">
        <f>TRIM(LEFT(N1147,SEARCH("/",N1147,1)-1))</f>
        <v>food</v>
      </c>
      <c r="R1147" t="str">
        <f>TRIM(RIGHT(N1147,LEN(N1147)-SEARCH("/",N1147)))</f>
        <v>food trucks</v>
      </c>
      <c r="S1147" s="9">
        <f t="shared" si="52"/>
        <v>41854.747592592597</v>
      </c>
      <c r="T1147" s="9">
        <f t="shared" si="53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51"/>
        <v>8.8333333333333333E-2</v>
      </c>
      <c r="P1148">
        <f>IFERROR(E1148/L1148, "null")</f>
        <v>44.166666666666664</v>
      </c>
      <c r="Q1148" t="str">
        <f>TRIM(LEFT(N1148,SEARCH("/",N1148,1)-1))</f>
        <v>food</v>
      </c>
      <c r="R1148" t="str">
        <f>TRIM(RIGHT(N1148,LEN(N1148)-SEARCH("/",N1148)))</f>
        <v>food trucks</v>
      </c>
      <c r="S1148" s="9">
        <f t="shared" si="52"/>
        <v>41723.9533912037</v>
      </c>
      <c r="T1148" s="9">
        <f t="shared" si="53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51"/>
        <v>0</v>
      </c>
      <c r="P1149" t="str">
        <f>IFERROR(E1149/L1149, "null")</f>
        <v>null</v>
      </c>
      <c r="Q1149" t="str">
        <f>TRIM(LEFT(N1149,SEARCH("/",N1149,1)-1))</f>
        <v>food</v>
      </c>
      <c r="R1149" t="str">
        <f>TRIM(RIGHT(N1149,LEN(N1149)-SEARCH("/",N1149)))</f>
        <v>food trucks</v>
      </c>
      <c r="S1149" s="9">
        <f t="shared" si="52"/>
        <v>41871.972025462965</v>
      </c>
      <c r="T1149" s="9">
        <f t="shared" si="53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51"/>
        <v>4.8666666666666667E-3</v>
      </c>
      <c r="P1150">
        <f>IFERROR(E1150/L1150, "null")</f>
        <v>24.333333333333332</v>
      </c>
      <c r="Q1150" t="str">
        <f>TRIM(LEFT(N1150,SEARCH("/",N1150,1)-1))</f>
        <v>food</v>
      </c>
      <c r="R1150" t="str">
        <f>TRIM(RIGHT(N1150,LEN(N1150)-SEARCH("/",N1150)))</f>
        <v>food trucks</v>
      </c>
      <c r="S1150" s="9">
        <f t="shared" si="52"/>
        <v>42675.171076388884</v>
      </c>
      <c r="T1150" s="9">
        <f t="shared" si="53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51"/>
        <v>1.5E-3</v>
      </c>
      <c r="P1151">
        <f>IFERROR(E1151/L1151, "null")</f>
        <v>37.5</v>
      </c>
      <c r="Q1151" t="str">
        <f>TRIM(LEFT(N1151,SEARCH("/",N1151,1)-1))</f>
        <v>food</v>
      </c>
      <c r="R1151" t="str">
        <f>TRIM(RIGHT(N1151,LEN(N1151)-SEARCH("/",N1151)))</f>
        <v>food trucks</v>
      </c>
      <c r="S1151" s="9">
        <f t="shared" si="52"/>
        <v>42507.71025462963</v>
      </c>
      <c r="T1151" s="9">
        <f t="shared" si="53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51"/>
        <v>0.1008</v>
      </c>
      <c r="P1152">
        <f>IFERROR(E1152/L1152, "null")</f>
        <v>42</v>
      </c>
      <c r="Q1152" t="str">
        <f>TRIM(LEFT(N1152,SEARCH("/",N1152,1)-1))</f>
        <v>food</v>
      </c>
      <c r="R1152" t="str">
        <f>TRIM(RIGHT(N1152,LEN(N1152)-SEARCH("/",N1152)))</f>
        <v>food trucks</v>
      </c>
      <c r="S1152" s="9">
        <f t="shared" si="52"/>
        <v>42317.954571759255</v>
      </c>
      <c r="T1152" s="9">
        <f t="shared" si="53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51"/>
        <v>0</v>
      </c>
      <c r="P1153" t="str">
        <f>IFERROR(E1153/L1153, "null")</f>
        <v>null</v>
      </c>
      <c r="Q1153" t="str">
        <f>TRIM(LEFT(N1153,SEARCH("/",N1153,1)-1))</f>
        <v>food</v>
      </c>
      <c r="R1153" t="str">
        <f>TRIM(RIGHT(N1153,LEN(N1153)-SEARCH("/",N1153)))</f>
        <v>food trucks</v>
      </c>
      <c r="S1153" s="9">
        <f t="shared" si="52"/>
        <v>42224.102581018517</v>
      </c>
      <c r="T1153" s="9">
        <f t="shared" si="53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51"/>
        <v>5.6937500000000002E-2</v>
      </c>
      <c r="P1154">
        <f>IFERROR(E1154/L1154, "null")</f>
        <v>60.733333333333334</v>
      </c>
      <c r="Q1154" t="str">
        <f>TRIM(LEFT(N1154,SEARCH("/",N1154,1)-1))</f>
        <v>food</v>
      </c>
      <c r="R1154" t="str">
        <f>TRIM(RIGHT(N1154,LEN(N1154)-SEARCH("/",N1154)))</f>
        <v>food trucks</v>
      </c>
      <c r="S1154" s="9">
        <f t="shared" si="52"/>
        <v>42109.709629629629</v>
      </c>
      <c r="T1154" s="9">
        <f t="shared" si="53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54">E1155/D1155</f>
        <v>6.2500000000000003E-3</v>
      </c>
      <c r="P1155">
        <f>IFERROR(E1155/L1155, "null")</f>
        <v>50</v>
      </c>
      <c r="Q1155" t="str">
        <f>TRIM(LEFT(N1155,SEARCH("/",N1155,1)-1))</f>
        <v>food</v>
      </c>
      <c r="R1155" t="str">
        <f>TRIM(RIGHT(N1155,LEN(N1155)-SEARCH("/",N1155)))</f>
        <v>food trucks</v>
      </c>
      <c r="S1155" s="9">
        <f t="shared" ref="S1155:S1218" si="55">(((J1155/60)/60)/24)+DATE(1970,1,1)</f>
        <v>42143.714178240742</v>
      </c>
      <c r="T1155" s="9">
        <f t="shared" ref="T1155:T1218" si="56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54"/>
        <v>6.5000000000000002E-2</v>
      </c>
      <c r="P1156">
        <f>IFERROR(E1156/L1156, "null")</f>
        <v>108.33333333333333</v>
      </c>
      <c r="Q1156" t="str">
        <f>TRIM(LEFT(N1156,SEARCH("/",N1156,1)-1))</f>
        <v>food</v>
      </c>
      <c r="R1156" t="str">
        <f>TRIM(RIGHT(N1156,LEN(N1156)-SEARCH("/",N1156)))</f>
        <v>food trucks</v>
      </c>
      <c r="S1156" s="9">
        <f t="shared" si="55"/>
        <v>42223.108865740738</v>
      </c>
      <c r="T1156" s="9">
        <f t="shared" si="56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54"/>
        <v>7.5199999999999998E-3</v>
      </c>
      <c r="P1157">
        <f>IFERROR(E1157/L1157, "null")</f>
        <v>23.5</v>
      </c>
      <c r="Q1157" t="str">
        <f>TRIM(LEFT(N1157,SEARCH("/",N1157,1)-1))</f>
        <v>food</v>
      </c>
      <c r="R1157" t="str">
        <f>TRIM(RIGHT(N1157,LEN(N1157)-SEARCH("/",N1157)))</f>
        <v>food trucks</v>
      </c>
      <c r="S1157" s="9">
        <f t="shared" si="55"/>
        <v>41835.763981481483</v>
      </c>
      <c r="T1157" s="9">
        <f t="shared" si="56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54"/>
        <v>0</v>
      </c>
      <c r="P1158" t="str">
        <f>IFERROR(E1158/L1158, "null")</f>
        <v>null</v>
      </c>
      <c r="Q1158" t="str">
        <f>TRIM(LEFT(N1158,SEARCH("/",N1158,1)-1))</f>
        <v>food</v>
      </c>
      <c r="R1158" t="str">
        <f>TRIM(RIGHT(N1158,LEN(N1158)-SEARCH("/",N1158)))</f>
        <v>food trucks</v>
      </c>
      <c r="S1158" s="9">
        <f t="shared" si="55"/>
        <v>42029.07131944444</v>
      </c>
      <c r="T1158" s="9">
        <f t="shared" si="56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54"/>
        <v>1.5100000000000001E-2</v>
      </c>
      <c r="P1159">
        <f>IFERROR(E1159/L1159, "null")</f>
        <v>50.333333333333336</v>
      </c>
      <c r="Q1159" t="str">
        <f>TRIM(LEFT(N1159,SEARCH("/",N1159,1)-1))</f>
        <v>food</v>
      </c>
      <c r="R1159" t="str">
        <f>TRIM(RIGHT(N1159,LEN(N1159)-SEARCH("/",N1159)))</f>
        <v>food trucks</v>
      </c>
      <c r="S1159" s="9">
        <f t="shared" si="55"/>
        <v>41918.628240740742</v>
      </c>
      <c r="T1159" s="9">
        <f t="shared" si="56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54"/>
        <v>4.6666666666666671E-3</v>
      </c>
      <c r="P1160">
        <f>IFERROR(E1160/L1160, "null")</f>
        <v>11.666666666666666</v>
      </c>
      <c r="Q1160" t="str">
        <f>TRIM(LEFT(N1160,SEARCH("/",N1160,1)-1))</f>
        <v>food</v>
      </c>
      <c r="R1160" t="str">
        <f>TRIM(RIGHT(N1160,LEN(N1160)-SEARCH("/",N1160)))</f>
        <v>food trucks</v>
      </c>
      <c r="S1160" s="9">
        <f t="shared" si="55"/>
        <v>41952.09175925926</v>
      </c>
      <c r="T1160" s="9">
        <f t="shared" si="56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54"/>
        <v>0</v>
      </c>
      <c r="P1161" t="str">
        <f>IFERROR(E1161/L1161, "null")</f>
        <v>null</v>
      </c>
      <c r="Q1161" t="str">
        <f>TRIM(LEFT(N1161,SEARCH("/",N1161,1)-1))</f>
        <v>food</v>
      </c>
      <c r="R1161" t="str">
        <f>TRIM(RIGHT(N1161,LEN(N1161)-SEARCH("/",N1161)))</f>
        <v>food trucks</v>
      </c>
      <c r="S1161" s="9">
        <f t="shared" si="55"/>
        <v>42154.726446759261</v>
      </c>
      <c r="T1161" s="9">
        <f t="shared" si="56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54"/>
        <v>3.85E-2</v>
      </c>
      <c r="P1162">
        <f>IFERROR(E1162/L1162, "null")</f>
        <v>60.789473684210527</v>
      </c>
      <c r="Q1162" t="str">
        <f>TRIM(LEFT(N1162,SEARCH("/",N1162,1)-1))</f>
        <v>food</v>
      </c>
      <c r="R1162" t="str">
        <f>TRIM(RIGHT(N1162,LEN(N1162)-SEARCH("/",N1162)))</f>
        <v>food trucks</v>
      </c>
      <c r="S1162" s="9">
        <f t="shared" si="55"/>
        <v>42061.154930555553</v>
      </c>
      <c r="T1162" s="9">
        <f t="shared" si="56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54"/>
        <v>0</v>
      </c>
      <c r="P1163" t="str">
        <f>IFERROR(E1163/L1163, "null")</f>
        <v>null</v>
      </c>
      <c r="Q1163" t="str">
        <f>TRIM(LEFT(N1163,SEARCH("/",N1163,1)-1))</f>
        <v>food</v>
      </c>
      <c r="R1163" t="str">
        <f>TRIM(RIGHT(N1163,LEN(N1163)-SEARCH("/",N1163)))</f>
        <v>food trucks</v>
      </c>
      <c r="S1163" s="9">
        <f t="shared" si="55"/>
        <v>42122.629502314812</v>
      </c>
      <c r="T1163" s="9">
        <f t="shared" si="56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54"/>
        <v>5.8333333333333338E-4</v>
      </c>
      <c r="P1164">
        <f>IFERROR(E1164/L1164, "null")</f>
        <v>17.5</v>
      </c>
      <c r="Q1164" t="str">
        <f>TRIM(LEFT(N1164,SEARCH("/",N1164,1)-1))</f>
        <v>food</v>
      </c>
      <c r="R1164" t="str">
        <f>TRIM(RIGHT(N1164,LEN(N1164)-SEARCH("/",N1164)))</f>
        <v>food trucks</v>
      </c>
      <c r="S1164" s="9">
        <f t="shared" si="55"/>
        <v>41876.683611111112</v>
      </c>
      <c r="T1164" s="9">
        <f t="shared" si="56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54"/>
        <v>0</v>
      </c>
      <c r="P1165" t="str">
        <f>IFERROR(E1165/L1165, "null")</f>
        <v>null</v>
      </c>
      <c r="Q1165" t="str">
        <f>TRIM(LEFT(N1165,SEARCH("/",N1165,1)-1))</f>
        <v>food</v>
      </c>
      <c r="R1165" t="str">
        <f>TRIM(RIGHT(N1165,LEN(N1165)-SEARCH("/",N1165)))</f>
        <v>food trucks</v>
      </c>
      <c r="S1165" s="9">
        <f t="shared" si="55"/>
        <v>41830.723611111112</v>
      </c>
      <c r="T1165" s="9">
        <f t="shared" si="56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54"/>
        <v>0</v>
      </c>
      <c r="P1166" t="str">
        <f>IFERROR(E1166/L1166, "null")</f>
        <v>null</v>
      </c>
      <c r="Q1166" t="str">
        <f>TRIM(LEFT(N1166,SEARCH("/",N1166,1)-1))</f>
        <v>food</v>
      </c>
      <c r="R1166" t="str">
        <f>TRIM(RIGHT(N1166,LEN(N1166)-SEARCH("/",N1166)))</f>
        <v>food trucks</v>
      </c>
      <c r="S1166" s="9">
        <f t="shared" si="55"/>
        <v>42509.724328703705</v>
      </c>
      <c r="T1166" s="9">
        <f t="shared" si="56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54"/>
        <v>0.20705000000000001</v>
      </c>
      <c r="P1167">
        <f>IFERROR(E1167/L1167, "null")</f>
        <v>82.82</v>
      </c>
      <c r="Q1167" t="str">
        <f>TRIM(LEFT(N1167,SEARCH("/",N1167,1)-1))</f>
        <v>food</v>
      </c>
      <c r="R1167" t="str">
        <f>TRIM(RIGHT(N1167,LEN(N1167)-SEARCH("/",N1167)))</f>
        <v>food trucks</v>
      </c>
      <c r="S1167" s="9">
        <f t="shared" si="55"/>
        <v>41792.214467592588</v>
      </c>
      <c r="T1167" s="9">
        <f t="shared" si="56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54"/>
        <v>0.19139999999999999</v>
      </c>
      <c r="P1168">
        <f>IFERROR(E1168/L1168, "null")</f>
        <v>358.875</v>
      </c>
      <c r="Q1168" t="str">
        <f>TRIM(LEFT(N1168,SEARCH("/",N1168,1)-1))</f>
        <v>food</v>
      </c>
      <c r="R1168" t="str">
        <f>TRIM(RIGHT(N1168,LEN(N1168)-SEARCH("/",N1168)))</f>
        <v>food trucks</v>
      </c>
      <c r="S1168" s="9">
        <f t="shared" si="55"/>
        <v>42150.485439814816</v>
      </c>
      <c r="T1168" s="9">
        <f t="shared" si="56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54"/>
        <v>1.6316666666666667E-2</v>
      </c>
      <c r="P1169">
        <f>IFERROR(E1169/L1169, "null")</f>
        <v>61.1875</v>
      </c>
      <c r="Q1169" t="str">
        <f>TRIM(LEFT(N1169,SEARCH("/",N1169,1)-1))</f>
        <v>food</v>
      </c>
      <c r="R1169" t="str">
        <f>TRIM(RIGHT(N1169,LEN(N1169)-SEARCH("/",N1169)))</f>
        <v>food trucks</v>
      </c>
      <c r="S1169" s="9">
        <f t="shared" si="55"/>
        <v>41863.734895833331</v>
      </c>
      <c r="T1169" s="9">
        <f t="shared" si="56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54"/>
        <v>5.6666666666666664E-2</v>
      </c>
      <c r="P1170">
        <f>IFERROR(E1170/L1170, "null")</f>
        <v>340</v>
      </c>
      <c r="Q1170" t="str">
        <f>TRIM(LEFT(N1170,SEARCH("/",N1170,1)-1))</f>
        <v>food</v>
      </c>
      <c r="R1170" t="str">
        <f>TRIM(RIGHT(N1170,LEN(N1170)-SEARCH("/",N1170)))</f>
        <v>food trucks</v>
      </c>
      <c r="S1170" s="9">
        <f t="shared" si="55"/>
        <v>42605.053993055553</v>
      </c>
      <c r="T1170" s="9">
        <f t="shared" si="56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54"/>
        <v>1.6999999999999999E-3</v>
      </c>
      <c r="P1171">
        <f>IFERROR(E1171/L1171, "null")</f>
        <v>5.666666666666667</v>
      </c>
      <c r="Q1171" t="str">
        <f>TRIM(LEFT(N1171,SEARCH("/",N1171,1)-1))</f>
        <v>food</v>
      </c>
      <c r="R1171" t="str">
        <f>TRIM(RIGHT(N1171,LEN(N1171)-SEARCH("/",N1171)))</f>
        <v>food trucks</v>
      </c>
      <c r="S1171" s="9">
        <f t="shared" si="55"/>
        <v>42027.353738425925</v>
      </c>
      <c r="T1171" s="9">
        <f t="shared" si="56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54"/>
        <v>4.0000000000000001E-3</v>
      </c>
      <c r="P1172">
        <f>IFERROR(E1172/L1172, "null")</f>
        <v>50</v>
      </c>
      <c r="Q1172" t="str">
        <f>TRIM(LEFT(N1172,SEARCH("/",N1172,1)-1))</f>
        <v>food</v>
      </c>
      <c r="R1172" t="str">
        <f>TRIM(RIGHT(N1172,LEN(N1172)-SEARCH("/",N1172)))</f>
        <v>food trucks</v>
      </c>
      <c r="S1172" s="9">
        <f t="shared" si="55"/>
        <v>42124.893182870372</v>
      </c>
      <c r="T1172" s="9">
        <f t="shared" si="56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54"/>
        <v>1E-3</v>
      </c>
      <c r="P1173">
        <f>IFERROR(E1173/L1173, "null")</f>
        <v>25</v>
      </c>
      <c r="Q1173" t="str">
        <f>TRIM(LEFT(N1173,SEARCH("/",N1173,1)-1))</f>
        <v>food</v>
      </c>
      <c r="R1173" t="str">
        <f>TRIM(RIGHT(N1173,LEN(N1173)-SEARCH("/",N1173)))</f>
        <v>food trucks</v>
      </c>
      <c r="S1173" s="9">
        <f t="shared" si="55"/>
        <v>41938.804710648146</v>
      </c>
      <c r="T1173" s="9">
        <f t="shared" si="56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54"/>
        <v>0</v>
      </c>
      <c r="P1174" t="str">
        <f>IFERROR(E1174/L1174, "null")</f>
        <v>null</v>
      </c>
      <c r="Q1174" t="str">
        <f>TRIM(LEFT(N1174,SEARCH("/",N1174,1)-1))</f>
        <v>food</v>
      </c>
      <c r="R1174" t="str">
        <f>TRIM(RIGHT(N1174,LEN(N1174)-SEARCH("/",N1174)))</f>
        <v>food trucks</v>
      </c>
      <c r="S1174" s="9">
        <f t="shared" si="55"/>
        <v>41841.682314814818</v>
      </c>
      <c r="T1174" s="9">
        <f t="shared" si="56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54"/>
        <v>2.4000000000000001E-4</v>
      </c>
      <c r="P1175">
        <f>IFERROR(E1175/L1175, "null")</f>
        <v>30</v>
      </c>
      <c r="Q1175" t="str">
        <f>TRIM(LEFT(N1175,SEARCH("/",N1175,1)-1))</f>
        <v>food</v>
      </c>
      <c r="R1175" t="str">
        <f>TRIM(RIGHT(N1175,LEN(N1175)-SEARCH("/",N1175)))</f>
        <v>food trucks</v>
      </c>
      <c r="S1175" s="9">
        <f t="shared" si="55"/>
        <v>42184.185844907406</v>
      </c>
      <c r="T1175" s="9">
        <f t="shared" si="56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54"/>
        <v>5.906666666666667E-2</v>
      </c>
      <c r="P1176">
        <f>IFERROR(E1176/L1176, "null")</f>
        <v>46.631578947368418</v>
      </c>
      <c r="Q1176" t="str">
        <f>TRIM(LEFT(N1176,SEARCH("/",N1176,1)-1))</f>
        <v>food</v>
      </c>
      <c r="R1176" t="str">
        <f>TRIM(RIGHT(N1176,LEN(N1176)-SEARCH("/",N1176)))</f>
        <v>food trucks</v>
      </c>
      <c r="S1176" s="9">
        <f t="shared" si="55"/>
        <v>42468.84174768519</v>
      </c>
      <c r="T1176" s="9">
        <f t="shared" si="56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54"/>
        <v>2.9250000000000002E-2</v>
      </c>
      <c r="P1177">
        <f>IFERROR(E1177/L1177, "null")</f>
        <v>65</v>
      </c>
      <c r="Q1177" t="str">
        <f>TRIM(LEFT(N1177,SEARCH("/",N1177,1)-1))</f>
        <v>food</v>
      </c>
      <c r="R1177" t="str">
        <f>TRIM(RIGHT(N1177,LEN(N1177)-SEARCH("/",N1177)))</f>
        <v>food trucks</v>
      </c>
      <c r="S1177" s="9">
        <f t="shared" si="55"/>
        <v>42170.728460648148</v>
      </c>
      <c r="T1177" s="9">
        <f t="shared" si="56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54"/>
        <v>5.7142857142857142E-5</v>
      </c>
      <c r="P1178">
        <f>IFERROR(E1178/L1178, "null")</f>
        <v>10</v>
      </c>
      <c r="Q1178" t="str">
        <f>TRIM(LEFT(N1178,SEARCH("/",N1178,1)-1))</f>
        <v>food</v>
      </c>
      <c r="R1178" t="str">
        <f>TRIM(RIGHT(N1178,LEN(N1178)-SEARCH("/",N1178)))</f>
        <v>food trucks</v>
      </c>
      <c r="S1178" s="9">
        <f t="shared" si="55"/>
        <v>42746.019652777773</v>
      </c>
      <c r="T1178" s="9">
        <f t="shared" si="56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54"/>
        <v>0</v>
      </c>
      <c r="P1179" t="str">
        <f>IFERROR(E1179/L1179, "null")</f>
        <v>null</v>
      </c>
      <c r="Q1179" t="str">
        <f>TRIM(LEFT(N1179,SEARCH("/",N1179,1)-1))</f>
        <v>food</v>
      </c>
      <c r="R1179" t="str">
        <f>TRIM(RIGHT(N1179,LEN(N1179)-SEARCH("/",N1179)))</f>
        <v>food trucks</v>
      </c>
      <c r="S1179" s="9">
        <f t="shared" si="55"/>
        <v>41897.660833333335</v>
      </c>
      <c r="T1179" s="9">
        <f t="shared" si="56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54"/>
        <v>6.666666666666667E-5</v>
      </c>
      <c r="P1180">
        <f>IFERROR(E1180/L1180, "null")</f>
        <v>5</v>
      </c>
      <c r="Q1180" t="str">
        <f>TRIM(LEFT(N1180,SEARCH("/",N1180,1)-1))</f>
        <v>food</v>
      </c>
      <c r="R1180" t="str">
        <f>TRIM(RIGHT(N1180,LEN(N1180)-SEARCH("/",N1180)))</f>
        <v>food trucks</v>
      </c>
      <c r="S1180" s="9">
        <f t="shared" si="55"/>
        <v>41837.905694444446</v>
      </c>
      <c r="T1180" s="9">
        <f t="shared" si="56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54"/>
        <v>5.3333333333333337E-2</v>
      </c>
      <c r="P1181">
        <f>IFERROR(E1181/L1181, "null")</f>
        <v>640</v>
      </c>
      <c r="Q1181" t="str">
        <f>TRIM(LEFT(N1181,SEARCH("/",N1181,1)-1))</f>
        <v>food</v>
      </c>
      <c r="R1181" t="str">
        <f>TRIM(RIGHT(N1181,LEN(N1181)-SEARCH("/",N1181)))</f>
        <v>food trucks</v>
      </c>
      <c r="S1181" s="9">
        <f t="shared" si="55"/>
        <v>42275.720219907409</v>
      </c>
      <c r="T1181" s="9">
        <f t="shared" si="56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54"/>
        <v>0.11749999999999999</v>
      </c>
      <c r="P1182">
        <f>IFERROR(E1182/L1182, "null")</f>
        <v>69.117647058823536</v>
      </c>
      <c r="Q1182" t="str">
        <f>TRIM(LEFT(N1182,SEARCH("/",N1182,1)-1))</f>
        <v>food</v>
      </c>
      <c r="R1182" t="str">
        <f>TRIM(RIGHT(N1182,LEN(N1182)-SEARCH("/",N1182)))</f>
        <v>food trucks</v>
      </c>
      <c r="S1182" s="9">
        <f t="shared" si="55"/>
        <v>41781.806875000002</v>
      </c>
      <c r="T1182" s="9">
        <f t="shared" si="56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54"/>
        <v>8.0000000000000007E-5</v>
      </c>
      <c r="P1183">
        <f>IFERROR(E1183/L1183, "null")</f>
        <v>1.3333333333333333</v>
      </c>
      <c r="Q1183" t="str">
        <f>TRIM(LEFT(N1183,SEARCH("/",N1183,1)-1))</f>
        <v>food</v>
      </c>
      <c r="R1183" t="str">
        <f>TRIM(RIGHT(N1183,LEN(N1183)-SEARCH("/",N1183)))</f>
        <v>food trucks</v>
      </c>
      <c r="S1183" s="9">
        <f t="shared" si="55"/>
        <v>42034.339363425926</v>
      </c>
      <c r="T1183" s="9">
        <f t="shared" si="56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54"/>
        <v>4.2000000000000003E-2</v>
      </c>
      <c r="P1184">
        <f>IFERROR(E1184/L1184, "null")</f>
        <v>10.5</v>
      </c>
      <c r="Q1184" t="str">
        <f>TRIM(LEFT(N1184,SEARCH("/",N1184,1)-1))</f>
        <v>food</v>
      </c>
      <c r="R1184" t="str">
        <f>TRIM(RIGHT(N1184,LEN(N1184)-SEARCH("/",N1184)))</f>
        <v>food trucks</v>
      </c>
      <c r="S1184" s="9">
        <f t="shared" si="55"/>
        <v>42728.827407407407</v>
      </c>
      <c r="T1184" s="9">
        <f t="shared" si="56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54"/>
        <v>0.04</v>
      </c>
      <c r="P1185">
        <f>IFERROR(E1185/L1185, "null")</f>
        <v>33.333333333333336</v>
      </c>
      <c r="Q1185" t="str">
        <f>TRIM(LEFT(N1185,SEARCH("/",N1185,1)-1))</f>
        <v>food</v>
      </c>
      <c r="R1185" t="str">
        <f>TRIM(RIGHT(N1185,LEN(N1185)-SEARCH("/",N1185)))</f>
        <v>food trucks</v>
      </c>
      <c r="S1185" s="9">
        <f t="shared" si="55"/>
        <v>42656.86137731481</v>
      </c>
      <c r="T1185" s="9">
        <f t="shared" si="56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54"/>
        <v>1.0493636363636363</v>
      </c>
      <c r="P1186">
        <f>IFERROR(E1186/L1186, "null")</f>
        <v>61.562666666666665</v>
      </c>
      <c r="Q1186" t="str">
        <f>TRIM(LEFT(N1186,SEARCH("/",N1186,1)-1))</f>
        <v>photography</v>
      </c>
      <c r="R1186" t="str">
        <f>TRIM(RIGHT(N1186,LEN(N1186)-SEARCH("/",N1186)))</f>
        <v>photobooks</v>
      </c>
      <c r="S1186" s="9">
        <f t="shared" si="55"/>
        <v>42741.599664351852</v>
      </c>
      <c r="T1186" s="9">
        <f t="shared" si="56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54"/>
        <v>1.0544</v>
      </c>
      <c r="P1187">
        <f>IFERROR(E1187/L1187, "null")</f>
        <v>118.73873873873873</v>
      </c>
      <c r="Q1187" t="str">
        <f>TRIM(LEFT(N1187,SEARCH("/",N1187,1)-1))</f>
        <v>photography</v>
      </c>
      <c r="R1187" t="str">
        <f>TRIM(RIGHT(N1187,LEN(N1187)-SEARCH("/",N1187)))</f>
        <v>photobooks</v>
      </c>
      <c r="S1187" s="9">
        <f t="shared" si="55"/>
        <v>42130.865150462967</v>
      </c>
      <c r="T1187" s="9">
        <f t="shared" si="56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54"/>
        <v>1.0673333333333332</v>
      </c>
      <c r="P1188">
        <f>IFERROR(E1188/L1188, "null")</f>
        <v>65.081300813008127</v>
      </c>
      <c r="Q1188" t="str">
        <f>TRIM(LEFT(N1188,SEARCH("/",N1188,1)-1))</f>
        <v>photography</v>
      </c>
      <c r="R1188" t="str">
        <f>TRIM(RIGHT(N1188,LEN(N1188)-SEARCH("/",N1188)))</f>
        <v>photobooks</v>
      </c>
      <c r="S1188" s="9">
        <f t="shared" si="55"/>
        <v>42123.86336805555</v>
      </c>
      <c r="T1188" s="9">
        <f t="shared" si="56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54"/>
        <v>1.0412571428571429</v>
      </c>
      <c r="P1189">
        <f>IFERROR(E1189/L1189, "null")</f>
        <v>130.15714285714284</v>
      </c>
      <c r="Q1189" t="str">
        <f>TRIM(LEFT(N1189,SEARCH("/",N1189,1)-1))</f>
        <v>photography</v>
      </c>
      <c r="R1189" t="str">
        <f>TRIM(RIGHT(N1189,LEN(N1189)-SEARCH("/",N1189)))</f>
        <v>photobooks</v>
      </c>
      <c r="S1189" s="9">
        <f t="shared" si="55"/>
        <v>42109.894942129627</v>
      </c>
      <c r="T1189" s="9">
        <f t="shared" si="56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54"/>
        <v>1.6054999999999999</v>
      </c>
      <c r="P1190">
        <f>IFERROR(E1190/L1190, "null")</f>
        <v>37.776470588235291</v>
      </c>
      <c r="Q1190" t="str">
        <f>TRIM(LEFT(N1190,SEARCH("/",N1190,1)-1))</f>
        <v>photography</v>
      </c>
      <c r="R1190" t="str">
        <f>TRIM(RIGHT(N1190,LEN(N1190)-SEARCH("/",N1190)))</f>
        <v>photobooks</v>
      </c>
      <c r="S1190" s="9">
        <f t="shared" si="55"/>
        <v>42711.700694444444</v>
      </c>
      <c r="T1190" s="9">
        <f t="shared" si="56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54"/>
        <v>1.0777777777777777</v>
      </c>
      <c r="P1191">
        <f>IFERROR(E1191/L1191, "null")</f>
        <v>112.79069767441861</v>
      </c>
      <c r="Q1191" t="str">
        <f>TRIM(LEFT(N1191,SEARCH("/",N1191,1)-1))</f>
        <v>photography</v>
      </c>
      <c r="R1191" t="str">
        <f>TRIM(RIGHT(N1191,LEN(N1191)-SEARCH("/",N1191)))</f>
        <v>photobooks</v>
      </c>
      <c r="S1191" s="9">
        <f t="shared" si="55"/>
        <v>42529.979108796295</v>
      </c>
      <c r="T1191" s="9">
        <f t="shared" si="56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54"/>
        <v>1.35</v>
      </c>
      <c r="P1192">
        <f>IFERROR(E1192/L1192, "null")</f>
        <v>51.92307692307692</v>
      </c>
      <c r="Q1192" t="str">
        <f>TRIM(LEFT(N1192,SEARCH("/",N1192,1)-1))</f>
        <v>photography</v>
      </c>
      <c r="R1192" t="str">
        <f>TRIM(RIGHT(N1192,LEN(N1192)-SEARCH("/",N1192)))</f>
        <v>photobooks</v>
      </c>
      <c r="S1192" s="9">
        <f t="shared" si="55"/>
        <v>41852.665798611109</v>
      </c>
      <c r="T1192" s="9">
        <f t="shared" si="56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54"/>
        <v>1.0907407407407408</v>
      </c>
      <c r="P1193">
        <f>IFERROR(E1193/L1193, "null")</f>
        <v>89.242424242424249</v>
      </c>
      <c r="Q1193" t="str">
        <f>TRIM(LEFT(N1193,SEARCH("/",N1193,1)-1))</f>
        <v>photography</v>
      </c>
      <c r="R1193" t="str">
        <f>TRIM(RIGHT(N1193,LEN(N1193)-SEARCH("/",N1193)))</f>
        <v>photobooks</v>
      </c>
      <c r="S1193" s="9">
        <f t="shared" si="55"/>
        <v>42419.603703703702</v>
      </c>
      <c r="T1193" s="9">
        <f t="shared" si="56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54"/>
        <v>2.9</v>
      </c>
      <c r="P1194">
        <f>IFERROR(E1194/L1194, "null")</f>
        <v>19.333333333333332</v>
      </c>
      <c r="Q1194" t="str">
        <f>TRIM(LEFT(N1194,SEARCH("/",N1194,1)-1))</f>
        <v>photography</v>
      </c>
      <c r="R1194" t="str">
        <f>TRIM(RIGHT(N1194,LEN(N1194)-SEARCH("/",N1194)))</f>
        <v>photobooks</v>
      </c>
      <c r="S1194" s="9">
        <f t="shared" si="55"/>
        <v>42747.506689814814</v>
      </c>
      <c r="T1194" s="9">
        <f t="shared" si="56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54"/>
        <v>1.0395714285714286</v>
      </c>
      <c r="P1195">
        <f>IFERROR(E1195/L1195, "null")</f>
        <v>79.967032967032964</v>
      </c>
      <c r="Q1195" t="str">
        <f>TRIM(LEFT(N1195,SEARCH("/",N1195,1)-1))</f>
        <v>photography</v>
      </c>
      <c r="R1195" t="str">
        <f>TRIM(RIGHT(N1195,LEN(N1195)-SEARCH("/",N1195)))</f>
        <v>photobooks</v>
      </c>
      <c r="S1195" s="9">
        <f t="shared" si="55"/>
        <v>42409.776076388895</v>
      </c>
      <c r="T1195" s="9">
        <f t="shared" si="56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54"/>
        <v>3.2223999999999999</v>
      </c>
      <c r="P1196">
        <f>IFERROR(E1196/L1196, "null")</f>
        <v>56.414565826330531</v>
      </c>
      <c r="Q1196" t="str">
        <f>TRIM(LEFT(N1196,SEARCH("/",N1196,1)-1))</f>
        <v>photography</v>
      </c>
      <c r="R1196" t="str">
        <f>TRIM(RIGHT(N1196,LEN(N1196)-SEARCH("/",N1196)))</f>
        <v>photobooks</v>
      </c>
      <c r="S1196" s="9">
        <f t="shared" si="55"/>
        <v>42072.488182870366</v>
      </c>
      <c r="T1196" s="9">
        <f t="shared" si="56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54"/>
        <v>1.35</v>
      </c>
      <c r="P1197">
        <f>IFERROR(E1197/L1197, "null")</f>
        <v>79.411764705882348</v>
      </c>
      <c r="Q1197" t="str">
        <f>TRIM(LEFT(N1197,SEARCH("/",N1197,1)-1))</f>
        <v>photography</v>
      </c>
      <c r="R1197" t="str">
        <f>TRIM(RIGHT(N1197,LEN(N1197)-SEARCH("/",N1197)))</f>
        <v>photobooks</v>
      </c>
      <c r="S1197" s="9">
        <f t="shared" si="55"/>
        <v>42298.34783564815</v>
      </c>
      <c r="T1197" s="9">
        <f t="shared" si="56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54"/>
        <v>2.6991034482758622</v>
      </c>
      <c r="P1198">
        <f>IFERROR(E1198/L1198, "null")</f>
        <v>76.439453125</v>
      </c>
      <c r="Q1198" t="str">
        <f>TRIM(LEFT(N1198,SEARCH("/",N1198,1)-1))</f>
        <v>photography</v>
      </c>
      <c r="R1198" t="str">
        <f>TRIM(RIGHT(N1198,LEN(N1198)-SEARCH("/",N1198)))</f>
        <v>photobooks</v>
      </c>
      <c r="S1198" s="9">
        <f t="shared" si="55"/>
        <v>42326.818738425922</v>
      </c>
      <c r="T1198" s="9">
        <f t="shared" si="56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54"/>
        <v>2.5329333333333333</v>
      </c>
      <c r="P1199">
        <f>IFERROR(E1199/L1199, "null")</f>
        <v>121</v>
      </c>
      <c r="Q1199" t="str">
        <f>TRIM(LEFT(N1199,SEARCH("/",N1199,1)-1))</f>
        <v>photography</v>
      </c>
      <c r="R1199" t="str">
        <f>TRIM(RIGHT(N1199,LEN(N1199)-SEARCH("/",N1199)))</f>
        <v>photobooks</v>
      </c>
      <c r="S1199" s="9">
        <f t="shared" si="55"/>
        <v>42503.66474537037</v>
      </c>
      <c r="T1199" s="9">
        <f t="shared" si="56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54"/>
        <v>2.6059999999999999</v>
      </c>
      <c r="P1200">
        <f>IFERROR(E1200/L1200, "null")</f>
        <v>54.616766467065865</v>
      </c>
      <c r="Q1200" t="str">
        <f>TRIM(LEFT(N1200,SEARCH("/",N1200,1)-1))</f>
        <v>photography</v>
      </c>
      <c r="R1200" t="str">
        <f>TRIM(RIGHT(N1200,LEN(N1200)-SEARCH("/",N1200)))</f>
        <v>photobooks</v>
      </c>
      <c r="S1200" s="9">
        <f t="shared" si="55"/>
        <v>42333.619050925925</v>
      </c>
      <c r="T1200" s="9">
        <f t="shared" si="56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54"/>
        <v>1.0131677953348381</v>
      </c>
      <c r="P1201">
        <f>IFERROR(E1201/L1201, "null")</f>
        <v>299.22222222222223</v>
      </c>
      <c r="Q1201" t="str">
        <f>TRIM(LEFT(N1201,SEARCH("/",N1201,1)-1))</f>
        <v>photography</v>
      </c>
      <c r="R1201" t="str">
        <f>TRIM(RIGHT(N1201,LEN(N1201)-SEARCH("/",N1201)))</f>
        <v>photobooks</v>
      </c>
      <c r="S1201" s="9">
        <f t="shared" si="55"/>
        <v>42161.770833333328</v>
      </c>
      <c r="T1201" s="9">
        <f t="shared" si="56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54"/>
        <v>1.2560416666666667</v>
      </c>
      <c r="P1202">
        <f>IFERROR(E1202/L1202, "null")</f>
        <v>58.533980582524272</v>
      </c>
      <c r="Q1202" t="str">
        <f>TRIM(LEFT(N1202,SEARCH("/",N1202,1)-1))</f>
        <v>photography</v>
      </c>
      <c r="R1202" t="str">
        <f>TRIM(RIGHT(N1202,LEN(N1202)-SEARCH("/",N1202)))</f>
        <v>photobooks</v>
      </c>
      <c r="S1202" s="9">
        <f t="shared" si="55"/>
        <v>42089.477500000001</v>
      </c>
      <c r="T1202" s="9">
        <f t="shared" si="56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54"/>
        <v>1.0243783333333334</v>
      </c>
      <c r="P1203">
        <f>IFERROR(E1203/L1203, "null")</f>
        <v>55.371801801801809</v>
      </c>
      <c r="Q1203" t="str">
        <f>TRIM(LEFT(N1203,SEARCH("/",N1203,1)-1))</f>
        <v>photography</v>
      </c>
      <c r="R1203" t="str">
        <f>TRIM(RIGHT(N1203,LEN(N1203)-SEARCH("/",N1203)))</f>
        <v>photobooks</v>
      </c>
      <c r="S1203" s="9">
        <f t="shared" si="55"/>
        <v>42536.60701388889</v>
      </c>
      <c r="T1203" s="9">
        <f t="shared" si="56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54"/>
        <v>1.99244</v>
      </c>
      <c r="P1204">
        <f>IFERROR(E1204/L1204, "null")</f>
        <v>183.80442804428046</v>
      </c>
      <c r="Q1204" t="str">
        <f>TRIM(LEFT(N1204,SEARCH("/",N1204,1)-1))</f>
        <v>photography</v>
      </c>
      <c r="R1204" t="str">
        <f>TRIM(RIGHT(N1204,LEN(N1204)-SEARCH("/",N1204)))</f>
        <v>photobooks</v>
      </c>
      <c r="S1204" s="9">
        <f t="shared" si="55"/>
        <v>42152.288819444439</v>
      </c>
      <c r="T1204" s="9">
        <f t="shared" si="56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54"/>
        <v>1.0245398773006136</v>
      </c>
      <c r="P1205">
        <f>IFERROR(E1205/L1205, "null")</f>
        <v>165.34653465346534</v>
      </c>
      <c r="Q1205" t="str">
        <f>TRIM(LEFT(N1205,SEARCH("/",N1205,1)-1))</f>
        <v>photography</v>
      </c>
      <c r="R1205" t="str">
        <f>TRIM(RIGHT(N1205,LEN(N1205)-SEARCH("/",N1205)))</f>
        <v>photobooks</v>
      </c>
      <c r="S1205" s="9">
        <f t="shared" si="55"/>
        <v>42125.614895833336</v>
      </c>
      <c r="T1205" s="9">
        <f t="shared" si="56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54"/>
        <v>1.0294615384615384</v>
      </c>
      <c r="P1206">
        <f>IFERROR(E1206/L1206, "null")</f>
        <v>234.78947368421052</v>
      </c>
      <c r="Q1206" t="str">
        <f>TRIM(LEFT(N1206,SEARCH("/",N1206,1)-1))</f>
        <v>photography</v>
      </c>
      <c r="R1206" t="str">
        <f>TRIM(RIGHT(N1206,LEN(N1206)-SEARCH("/",N1206)))</f>
        <v>photobooks</v>
      </c>
      <c r="S1206" s="9">
        <f t="shared" si="55"/>
        <v>42297.748067129629</v>
      </c>
      <c r="T1206" s="9">
        <f t="shared" si="56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54"/>
        <v>1.0086153846153847</v>
      </c>
      <c r="P1207">
        <f>IFERROR(E1207/L1207, "null")</f>
        <v>211.48387096774192</v>
      </c>
      <c r="Q1207" t="str">
        <f>TRIM(LEFT(N1207,SEARCH("/",N1207,1)-1))</f>
        <v>photography</v>
      </c>
      <c r="R1207" t="str">
        <f>TRIM(RIGHT(N1207,LEN(N1207)-SEARCH("/",N1207)))</f>
        <v>photobooks</v>
      </c>
      <c r="S1207" s="9">
        <f t="shared" si="55"/>
        <v>42138.506377314814</v>
      </c>
      <c r="T1207" s="9">
        <f t="shared" si="56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54"/>
        <v>1.1499999999999999</v>
      </c>
      <c r="P1208">
        <f>IFERROR(E1208/L1208, "null")</f>
        <v>32.34375</v>
      </c>
      <c r="Q1208" t="str">
        <f>TRIM(LEFT(N1208,SEARCH("/",N1208,1)-1))</f>
        <v>photography</v>
      </c>
      <c r="R1208" t="str">
        <f>TRIM(RIGHT(N1208,LEN(N1208)-SEARCH("/",N1208)))</f>
        <v>photobooks</v>
      </c>
      <c r="S1208" s="9">
        <f t="shared" si="55"/>
        <v>42772.776076388895</v>
      </c>
      <c r="T1208" s="9">
        <f t="shared" si="56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54"/>
        <v>1.0416766467065868</v>
      </c>
      <c r="P1209">
        <f>IFERROR(E1209/L1209, "null")</f>
        <v>123.37588652482269</v>
      </c>
      <c r="Q1209" t="str">
        <f>TRIM(LEFT(N1209,SEARCH("/",N1209,1)-1))</f>
        <v>photography</v>
      </c>
      <c r="R1209" t="str">
        <f>TRIM(RIGHT(N1209,LEN(N1209)-SEARCH("/",N1209)))</f>
        <v>photobooks</v>
      </c>
      <c r="S1209" s="9">
        <f t="shared" si="55"/>
        <v>42430.430243055554</v>
      </c>
      <c r="T1209" s="9">
        <f t="shared" si="56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54"/>
        <v>1.5529999999999999</v>
      </c>
      <c r="P1210">
        <f>IFERROR(E1210/L1210, "null")</f>
        <v>207.06666666666666</v>
      </c>
      <c r="Q1210" t="str">
        <f>TRIM(LEFT(N1210,SEARCH("/",N1210,1)-1))</f>
        <v>photography</v>
      </c>
      <c r="R1210" t="str">
        <f>TRIM(RIGHT(N1210,LEN(N1210)-SEARCH("/",N1210)))</f>
        <v>photobooks</v>
      </c>
      <c r="S1210" s="9">
        <f t="shared" si="55"/>
        <v>42423.709074074075</v>
      </c>
      <c r="T1210" s="9">
        <f t="shared" si="56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54"/>
        <v>1.06</v>
      </c>
      <c r="P1211">
        <f>IFERROR(E1211/L1211, "null")</f>
        <v>138.2608695652174</v>
      </c>
      <c r="Q1211" t="str">
        <f>TRIM(LEFT(N1211,SEARCH("/",N1211,1)-1))</f>
        <v>photography</v>
      </c>
      <c r="R1211" t="str">
        <f>TRIM(RIGHT(N1211,LEN(N1211)-SEARCH("/",N1211)))</f>
        <v>photobooks</v>
      </c>
      <c r="S1211" s="9">
        <f t="shared" si="55"/>
        <v>42761.846122685187</v>
      </c>
      <c r="T1211" s="9">
        <f t="shared" si="56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54"/>
        <v>2.5431499999999998</v>
      </c>
      <c r="P1212">
        <f>IFERROR(E1212/L1212, "null")</f>
        <v>493.81553398058253</v>
      </c>
      <c r="Q1212" t="str">
        <f>TRIM(LEFT(N1212,SEARCH("/",N1212,1)-1))</f>
        <v>photography</v>
      </c>
      <c r="R1212" t="str">
        <f>TRIM(RIGHT(N1212,LEN(N1212)-SEARCH("/",N1212)))</f>
        <v>photobooks</v>
      </c>
      <c r="S1212" s="9">
        <f t="shared" si="55"/>
        <v>42132.941805555558</v>
      </c>
      <c r="T1212" s="9">
        <f t="shared" si="56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54"/>
        <v>1.0109999999999999</v>
      </c>
      <c r="P1213">
        <f>IFERROR(E1213/L1213, "null")</f>
        <v>168.5</v>
      </c>
      <c r="Q1213" t="str">
        <f>TRIM(LEFT(N1213,SEARCH("/",N1213,1)-1))</f>
        <v>photography</v>
      </c>
      <c r="R1213" t="str">
        <f>TRIM(RIGHT(N1213,LEN(N1213)-SEARCH("/",N1213)))</f>
        <v>photobooks</v>
      </c>
      <c r="S1213" s="9">
        <f t="shared" si="55"/>
        <v>42515.866446759261</v>
      </c>
      <c r="T1213" s="9">
        <f t="shared" si="56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54"/>
        <v>1.2904</v>
      </c>
      <c r="P1214">
        <f>IFERROR(E1214/L1214, "null")</f>
        <v>38.867469879518069</v>
      </c>
      <c r="Q1214" t="str">
        <f>TRIM(LEFT(N1214,SEARCH("/",N1214,1)-1))</f>
        <v>photography</v>
      </c>
      <c r="R1214" t="str">
        <f>TRIM(RIGHT(N1214,LEN(N1214)-SEARCH("/",N1214)))</f>
        <v>photobooks</v>
      </c>
      <c r="S1214" s="9">
        <f t="shared" si="55"/>
        <v>42318.950173611112</v>
      </c>
      <c r="T1214" s="9">
        <f t="shared" si="56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54"/>
        <v>1.0223076923076924</v>
      </c>
      <c r="P1215">
        <f>IFERROR(E1215/L1215, "null")</f>
        <v>61.527777777777779</v>
      </c>
      <c r="Q1215" t="str">
        <f>TRIM(LEFT(N1215,SEARCH("/",N1215,1)-1))</f>
        <v>photography</v>
      </c>
      <c r="R1215" t="str">
        <f>TRIM(RIGHT(N1215,LEN(N1215)-SEARCH("/",N1215)))</f>
        <v>photobooks</v>
      </c>
      <c r="S1215" s="9">
        <f t="shared" si="55"/>
        <v>42731.755787037036</v>
      </c>
      <c r="T1215" s="9">
        <f t="shared" si="56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54"/>
        <v>1.3180000000000001</v>
      </c>
      <c r="P1216">
        <f>IFERROR(E1216/L1216, "null")</f>
        <v>105.44</v>
      </c>
      <c r="Q1216" t="str">
        <f>TRIM(LEFT(N1216,SEARCH("/",N1216,1)-1))</f>
        <v>photography</v>
      </c>
      <c r="R1216" t="str">
        <f>TRIM(RIGHT(N1216,LEN(N1216)-SEARCH("/",N1216)))</f>
        <v>photobooks</v>
      </c>
      <c r="S1216" s="9">
        <f t="shared" si="55"/>
        <v>42104.840335648143</v>
      </c>
      <c r="T1216" s="9">
        <f t="shared" si="56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54"/>
        <v>7.8608020000000005</v>
      </c>
      <c r="P1217">
        <f>IFERROR(E1217/L1217, "null")</f>
        <v>71.592003642987251</v>
      </c>
      <c r="Q1217" t="str">
        <f>TRIM(LEFT(N1217,SEARCH("/",N1217,1)-1))</f>
        <v>photography</v>
      </c>
      <c r="R1217" t="str">
        <f>TRIM(RIGHT(N1217,LEN(N1217)-SEARCH("/",N1217)))</f>
        <v>photobooks</v>
      </c>
      <c r="S1217" s="9">
        <f t="shared" si="55"/>
        <v>41759.923101851848</v>
      </c>
      <c r="T1217" s="9">
        <f t="shared" si="56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54"/>
        <v>1.4570000000000001</v>
      </c>
      <c r="P1218">
        <f>IFERROR(E1218/L1218, "null")</f>
        <v>91.882882882882882</v>
      </c>
      <c r="Q1218" t="str">
        <f>TRIM(LEFT(N1218,SEARCH("/",N1218,1)-1))</f>
        <v>photography</v>
      </c>
      <c r="R1218" t="str">
        <f>TRIM(RIGHT(N1218,LEN(N1218)-SEARCH("/",N1218)))</f>
        <v>photobooks</v>
      </c>
      <c r="S1218" s="9">
        <f t="shared" si="55"/>
        <v>42247.616400462968</v>
      </c>
      <c r="T1218" s="9">
        <f t="shared" si="56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57">E1219/D1219</f>
        <v>1.026</v>
      </c>
      <c r="P1219">
        <f>IFERROR(E1219/L1219, "null")</f>
        <v>148.57377049180329</v>
      </c>
      <c r="Q1219" t="str">
        <f>TRIM(LEFT(N1219,SEARCH("/",N1219,1)-1))</f>
        <v>photography</v>
      </c>
      <c r="R1219" t="str">
        <f>TRIM(RIGHT(N1219,LEN(N1219)-SEARCH("/",N1219)))</f>
        <v>photobooks</v>
      </c>
      <c r="S1219" s="9">
        <f t="shared" ref="S1219:S1282" si="58">(((J1219/60)/60)/24)+DATE(1970,1,1)</f>
        <v>42535.809490740736</v>
      </c>
      <c r="T1219" s="9">
        <f t="shared" ref="T1219:T1282" si="5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57"/>
        <v>1.7227777777777777</v>
      </c>
      <c r="P1220">
        <f>IFERROR(E1220/L1220, "null")</f>
        <v>174.2134831460674</v>
      </c>
      <c r="Q1220" t="str">
        <f>TRIM(LEFT(N1220,SEARCH("/",N1220,1)-1))</f>
        <v>photography</v>
      </c>
      <c r="R1220" t="str">
        <f>TRIM(RIGHT(N1220,LEN(N1220)-SEARCH("/",N1220)))</f>
        <v>photobooks</v>
      </c>
      <c r="S1220" s="9">
        <f t="shared" si="58"/>
        <v>42278.662037037036</v>
      </c>
      <c r="T1220" s="9">
        <f t="shared" si="5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57"/>
        <v>1.5916819571865444</v>
      </c>
      <c r="P1221">
        <f>IFERROR(E1221/L1221, "null")</f>
        <v>102.86166007905139</v>
      </c>
      <c r="Q1221" t="str">
        <f>TRIM(LEFT(N1221,SEARCH("/",N1221,1)-1))</f>
        <v>photography</v>
      </c>
      <c r="R1221" t="str">
        <f>TRIM(RIGHT(N1221,LEN(N1221)-SEARCH("/",N1221)))</f>
        <v>photobooks</v>
      </c>
      <c r="S1221" s="9">
        <f t="shared" si="58"/>
        <v>42633.461956018517</v>
      </c>
      <c r="T1221" s="9">
        <f t="shared" si="5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57"/>
        <v>1.0376666666666667</v>
      </c>
      <c r="P1222">
        <f>IFERROR(E1222/L1222, "null")</f>
        <v>111.17857142857143</v>
      </c>
      <c r="Q1222" t="str">
        <f>TRIM(LEFT(N1222,SEARCH("/",N1222,1)-1))</f>
        <v>photography</v>
      </c>
      <c r="R1222" t="str">
        <f>TRIM(RIGHT(N1222,LEN(N1222)-SEARCH("/",N1222)))</f>
        <v>photobooks</v>
      </c>
      <c r="S1222" s="9">
        <f t="shared" si="58"/>
        <v>42211.628611111111</v>
      </c>
      <c r="T1222" s="9">
        <f t="shared" si="5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57"/>
        <v>1.1140954545454547</v>
      </c>
      <c r="P1223">
        <f>IFERROR(E1223/L1223, "null")</f>
        <v>23.796213592233013</v>
      </c>
      <c r="Q1223" t="str">
        <f>TRIM(LEFT(N1223,SEARCH("/",N1223,1)-1))</f>
        <v>photography</v>
      </c>
      <c r="R1223" t="str">
        <f>TRIM(RIGHT(N1223,LEN(N1223)-SEARCH("/",N1223)))</f>
        <v>photobooks</v>
      </c>
      <c r="S1223" s="9">
        <f t="shared" si="58"/>
        <v>42680.47555555556</v>
      </c>
      <c r="T1223" s="9">
        <f t="shared" si="5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57"/>
        <v>2.80375</v>
      </c>
      <c r="P1224">
        <f>IFERROR(E1224/L1224, "null")</f>
        <v>81.268115942028984</v>
      </c>
      <c r="Q1224" t="str">
        <f>TRIM(LEFT(N1224,SEARCH("/",N1224,1)-1))</f>
        <v>photography</v>
      </c>
      <c r="R1224" t="str">
        <f>TRIM(RIGHT(N1224,LEN(N1224)-SEARCH("/",N1224)))</f>
        <v>photobooks</v>
      </c>
      <c r="S1224" s="9">
        <f t="shared" si="58"/>
        <v>42430.720451388886</v>
      </c>
      <c r="T1224" s="9">
        <f t="shared" si="5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57"/>
        <v>1.1210606060606061</v>
      </c>
      <c r="P1225">
        <f>IFERROR(E1225/L1225, "null")</f>
        <v>116.21465968586388</v>
      </c>
      <c r="Q1225" t="str">
        <f>TRIM(LEFT(N1225,SEARCH("/",N1225,1)-1))</f>
        <v>photography</v>
      </c>
      <c r="R1225" t="str">
        <f>TRIM(RIGHT(N1225,LEN(N1225)-SEARCH("/",N1225)))</f>
        <v>photobooks</v>
      </c>
      <c r="S1225" s="9">
        <f t="shared" si="58"/>
        <v>42654.177187499998</v>
      </c>
      <c r="T1225" s="9">
        <f t="shared" si="5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57"/>
        <v>7.0666666666666669E-2</v>
      </c>
      <c r="P1226">
        <f>IFERROR(E1226/L1226, "null")</f>
        <v>58.888888888888886</v>
      </c>
      <c r="Q1226" t="str">
        <f>TRIM(LEFT(N1226,SEARCH("/",N1226,1)-1))</f>
        <v>music</v>
      </c>
      <c r="R1226" t="str">
        <f>TRIM(RIGHT(N1226,LEN(N1226)-SEARCH("/",N1226)))</f>
        <v>world music</v>
      </c>
      <c r="S1226" s="9">
        <f t="shared" si="58"/>
        <v>41736.549791666665</v>
      </c>
      <c r="T1226" s="9">
        <f t="shared" si="5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57"/>
        <v>4.3999999999999997E-2</v>
      </c>
      <c r="P1227">
        <f>IFERROR(E1227/L1227, "null")</f>
        <v>44</v>
      </c>
      <c r="Q1227" t="str">
        <f>TRIM(LEFT(N1227,SEARCH("/",N1227,1)-1))</f>
        <v>music</v>
      </c>
      <c r="R1227" t="str">
        <f>TRIM(RIGHT(N1227,LEN(N1227)-SEARCH("/",N1227)))</f>
        <v>world music</v>
      </c>
      <c r="S1227" s="9">
        <f t="shared" si="58"/>
        <v>41509.905995370369</v>
      </c>
      <c r="T1227" s="9">
        <f t="shared" si="5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57"/>
        <v>3.8739999999999997E-2</v>
      </c>
      <c r="P1228">
        <f>IFERROR(E1228/L1228, "null")</f>
        <v>48.424999999999997</v>
      </c>
      <c r="Q1228" t="str">
        <f>TRIM(LEFT(N1228,SEARCH("/",N1228,1)-1))</f>
        <v>music</v>
      </c>
      <c r="R1228" t="str">
        <f>TRIM(RIGHT(N1228,LEN(N1228)-SEARCH("/",N1228)))</f>
        <v>world music</v>
      </c>
      <c r="S1228" s="9">
        <f t="shared" si="58"/>
        <v>41715.874780092592</v>
      </c>
      <c r="T1228" s="9">
        <f t="shared" si="5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57"/>
        <v>0</v>
      </c>
      <c r="P1229" t="str">
        <f>IFERROR(E1229/L1229, "null")</f>
        <v>null</v>
      </c>
      <c r="Q1229" t="str">
        <f>TRIM(LEFT(N1229,SEARCH("/",N1229,1)-1))</f>
        <v>music</v>
      </c>
      <c r="R1229" t="str">
        <f>TRIM(RIGHT(N1229,LEN(N1229)-SEARCH("/",N1229)))</f>
        <v>world music</v>
      </c>
      <c r="S1229" s="9">
        <f t="shared" si="58"/>
        <v>41827.919166666667</v>
      </c>
      <c r="T1229" s="9">
        <f t="shared" si="5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57"/>
        <v>0.29299999999999998</v>
      </c>
      <c r="P1230">
        <f>IFERROR(E1230/L1230, "null")</f>
        <v>61.041666666666664</v>
      </c>
      <c r="Q1230" t="str">
        <f>TRIM(LEFT(N1230,SEARCH("/",N1230,1)-1))</f>
        <v>music</v>
      </c>
      <c r="R1230" t="str">
        <f>TRIM(RIGHT(N1230,LEN(N1230)-SEARCH("/",N1230)))</f>
        <v>world music</v>
      </c>
      <c r="S1230" s="9">
        <f t="shared" si="58"/>
        <v>40754.729259259257</v>
      </c>
      <c r="T1230" s="9">
        <f t="shared" si="5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57"/>
        <v>9.0909090909090905E-3</v>
      </c>
      <c r="P1231">
        <f>IFERROR(E1231/L1231, "null")</f>
        <v>25</v>
      </c>
      <c r="Q1231" t="str">
        <f>TRIM(LEFT(N1231,SEARCH("/",N1231,1)-1))</f>
        <v>music</v>
      </c>
      <c r="R1231" t="str">
        <f>TRIM(RIGHT(N1231,LEN(N1231)-SEARCH("/",N1231)))</f>
        <v>world music</v>
      </c>
      <c r="S1231" s="9">
        <f t="shared" si="58"/>
        <v>40985.459803240738</v>
      </c>
      <c r="T1231" s="9">
        <f t="shared" si="5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57"/>
        <v>0</v>
      </c>
      <c r="P1232" t="str">
        <f>IFERROR(E1232/L1232, "null")</f>
        <v>null</v>
      </c>
      <c r="Q1232" t="str">
        <f>TRIM(LEFT(N1232,SEARCH("/",N1232,1)-1))</f>
        <v>music</v>
      </c>
      <c r="R1232" t="str">
        <f>TRIM(RIGHT(N1232,LEN(N1232)-SEARCH("/",N1232)))</f>
        <v>world music</v>
      </c>
      <c r="S1232" s="9">
        <f t="shared" si="58"/>
        <v>40568.972569444442</v>
      </c>
      <c r="T1232" s="9">
        <f t="shared" si="5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57"/>
        <v>0</v>
      </c>
      <c r="P1233" t="str">
        <f>IFERROR(E1233/L1233, "null")</f>
        <v>null</v>
      </c>
      <c r="Q1233" t="str">
        <f>TRIM(LEFT(N1233,SEARCH("/",N1233,1)-1))</f>
        <v>music</v>
      </c>
      <c r="R1233" t="str">
        <f>TRIM(RIGHT(N1233,LEN(N1233)-SEARCH("/",N1233)))</f>
        <v>world music</v>
      </c>
      <c r="S1233" s="9">
        <f t="shared" si="58"/>
        <v>42193.941759259258</v>
      </c>
      <c r="T1233" s="9">
        <f t="shared" si="5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57"/>
        <v>8.0000000000000002E-3</v>
      </c>
      <c r="P1234">
        <f>IFERROR(E1234/L1234, "null")</f>
        <v>40</v>
      </c>
      <c r="Q1234" t="str">
        <f>TRIM(LEFT(N1234,SEARCH("/",N1234,1)-1))</f>
        <v>music</v>
      </c>
      <c r="R1234" t="str">
        <f>TRIM(RIGHT(N1234,LEN(N1234)-SEARCH("/",N1234)))</f>
        <v>world music</v>
      </c>
      <c r="S1234" s="9">
        <f t="shared" si="58"/>
        <v>41506.848032407412</v>
      </c>
      <c r="T1234" s="9">
        <f t="shared" si="5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57"/>
        <v>0.11600000000000001</v>
      </c>
      <c r="P1235">
        <f>IFERROR(E1235/L1235, "null")</f>
        <v>19.333333333333332</v>
      </c>
      <c r="Q1235" t="str">
        <f>TRIM(LEFT(N1235,SEARCH("/",N1235,1)-1))</f>
        <v>music</v>
      </c>
      <c r="R1235" t="str">
        <f>TRIM(RIGHT(N1235,LEN(N1235)-SEARCH("/",N1235)))</f>
        <v>world music</v>
      </c>
      <c r="S1235" s="9">
        <f t="shared" si="58"/>
        <v>40939.948773148149</v>
      </c>
      <c r="T1235" s="9">
        <f t="shared" si="5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57"/>
        <v>0</v>
      </c>
      <c r="P1236" t="str">
        <f>IFERROR(E1236/L1236, "null")</f>
        <v>null</v>
      </c>
      <c r="Q1236" t="str">
        <f>TRIM(LEFT(N1236,SEARCH("/",N1236,1)-1))</f>
        <v>music</v>
      </c>
      <c r="R1236" t="str">
        <f>TRIM(RIGHT(N1236,LEN(N1236)-SEARCH("/",N1236)))</f>
        <v>world music</v>
      </c>
      <c r="S1236" s="9">
        <f t="shared" si="58"/>
        <v>42007.788680555561</v>
      </c>
      <c r="T1236" s="9">
        <f t="shared" si="5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57"/>
        <v>2.787363950092912E-2</v>
      </c>
      <c r="P1237">
        <f>IFERROR(E1237/L1237, "null")</f>
        <v>35</v>
      </c>
      <c r="Q1237" t="str">
        <f>TRIM(LEFT(N1237,SEARCH("/",N1237,1)-1))</f>
        <v>music</v>
      </c>
      <c r="R1237" t="str">
        <f>TRIM(RIGHT(N1237,LEN(N1237)-SEARCH("/",N1237)))</f>
        <v>world music</v>
      </c>
      <c r="S1237" s="9">
        <f t="shared" si="58"/>
        <v>41583.135405092595</v>
      </c>
      <c r="T1237" s="9">
        <f t="shared" si="5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57"/>
        <v>0</v>
      </c>
      <c r="P1238" t="str">
        <f>IFERROR(E1238/L1238, "null")</f>
        <v>null</v>
      </c>
      <c r="Q1238" t="str">
        <f>TRIM(LEFT(N1238,SEARCH("/",N1238,1)-1))</f>
        <v>music</v>
      </c>
      <c r="R1238" t="str">
        <f>TRIM(RIGHT(N1238,LEN(N1238)-SEARCH("/",N1238)))</f>
        <v>world music</v>
      </c>
      <c r="S1238" s="9">
        <f t="shared" si="58"/>
        <v>41110.680138888885</v>
      </c>
      <c r="T1238" s="9">
        <f t="shared" si="5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57"/>
        <v>0</v>
      </c>
      <c r="P1239" t="str">
        <f>IFERROR(E1239/L1239, "null")</f>
        <v>null</v>
      </c>
      <c r="Q1239" t="str">
        <f>TRIM(LEFT(N1239,SEARCH("/",N1239,1)-1))</f>
        <v>music</v>
      </c>
      <c r="R1239" t="str">
        <f>TRIM(RIGHT(N1239,LEN(N1239)-SEARCH("/",N1239)))</f>
        <v>world music</v>
      </c>
      <c r="S1239" s="9">
        <f t="shared" si="58"/>
        <v>41125.283159722225</v>
      </c>
      <c r="T1239" s="9">
        <f t="shared" si="5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57"/>
        <v>0.17799999999999999</v>
      </c>
      <c r="P1240">
        <f>IFERROR(E1240/L1240, "null")</f>
        <v>59.333333333333336</v>
      </c>
      <c r="Q1240" t="str">
        <f>TRIM(LEFT(N1240,SEARCH("/",N1240,1)-1))</f>
        <v>music</v>
      </c>
      <c r="R1240" t="str">
        <f>TRIM(RIGHT(N1240,LEN(N1240)-SEARCH("/",N1240)))</f>
        <v>world music</v>
      </c>
      <c r="S1240" s="9">
        <f t="shared" si="58"/>
        <v>40731.61037037037</v>
      </c>
      <c r="T1240" s="9">
        <f t="shared" si="5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57"/>
        <v>0</v>
      </c>
      <c r="P1241" t="str">
        <f>IFERROR(E1241/L1241, "null")</f>
        <v>null</v>
      </c>
      <c r="Q1241" t="str">
        <f>TRIM(LEFT(N1241,SEARCH("/",N1241,1)-1))</f>
        <v>music</v>
      </c>
      <c r="R1241" t="str">
        <f>TRIM(RIGHT(N1241,LEN(N1241)-SEARCH("/",N1241)))</f>
        <v>world music</v>
      </c>
      <c r="S1241" s="9">
        <f t="shared" si="58"/>
        <v>40883.962581018517</v>
      </c>
      <c r="T1241" s="9">
        <f t="shared" si="5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57"/>
        <v>3.0124999999999999E-2</v>
      </c>
      <c r="P1242">
        <f>IFERROR(E1242/L1242, "null")</f>
        <v>30.125</v>
      </c>
      <c r="Q1242" t="str">
        <f>TRIM(LEFT(N1242,SEARCH("/",N1242,1)-1))</f>
        <v>music</v>
      </c>
      <c r="R1242" t="str">
        <f>TRIM(RIGHT(N1242,LEN(N1242)-SEARCH("/",N1242)))</f>
        <v>world music</v>
      </c>
      <c r="S1242" s="9">
        <f t="shared" si="58"/>
        <v>41409.040011574078</v>
      </c>
      <c r="T1242" s="9">
        <f t="shared" si="5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57"/>
        <v>0.50739999999999996</v>
      </c>
      <c r="P1243">
        <f>IFERROR(E1243/L1243, "null")</f>
        <v>74.617647058823536</v>
      </c>
      <c r="Q1243" t="str">
        <f>TRIM(LEFT(N1243,SEARCH("/",N1243,1)-1))</f>
        <v>music</v>
      </c>
      <c r="R1243" t="str">
        <f>TRIM(RIGHT(N1243,LEN(N1243)-SEARCH("/",N1243)))</f>
        <v>world music</v>
      </c>
      <c r="S1243" s="9">
        <f t="shared" si="58"/>
        <v>41923.837731481479</v>
      </c>
      <c r="T1243" s="9">
        <f t="shared" si="5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57"/>
        <v>5.4884742041712408E-3</v>
      </c>
      <c r="P1244">
        <f>IFERROR(E1244/L1244, "null")</f>
        <v>5</v>
      </c>
      <c r="Q1244" t="str">
        <f>TRIM(LEFT(N1244,SEARCH("/",N1244,1)-1))</f>
        <v>music</v>
      </c>
      <c r="R1244" t="str">
        <f>TRIM(RIGHT(N1244,LEN(N1244)-SEARCH("/",N1244)))</f>
        <v>world music</v>
      </c>
      <c r="S1244" s="9">
        <f t="shared" si="58"/>
        <v>40782.165532407409</v>
      </c>
      <c r="T1244" s="9">
        <f t="shared" si="5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57"/>
        <v>0.14091666666666666</v>
      </c>
      <c r="P1245">
        <f>IFERROR(E1245/L1245, "null")</f>
        <v>44.5</v>
      </c>
      <c r="Q1245" t="str">
        <f>TRIM(LEFT(N1245,SEARCH("/",N1245,1)-1))</f>
        <v>music</v>
      </c>
      <c r="R1245" t="str">
        <f>TRIM(RIGHT(N1245,LEN(N1245)-SEARCH("/",N1245)))</f>
        <v>world music</v>
      </c>
      <c r="S1245" s="9">
        <f t="shared" si="58"/>
        <v>40671.879293981481</v>
      </c>
      <c r="T1245" s="9">
        <f t="shared" si="5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57"/>
        <v>1.038</v>
      </c>
      <c r="P1246">
        <f>IFERROR(E1246/L1246, "null")</f>
        <v>46.133333333333333</v>
      </c>
      <c r="Q1246" t="str">
        <f>TRIM(LEFT(N1246,SEARCH("/",N1246,1)-1))</f>
        <v>music</v>
      </c>
      <c r="R1246" t="str">
        <f>TRIM(RIGHT(N1246,LEN(N1246)-SEARCH("/",N1246)))</f>
        <v>rock</v>
      </c>
      <c r="S1246" s="9">
        <f t="shared" si="58"/>
        <v>41355.825497685182</v>
      </c>
      <c r="T1246" s="9">
        <f t="shared" si="5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57"/>
        <v>1.2024999999999999</v>
      </c>
      <c r="P1247">
        <f>IFERROR(E1247/L1247, "null")</f>
        <v>141.47058823529412</v>
      </c>
      <c r="Q1247" t="str">
        <f>TRIM(LEFT(N1247,SEARCH("/",N1247,1)-1))</f>
        <v>music</v>
      </c>
      <c r="R1247" t="str">
        <f>TRIM(RIGHT(N1247,LEN(N1247)-SEARCH("/",N1247)))</f>
        <v>rock</v>
      </c>
      <c r="S1247" s="9">
        <f t="shared" si="58"/>
        <v>41774.599930555552</v>
      </c>
      <c r="T1247" s="9">
        <f t="shared" si="5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57"/>
        <v>1.17</v>
      </c>
      <c r="P1248">
        <f>IFERROR(E1248/L1248, "null")</f>
        <v>75.483870967741936</v>
      </c>
      <c r="Q1248" t="str">
        <f>TRIM(LEFT(N1248,SEARCH("/",N1248,1)-1))</f>
        <v>music</v>
      </c>
      <c r="R1248" t="str">
        <f>TRIM(RIGHT(N1248,LEN(N1248)-SEARCH("/",N1248)))</f>
        <v>rock</v>
      </c>
      <c r="S1248" s="9">
        <f t="shared" si="58"/>
        <v>40838.043391203704</v>
      </c>
      <c r="T1248" s="9">
        <f t="shared" si="5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57"/>
        <v>1.2214285714285715</v>
      </c>
      <c r="P1249">
        <f>IFERROR(E1249/L1249, "null")</f>
        <v>85.5</v>
      </c>
      <c r="Q1249" t="str">
        <f>TRIM(LEFT(N1249,SEARCH("/",N1249,1)-1))</f>
        <v>music</v>
      </c>
      <c r="R1249" t="str">
        <f>TRIM(RIGHT(N1249,LEN(N1249)-SEARCH("/",N1249)))</f>
        <v>rock</v>
      </c>
      <c r="S1249" s="9">
        <f t="shared" si="58"/>
        <v>41370.292303240742</v>
      </c>
      <c r="T1249" s="9">
        <f t="shared" si="5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57"/>
        <v>1.5164</v>
      </c>
      <c r="P1250">
        <f>IFERROR(E1250/L1250, "null")</f>
        <v>64.254237288135599</v>
      </c>
      <c r="Q1250" t="str">
        <f>TRIM(LEFT(N1250,SEARCH("/",N1250,1)-1))</f>
        <v>music</v>
      </c>
      <c r="R1250" t="str">
        <f>TRIM(RIGHT(N1250,LEN(N1250)-SEARCH("/",N1250)))</f>
        <v>rock</v>
      </c>
      <c r="S1250" s="9">
        <f t="shared" si="58"/>
        <v>41767.656863425924</v>
      </c>
      <c r="T1250" s="9">
        <f t="shared" si="5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57"/>
        <v>1.0444</v>
      </c>
      <c r="P1251">
        <f>IFERROR(E1251/L1251, "null")</f>
        <v>64.46913580246914</v>
      </c>
      <c r="Q1251" t="str">
        <f>TRIM(LEFT(N1251,SEARCH("/",N1251,1)-1))</f>
        <v>music</v>
      </c>
      <c r="R1251" t="str">
        <f>TRIM(RIGHT(N1251,LEN(N1251)-SEARCH("/",N1251)))</f>
        <v>rock</v>
      </c>
      <c r="S1251" s="9">
        <f t="shared" si="58"/>
        <v>41067.74086805556</v>
      </c>
      <c r="T1251" s="9">
        <f t="shared" si="5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57"/>
        <v>2.0015333333333332</v>
      </c>
      <c r="P1252">
        <f>IFERROR(E1252/L1252, "null")</f>
        <v>118.2007874015748</v>
      </c>
      <c r="Q1252" t="str">
        <f>TRIM(LEFT(N1252,SEARCH("/",N1252,1)-1))</f>
        <v>music</v>
      </c>
      <c r="R1252" t="str">
        <f>TRIM(RIGHT(N1252,LEN(N1252)-SEARCH("/",N1252)))</f>
        <v>rock</v>
      </c>
      <c r="S1252" s="9">
        <f t="shared" si="58"/>
        <v>41843.64271990741</v>
      </c>
      <c r="T1252" s="9">
        <f t="shared" si="5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57"/>
        <v>1.018</v>
      </c>
      <c r="P1253">
        <f>IFERROR(E1253/L1253, "null")</f>
        <v>82.540540540540547</v>
      </c>
      <c r="Q1253" t="str">
        <f>TRIM(LEFT(N1253,SEARCH("/",N1253,1)-1))</f>
        <v>music</v>
      </c>
      <c r="R1253" t="str">
        <f>TRIM(RIGHT(N1253,LEN(N1253)-SEARCH("/",N1253)))</f>
        <v>rock</v>
      </c>
      <c r="S1253" s="9">
        <f t="shared" si="58"/>
        <v>40751.814432870371</v>
      </c>
      <c r="T1253" s="9">
        <f t="shared" si="5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57"/>
        <v>1.3765714285714286</v>
      </c>
      <c r="P1254">
        <f>IFERROR(E1254/L1254, "null")</f>
        <v>34.170212765957444</v>
      </c>
      <c r="Q1254" t="str">
        <f>TRIM(LEFT(N1254,SEARCH("/",N1254,1)-1))</f>
        <v>music</v>
      </c>
      <c r="R1254" t="str">
        <f>TRIM(RIGHT(N1254,LEN(N1254)-SEARCH("/",N1254)))</f>
        <v>rock</v>
      </c>
      <c r="S1254" s="9">
        <f t="shared" si="58"/>
        <v>41543.988067129627</v>
      </c>
      <c r="T1254" s="9">
        <f t="shared" si="5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57"/>
        <v>3038.3319999999999</v>
      </c>
      <c r="P1255">
        <f>IFERROR(E1255/L1255, "null")</f>
        <v>42.73322081575246</v>
      </c>
      <c r="Q1255" t="str">
        <f>TRIM(LEFT(N1255,SEARCH("/",N1255,1)-1))</f>
        <v>music</v>
      </c>
      <c r="R1255" t="str">
        <f>TRIM(RIGHT(N1255,LEN(N1255)-SEARCH("/",N1255)))</f>
        <v>rock</v>
      </c>
      <c r="S1255" s="9">
        <f t="shared" si="58"/>
        <v>41855.783645833333</v>
      </c>
      <c r="T1255" s="9">
        <f t="shared" si="5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57"/>
        <v>1.9885074626865671</v>
      </c>
      <c r="P1256">
        <f>IFERROR(E1256/L1256, "null")</f>
        <v>94.489361702127653</v>
      </c>
      <c r="Q1256" t="str">
        <f>TRIM(LEFT(N1256,SEARCH("/",N1256,1)-1))</f>
        <v>music</v>
      </c>
      <c r="R1256" t="str">
        <f>TRIM(RIGHT(N1256,LEN(N1256)-SEARCH("/",N1256)))</f>
        <v>rock</v>
      </c>
      <c r="S1256" s="9">
        <f t="shared" si="58"/>
        <v>40487.621365740742</v>
      </c>
      <c r="T1256" s="9">
        <f t="shared" si="5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57"/>
        <v>2.0236666666666667</v>
      </c>
      <c r="P1257">
        <f>IFERROR(E1257/L1257, "null")</f>
        <v>55.697247706422019</v>
      </c>
      <c r="Q1257" t="str">
        <f>TRIM(LEFT(N1257,SEARCH("/",N1257,1)-1))</f>
        <v>music</v>
      </c>
      <c r="R1257" t="str">
        <f>TRIM(RIGHT(N1257,LEN(N1257)-SEARCH("/",N1257)))</f>
        <v>rock</v>
      </c>
      <c r="S1257" s="9">
        <f t="shared" si="58"/>
        <v>41579.845509259263</v>
      </c>
      <c r="T1257" s="9">
        <f t="shared" si="5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57"/>
        <v>1.1796376666666666</v>
      </c>
      <c r="P1258">
        <f>IFERROR(E1258/L1258, "null")</f>
        <v>98.030831024930734</v>
      </c>
      <c r="Q1258" t="str">
        <f>TRIM(LEFT(N1258,SEARCH("/",N1258,1)-1))</f>
        <v>music</v>
      </c>
      <c r="R1258" t="str">
        <f>TRIM(RIGHT(N1258,LEN(N1258)-SEARCH("/",N1258)))</f>
        <v>rock</v>
      </c>
      <c r="S1258" s="9">
        <f t="shared" si="58"/>
        <v>40921.919340277782</v>
      </c>
      <c r="T1258" s="9">
        <f t="shared" si="5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57"/>
        <v>2.9472727272727273</v>
      </c>
      <c r="P1259">
        <f>IFERROR(E1259/L1259, "null")</f>
        <v>92.102272727272734</v>
      </c>
      <c r="Q1259" t="str">
        <f>TRIM(LEFT(N1259,SEARCH("/",N1259,1)-1))</f>
        <v>music</v>
      </c>
      <c r="R1259" t="str">
        <f>TRIM(RIGHT(N1259,LEN(N1259)-SEARCH("/",N1259)))</f>
        <v>rock</v>
      </c>
      <c r="S1259" s="9">
        <f t="shared" si="58"/>
        <v>40587.085532407407</v>
      </c>
      <c r="T1259" s="9">
        <f t="shared" si="5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57"/>
        <v>2.1314633333333335</v>
      </c>
      <c r="P1260">
        <f>IFERROR(E1260/L1260, "null")</f>
        <v>38.175462686567165</v>
      </c>
      <c r="Q1260" t="str">
        <f>TRIM(LEFT(N1260,SEARCH("/",N1260,1)-1))</f>
        <v>music</v>
      </c>
      <c r="R1260" t="str">
        <f>TRIM(RIGHT(N1260,LEN(N1260)-SEARCH("/",N1260)))</f>
        <v>rock</v>
      </c>
      <c r="S1260" s="9">
        <f t="shared" si="58"/>
        <v>41487.611250000002</v>
      </c>
      <c r="T1260" s="9">
        <f t="shared" si="5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57"/>
        <v>1.0424</v>
      </c>
      <c r="P1261">
        <f>IFERROR(E1261/L1261, "null")</f>
        <v>27.145833333333332</v>
      </c>
      <c r="Q1261" t="str">
        <f>TRIM(LEFT(N1261,SEARCH("/",N1261,1)-1))</f>
        <v>music</v>
      </c>
      <c r="R1261" t="str">
        <f>TRIM(RIGHT(N1261,LEN(N1261)-SEARCH("/",N1261)))</f>
        <v>rock</v>
      </c>
      <c r="S1261" s="9">
        <f t="shared" si="58"/>
        <v>41766.970648148148</v>
      </c>
      <c r="T1261" s="9">
        <f t="shared" si="5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57"/>
        <v>1.1366666666666667</v>
      </c>
      <c r="P1262">
        <f>IFERROR(E1262/L1262, "null")</f>
        <v>50.689189189189186</v>
      </c>
      <c r="Q1262" t="str">
        <f>TRIM(LEFT(N1262,SEARCH("/",N1262,1)-1))</f>
        <v>music</v>
      </c>
      <c r="R1262" t="str">
        <f>TRIM(RIGHT(N1262,LEN(N1262)-SEARCH("/",N1262)))</f>
        <v>rock</v>
      </c>
      <c r="S1262" s="9">
        <f t="shared" si="58"/>
        <v>41666.842824074076</v>
      </c>
      <c r="T1262" s="9">
        <f t="shared" si="5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57"/>
        <v>1.0125</v>
      </c>
      <c r="P1263">
        <f>IFERROR(E1263/L1263, "null")</f>
        <v>38.942307692307693</v>
      </c>
      <c r="Q1263" t="str">
        <f>TRIM(LEFT(N1263,SEARCH("/",N1263,1)-1))</f>
        <v>music</v>
      </c>
      <c r="R1263" t="str">
        <f>TRIM(RIGHT(N1263,LEN(N1263)-SEARCH("/",N1263)))</f>
        <v>rock</v>
      </c>
      <c r="S1263" s="9">
        <f t="shared" si="58"/>
        <v>41638.342905092592</v>
      </c>
      <c r="T1263" s="9">
        <f t="shared" si="5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57"/>
        <v>1.2541538461538462</v>
      </c>
      <c r="P1264">
        <f>IFERROR(E1264/L1264, "null")</f>
        <v>77.638095238095232</v>
      </c>
      <c r="Q1264" t="str">
        <f>TRIM(LEFT(N1264,SEARCH("/",N1264,1)-1))</f>
        <v>music</v>
      </c>
      <c r="R1264" t="str">
        <f>TRIM(RIGHT(N1264,LEN(N1264)-SEARCH("/",N1264)))</f>
        <v>rock</v>
      </c>
      <c r="S1264" s="9">
        <f t="shared" si="58"/>
        <v>41656.762638888889</v>
      </c>
      <c r="T1264" s="9">
        <f t="shared" si="5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57"/>
        <v>1.19</v>
      </c>
      <c r="P1265">
        <f>IFERROR(E1265/L1265, "null")</f>
        <v>43.536585365853661</v>
      </c>
      <c r="Q1265" t="str">
        <f>TRIM(LEFT(N1265,SEARCH("/",N1265,1)-1))</f>
        <v>music</v>
      </c>
      <c r="R1265" t="str">
        <f>TRIM(RIGHT(N1265,LEN(N1265)-SEARCH("/",N1265)))</f>
        <v>rock</v>
      </c>
      <c r="S1265" s="9">
        <f t="shared" si="58"/>
        <v>41692.084143518521</v>
      </c>
      <c r="T1265" s="9">
        <f t="shared" si="5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57"/>
        <v>1.6646153846153846</v>
      </c>
      <c r="P1266">
        <f>IFERROR(E1266/L1266, "null")</f>
        <v>31.823529411764707</v>
      </c>
      <c r="Q1266" t="str">
        <f>TRIM(LEFT(N1266,SEARCH("/",N1266,1)-1))</f>
        <v>music</v>
      </c>
      <c r="R1266" t="str">
        <f>TRIM(RIGHT(N1266,LEN(N1266)-SEARCH("/",N1266)))</f>
        <v>rock</v>
      </c>
      <c r="S1266" s="9">
        <f t="shared" si="58"/>
        <v>41547.662997685184</v>
      </c>
      <c r="T1266" s="9">
        <f t="shared" si="5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57"/>
        <v>1.1914771428571429</v>
      </c>
      <c r="P1267">
        <f>IFERROR(E1267/L1267, "null")</f>
        <v>63.184393939393942</v>
      </c>
      <c r="Q1267" t="str">
        <f>TRIM(LEFT(N1267,SEARCH("/",N1267,1)-1))</f>
        <v>music</v>
      </c>
      <c r="R1267" t="str">
        <f>TRIM(RIGHT(N1267,LEN(N1267)-SEARCH("/",N1267)))</f>
        <v>rock</v>
      </c>
      <c r="S1267" s="9">
        <f t="shared" si="58"/>
        <v>40465.655266203699</v>
      </c>
      <c r="T1267" s="9">
        <f t="shared" si="5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57"/>
        <v>1.0047368421052632</v>
      </c>
      <c r="P1268">
        <f>IFERROR(E1268/L1268, "null")</f>
        <v>190.9</v>
      </c>
      <c r="Q1268" t="str">
        <f>TRIM(LEFT(N1268,SEARCH("/",N1268,1)-1))</f>
        <v>music</v>
      </c>
      <c r="R1268" t="str">
        <f>TRIM(RIGHT(N1268,LEN(N1268)-SEARCH("/",N1268)))</f>
        <v>rock</v>
      </c>
      <c r="S1268" s="9">
        <f t="shared" si="58"/>
        <v>41620.87667824074</v>
      </c>
      <c r="T1268" s="9">
        <f t="shared" si="5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57"/>
        <v>1.018</v>
      </c>
      <c r="P1269">
        <f>IFERROR(E1269/L1269, "null")</f>
        <v>140.85534591194968</v>
      </c>
      <c r="Q1269" t="str">
        <f>TRIM(LEFT(N1269,SEARCH("/",N1269,1)-1))</f>
        <v>music</v>
      </c>
      <c r="R1269" t="str">
        <f>TRIM(RIGHT(N1269,LEN(N1269)-SEARCH("/",N1269)))</f>
        <v>rock</v>
      </c>
      <c r="S1269" s="9">
        <f t="shared" si="58"/>
        <v>41449.585162037038</v>
      </c>
      <c r="T1269" s="9">
        <f t="shared" si="5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57"/>
        <v>1.1666666666666667</v>
      </c>
      <c r="P1270">
        <f>IFERROR(E1270/L1270, "null")</f>
        <v>76.92307692307692</v>
      </c>
      <c r="Q1270" t="str">
        <f>TRIM(LEFT(N1270,SEARCH("/",N1270,1)-1))</f>
        <v>music</v>
      </c>
      <c r="R1270" t="str">
        <f>TRIM(RIGHT(N1270,LEN(N1270)-SEARCH("/",N1270)))</f>
        <v>rock</v>
      </c>
      <c r="S1270" s="9">
        <f t="shared" si="58"/>
        <v>41507.845451388886</v>
      </c>
      <c r="T1270" s="9">
        <f t="shared" si="5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57"/>
        <v>1.0864893617021276</v>
      </c>
      <c r="P1271">
        <f>IFERROR(E1271/L1271, "null")</f>
        <v>99.15533980582525</v>
      </c>
      <c r="Q1271" t="str">
        <f>TRIM(LEFT(N1271,SEARCH("/",N1271,1)-1))</f>
        <v>music</v>
      </c>
      <c r="R1271" t="str">
        <f>TRIM(RIGHT(N1271,LEN(N1271)-SEARCH("/",N1271)))</f>
        <v>rock</v>
      </c>
      <c r="S1271" s="9">
        <f t="shared" si="58"/>
        <v>42445.823055555549</v>
      </c>
      <c r="T1271" s="9">
        <f t="shared" si="5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57"/>
        <v>1.1472</v>
      </c>
      <c r="P1272">
        <f>IFERROR(E1272/L1272, "null")</f>
        <v>67.881656804733723</v>
      </c>
      <c r="Q1272" t="str">
        <f>TRIM(LEFT(N1272,SEARCH("/",N1272,1)-1))</f>
        <v>music</v>
      </c>
      <c r="R1272" t="str">
        <f>TRIM(RIGHT(N1272,LEN(N1272)-SEARCH("/",N1272)))</f>
        <v>rock</v>
      </c>
      <c r="S1272" s="9">
        <f t="shared" si="58"/>
        <v>40933.856967592597</v>
      </c>
      <c r="T1272" s="9">
        <f t="shared" si="5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57"/>
        <v>1.018</v>
      </c>
      <c r="P1273">
        <f>IFERROR(E1273/L1273, "null")</f>
        <v>246.29032258064515</v>
      </c>
      <c r="Q1273" t="str">
        <f>TRIM(LEFT(N1273,SEARCH("/",N1273,1)-1))</f>
        <v>music</v>
      </c>
      <c r="R1273" t="str">
        <f>TRIM(RIGHT(N1273,LEN(N1273)-SEARCH("/",N1273)))</f>
        <v>rock</v>
      </c>
      <c r="S1273" s="9">
        <f t="shared" si="58"/>
        <v>41561.683553240742</v>
      </c>
      <c r="T1273" s="9">
        <f t="shared" si="5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57"/>
        <v>1.06</v>
      </c>
      <c r="P1274">
        <f>IFERROR(E1274/L1274, "null")</f>
        <v>189.28571428571428</v>
      </c>
      <c r="Q1274" t="str">
        <f>TRIM(LEFT(N1274,SEARCH("/",N1274,1)-1))</f>
        <v>music</v>
      </c>
      <c r="R1274" t="str">
        <f>TRIM(RIGHT(N1274,LEN(N1274)-SEARCH("/",N1274)))</f>
        <v>rock</v>
      </c>
      <c r="S1274" s="9">
        <f t="shared" si="58"/>
        <v>40274.745127314818</v>
      </c>
      <c r="T1274" s="9">
        <f t="shared" si="5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57"/>
        <v>1.0349999999999999</v>
      </c>
      <c r="P1275">
        <f>IFERROR(E1275/L1275, "null")</f>
        <v>76.666666666666671</v>
      </c>
      <c r="Q1275" t="str">
        <f>TRIM(LEFT(N1275,SEARCH("/",N1275,1)-1))</f>
        <v>music</v>
      </c>
      <c r="R1275" t="str">
        <f>TRIM(RIGHT(N1275,LEN(N1275)-SEARCH("/",N1275)))</f>
        <v>rock</v>
      </c>
      <c r="S1275" s="9">
        <f t="shared" si="58"/>
        <v>41852.730219907404</v>
      </c>
      <c r="T1275" s="9">
        <f t="shared" si="5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57"/>
        <v>1.5497535999999998</v>
      </c>
      <c r="P1276">
        <f>IFERROR(E1276/L1276, "null")</f>
        <v>82.963254817987149</v>
      </c>
      <c r="Q1276" t="str">
        <f>TRIM(LEFT(N1276,SEARCH("/",N1276,1)-1))</f>
        <v>music</v>
      </c>
      <c r="R1276" t="str">
        <f>TRIM(RIGHT(N1276,LEN(N1276)-SEARCH("/",N1276)))</f>
        <v>rock</v>
      </c>
      <c r="S1276" s="9">
        <f t="shared" si="58"/>
        <v>41116.690104166664</v>
      </c>
      <c r="T1276" s="9">
        <f t="shared" si="5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57"/>
        <v>1.6214066666666667</v>
      </c>
      <c r="P1277">
        <f>IFERROR(E1277/L1277, "null")</f>
        <v>62.522107969151669</v>
      </c>
      <c r="Q1277" t="str">
        <f>TRIM(LEFT(N1277,SEARCH("/",N1277,1)-1))</f>
        <v>music</v>
      </c>
      <c r="R1277" t="str">
        <f>TRIM(RIGHT(N1277,LEN(N1277)-SEARCH("/",N1277)))</f>
        <v>rock</v>
      </c>
      <c r="S1277" s="9">
        <f t="shared" si="58"/>
        <v>41458.867905092593</v>
      </c>
      <c r="T1277" s="9">
        <f t="shared" si="5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57"/>
        <v>1.0442100000000001</v>
      </c>
      <c r="P1278">
        <f>IFERROR(E1278/L1278, "null")</f>
        <v>46.06808823529412</v>
      </c>
      <c r="Q1278" t="str">
        <f>TRIM(LEFT(N1278,SEARCH("/",N1278,1)-1))</f>
        <v>music</v>
      </c>
      <c r="R1278" t="str">
        <f>TRIM(RIGHT(N1278,LEN(N1278)-SEARCH("/",N1278)))</f>
        <v>rock</v>
      </c>
      <c r="S1278" s="9">
        <f t="shared" si="58"/>
        <v>40007.704247685186</v>
      </c>
      <c r="T1278" s="9">
        <f t="shared" si="5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57"/>
        <v>1.0612433333333333</v>
      </c>
      <c r="P1279">
        <f>IFERROR(E1279/L1279, "null")</f>
        <v>38.543946731234868</v>
      </c>
      <c r="Q1279" t="str">
        <f>TRIM(LEFT(N1279,SEARCH("/",N1279,1)-1))</f>
        <v>music</v>
      </c>
      <c r="R1279" t="str">
        <f>TRIM(RIGHT(N1279,LEN(N1279)-SEARCH("/",N1279)))</f>
        <v>rock</v>
      </c>
      <c r="S1279" s="9">
        <f t="shared" si="58"/>
        <v>41121.561886574076</v>
      </c>
      <c r="T1279" s="9">
        <f t="shared" si="5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57"/>
        <v>1.5493846153846154</v>
      </c>
      <c r="P1280">
        <f>IFERROR(E1280/L1280, "null")</f>
        <v>53.005263157894738</v>
      </c>
      <c r="Q1280" t="str">
        <f>TRIM(LEFT(N1280,SEARCH("/",N1280,1)-1))</f>
        <v>music</v>
      </c>
      <c r="R1280" t="str">
        <f>TRIM(RIGHT(N1280,LEN(N1280)-SEARCH("/",N1280)))</f>
        <v>rock</v>
      </c>
      <c r="S1280" s="9">
        <f t="shared" si="58"/>
        <v>41786.555162037039</v>
      </c>
      <c r="T1280" s="9">
        <f t="shared" si="5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57"/>
        <v>1.1077157238734421</v>
      </c>
      <c r="P1281">
        <f>IFERROR(E1281/L1281, "null")</f>
        <v>73.355396825396824</v>
      </c>
      <c r="Q1281" t="str">
        <f>TRIM(LEFT(N1281,SEARCH("/",N1281,1)-1))</f>
        <v>music</v>
      </c>
      <c r="R1281" t="str">
        <f>TRIM(RIGHT(N1281,LEN(N1281)-SEARCH("/",N1281)))</f>
        <v>rock</v>
      </c>
      <c r="S1281" s="9">
        <f t="shared" si="58"/>
        <v>41682.099189814813</v>
      </c>
      <c r="T1281" s="9">
        <f t="shared" si="5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57"/>
        <v>1.1091186666666666</v>
      </c>
      <c r="P1282">
        <f>IFERROR(E1282/L1282, "null")</f>
        <v>127.97523076923076</v>
      </c>
      <c r="Q1282" t="str">
        <f>TRIM(LEFT(N1282,SEARCH("/",N1282,1)-1))</f>
        <v>music</v>
      </c>
      <c r="R1282" t="str">
        <f>TRIM(RIGHT(N1282,LEN(N1282)-SEARCH("/",N1282)))</f>
        <v>rock</v>
      </c>
      <c r="S1282" s="9">
        <f t="shared" si="58"/>
        <v>40513.757569444446</v>
      </c>
      <c r="T1282" s="9">
        <f t="shared" si="5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60">E1283/D1283</f>
        <v>1.1071428571428572</v>
      </c>
      <c r="P1283">
        <f>IFERROR(E1283/L1283, "null")</f>
        <v>104.72972972972973</v>
      </c>
      <c r="Q1283" t="str">
        <f>TRIM(LEFT(N1283,SEARCH("/",N1283,1)-1))</f>
        <v>music</v>
      </c>
      <c r="R1283" t="str">
        <f>TRIM(RIGHT(N1283,LEN(N1283)-SEARCH("/",N1283)))</f>
        <v>rock</v>
      </c>
      <c r="S1283" s="9">
        <f t="shared" ref="S1283:S1346" si="61">(((J1283/60)/60)/24)+DATE(1970,1,1)</f>
        <v>41463.743472222224</v>
      </c>
      <c r="T1283" s="9">
        <f t="shared" ref="T1283:T1346" si="62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60"/>
        <v>1.2361333333333333</v>
      </c>
      <c r="P1284">
        <f>IFERROR(E1284/L1284, "null")</f>
        <v>67.671532846715323</v>
      </c>
      <c r="Q1284" t="str">
        <f>TRIM(LEFT(N1284,SEARCH("/",N1284,1)-1))</f>
        <v>music</v>
      </c>
      <c r="R1284" t="str">
        <f>TRIM(RIGHT(N1284,LEN(N1284)-SEARCH("/",N1284)))</f>
        <v>rock</v>
      </c>
      <c r="S1284" s="9">
        <f t="shared" si="61"/>
        <v>41586.475173611114</v>
      </c>
      <c r="T1284" s="9">
        <f t="shared" si="62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60"/>
        <v>2.1105</v>
      </c>
      <c r="P1285">
        <f>IFERROR(E1285/L1285, "null")</f>
        <v>95.931818181818187</v>
      </c>
      <c r="Q1285" t="str">
        <f>TRIM(LEFT(N1285,SEARCH("/",N1285,1)-1))</f>
        <v>music</v>
      </c>
      <c r="R1285" t="str">
        <f>TRIM(RIGHT(N1285,LEN(N1285)-SEARCH("/",N1285)))</f>
        <v>rock</v>
      </c>
      <c r="S1285" s="9">
        <f t="shared" si="61"/>
        <v>41320.717465277776</v>
      </c>
      <c r="T1285" s="9">
        <f t="shared" si="62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60"/>
        <v>1.01</v>
      </c>
      <c r="P1286">
        <f>IFERROR(E1286/L1286, "null")</f>
        <v>65.161290322580641</v>
      </c>
      <c r="Q1286" t="str">
        <f>TRIM(LEFT(N1286,SEARCH("/",N1286,1)-1))</f>
        <v>theater</v>
      </c>
      <c r="R1286" t="str">
        <f>TRIM(RIGHT(N1286,LEN(N1286)-SEARCH("/",N1286)))</f>
        <v>plays</v>
      </c>
      <c r="S1286" s="9">
        <f t="shared" si="61"/>
        <v>42712.23474537037</v>
      </c>
      <c r="T1286" s="9">
        <f t="shared" si="62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60"/>
        <v>1.0165</v>
      </c>
      <c r="P1287">
        <f>IFERROR(E1287/L1287, "null")</f>
        <v>32.269841269841272</v>
      </c>
      <c r="Q1287" t="str">
        <f>TRIM(LEFT(N1287,SEARCH("/",N1287,1)-1))</f>
        <v>theater</v>
      </c>
      <c r="R1287" t="str">
        <f>TRIM(RIGHT(N1287,LEN(N1287)-SEARCH("/",N1287)))</f>
        <v>plays</v>
      </c>
      <c r="S1287" s="9">
        <f t="shared" si="61"/>
        <v>42160.583043981482</v>
      </c>
      <c r="T1287" s="9">
        <f t="shared" si="62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60"/>
        <v>1.0833333333333333</v>
      </c>
      <c r="P1288">
        <f>IFERROR(E1288/L1288, "null")</f>
        <v>81.25</v>
      </c>
      <c r="Q1288" t="str">
        <f>TRIM(LEFT(N1288,SEARCH("/",N1288,1)-1))</f>
        <v>theater</v>
      </c>
      <c r="R1288" t="str">
        <f>TRIM(RIGHT(N1288,LEN(N1288)-SEARCH("/",N1288)))</f>
        <v>plays</v>
      </c>
      <c r="S1288" s="9">
        <f t="shared" si="61"/>
        <v>42039.384571759263</v>
      </c>
      <c r="T1288" s="9">
        <f t="shared" si="62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60"/>
        <v>2.42</v>
      </c>
      <c r="P1289">
        <f>IFERROR(E1289/L1289, "null")</f>
        <v>24.2</v>
      </c>
      <c r="Q1289" t="str">
        <f>TRIM(LEFT(N1289,SEARCH("/",N1289,1)-1))</f>
        <v>theater</v>
      </c>
      <c r="R1289" t="str">
        <f>TRIM(RIGHT(N1289,LEN(N1289)-SEARCH("/",N1289)))</f>
        <v>plays</v>
      </c>
      <c r="S1289" s="9">
        <f t="shared" si="61"/>
        <v>42107.621018518519</v>
      </c>
      <c r="T1289" s="9">
        <f t="shared" si="62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60"/>
        <v>1.0044999999999999</v>
      </c>
      <c r="P1290">
        <f>IFERROR(E1290/L1290, "null")</f>
        <v>65.868852459016395</v>
      </c>
      <c r="Q1290" t="str">
        <f>TRIM(LEFT(N1290,SEARCH("/",N1290,1)-1))</f>
        <v>theater</v>
      </c>
      <c r="R1290" t="str">
        <f>TRIM(RIGHT(N1290,LEN(N1290)-SEARCH("/",N1290)))</f>
        <v>plays</v>
      </c>
      <c r="S1290" s="9">
        <f t="shared" si="61"/>
        <v>42561.154664351852</v>
      </c>
      <c r="T1290" s="9">
        <f t="shared" si="62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60"/>
        <v>1.2506666666666666</v>
      </c>
      <c r="P1291">
        <f>IFERROR(E1291/L1291, "null")</f>
        <v>36.07692307692308</v>
      </c>
      <c r="Q1291" t="str">
        <f>TRIM(LEFT(N1291,SEARCH("/",N1291,1)-1))</f>
        <v>theater</v>
      </c>
      <c r="R1291" t="str">
        <f>TRIM(RIGHT(N1291,LEN(N1291)-SEARCH("/",N1291)))</f>
        <v>plays</v>
      </c>
      <c r="S1291" s="9">
        <f t="shared" si="61"/>
        <v>42709.134780092587</v>
      </c>
      <c r="T1291" s="9">
        <f t="shared" si="62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60"/>
        <v>1.0857142857142856</v>
      </c>
      <c r="P1292">
        <f>IFERROR(E1292/L1292, "null")</f>
        <v>44.186046511627907</v>
      </c>
      <c r="Q1292" t="str">
        <f>TRIM(LEFT(N1292,SEARCH("/",N1292,1)-1))</f>
        <v>theater</v>
      </c>
      <c r="R1292" t="str">
        <f>TRIM(RIGHT(N1292,LEN(N1292)-SEARCH("/",N1292)))</f>
        <v>plays</v>
      </c>
      <c r="S1292" s="9">
        <f t="shared" si="61"/>
        <v>42086.614942129629</v>
      </c>
      <c r="T1292" s="9">
        <f t="shared" si="62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60"/>
        <v>1.4570000000000001</v>
      </c>
      <c r="P1293">
        <f>IFERROR(E1293/L1293, "null")</f>
        <v>104.07142857142857</v>
      </c>
      <c r="Q1293" t="str">
        <f>TRIM(LEFT(N1293,SEARCH("/",N1293,1)-1))</f>
        <v>theater</v>
      </c>
      <c r="R1293" t="str">
        <f>TRIM(RIGHT(N1293,LEN(N1293)-SEARCH("/",N1293)))</f>
        <v>plays</v>
      </c>
      <c r="S1293" s="9">
        <f t="shared" si="61"/>
        <v>42064.652673611112</v>
      </c>
      <c r="T1293" s="9">
        <f t="shared" si="62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60"/>
        <v>1.1000000000000001</v>
      </c>
      <c r="P1294">
        <f>IFERROR(E1294/L1294, "null")</f>
        <v>35.96153846153846</v>
      </c>
      <c r="Q1294" t="str">
        <f>TRIM(LEFT(N1294,SEARCH("/",N1294,1)-1))</f>
        <v>theater</v>
      </c>
      <c r="R1294" t="str">
        <f>TRIM(RIGHT(N1294,LEN(N1294)-SEARCH("/",N1294)))</f>
        <v>plays</v>
      </c>
      <c r="S1294" s="9">
        <f t="shared" si="61"/>
        <v>42256.764212962968</v>
      </c>
      <c r="T1294" s="9">
        <f t="shared" si="62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60"/>
        <v>1.0223333333333333</v>
      </c>
      <c r="P1295">
        <f>IFERROR(E1295/L1295, "null")</f>
        <v>127.79166666666667</v>
      </c>
      <c r="Q1295" t="str">
        <f>TRIM(LEFT(N1295,SEARCH("/",N1295,1)-1))</f>
        <v>theater</v>
      </c>
      <c r="R1295" t="str">
        <f>TRIM(RIGHT(N1295,LEN(N1295)-SEARCH("/",N1295)))</f>
        <v>plays</v>
      </c>
      <c r="S1295" s="9">
        <f t="shared" si="61"/>
        <v>42292.701053240744</v>
      </c>
      <c r="T1295" s="9">
        <f t="shared" si="62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60"/>
        <v>1.22</v>
      </c>
      <c r="P1296">
        <f>IFERROR(E1296/L1296, "null")</f>
        <v>27.727272727272727</v>
      </c>
      <c r="Q1296" t="str">
        <f>TRIM(LEFT(N1296,SEARCH("/",N1296,1)-1))</f>
        <v>theater</v>
      </c>
      <c r="R1296" t="str">
        <f>TRIM(RIGHT(N1296,LEN(N1296)-SEARCH("/",N1296)))</f>
        <v>plays</v>
      </c>
      <c r="S1296" s="9">
        <f t="shared" si="61"/>
        <v>42278.453668981485</v>
      </c>
      <c r="T1296" s="9">
        <f t="shared" si="62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60"/>
        <v>1.0196000000000001</v>
      </c>
      <c r="P1297">
        <f>IFERROR(E1297/L1297, "null")</f>
        <v>39.828125</v>
      </c>
      <c r="Q1297" t="str">
        <f>TRIM(LEFT(N1297,SEARCH("/",N1297,1)-1))</f>
        <v>theater</v>
      </c>
      <c r="R1297" t="str">
        <f>TRIM(RIGHT(N1297,LEN(N1297)-SEARCH("/",N1297)))</f>
        <v>plays</v>
      </c>
      <c r="S1297" s="9">
        <f t="shared" si="61"/>
        <v>42184.572881944448</v>
      </c>
      <c r="T1297" s="9">
        <f t="shared" si="62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60"/>
        <v>1.411764705882353</v>
      </c>
      <c r="P1298">
        <f>IFERROR(E1298/L1298, "null")</f>
        <v>52.173913043478258</v>
      </c>
      <c r="Q1298" t="str">
        <f>TRIM(LEFT(N1298,SEARCH("/",N1298,1)-1))</f>
        <v>theater</v>
      </c>
      <c r="R1298" t="str">
        <f>TRIM(RIGHT(N1298,LEN(N1298)-SEARCH("/",N1298)))</f>
        <v>plays</v>
      </c>
      <c r="S1298" s="9">
        <f t="shared" si="61"/>
        <v>42423.050613425927</v>
      </c>
      <c r="T1298" s="9">
        <f t="shared" si="62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60"/>
        <v>1.0952500000000001</v>
      </c>
      <c r="P1299">
        <f>IFERROR(E1299/L1299, "null")</f>
        <v>92.037815126050418</v>
      </c>
      <c r="Q1299" t="str">
        <f>TRIM(LEFT(N1299,SEARCH("/",N1299,1)-1))</f>
        <v>theater</v>
      </c>
      <c r="R1299" t="str">
        <f>TRIM(RIGHT(N1299,LEN(N1299)-SEARCH("/",N1299)))</f>
        <v>plays</v>
      </c>
      <c r="S1299" s="9">
        <f t="shared" si="61"/>
        <v>42461.747199074074</v>
      </c>
      <c r="T1299" s="9">
        <f t="shared" si="62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60"/>
        <v>1.0465</v>
      </c>
      <c r="P1300">
        <f>IFERROR(E1300/L1300, "null")</f>
        <v>63.424242424242422</v>
      </c>
      <c r="Q1300" t="str">
        <f>TRIM(LEFT(N1300,SEARCH("/",N1300,1)-1))</f>
        <v>theater</v>
      </c>
      <c r="R1300" t="str">
        <f>TRIM(RIGHT(N1300,LEN(N1300)-SEARCH("/",N1300)))</f>
        <v>plays</v>
      </c>
      <c r="S1300" s="9">
        <f t="shared" si="61"/>
        <v>42458.680925925932</v>
      </c>
      <c r="T1300" s="9">
        <f t="shared" si="62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60"/>
        <v>1.24</v>
      </c>
      <c r="P1301">
        <f>IFERROR(E1301/L1301, "null")</f>
        <v>135.625</v>
      </c>
      <c r="Q1301" t="str">
        <f>TRIM(LEFT(N1301,SEARCH("/",N1301,1)-1))</f>
        <v>theater</v>
      </c>
      <c r="R1301" t="str">
        <f>TRIM(RIGHT(N1301,LEN(N1301)-SEARCH("/",N1301)))</f>
        <v>plays</v>
      </c>
      <c r="S1301" s="9">
        <f t="shared" si="61"/>
        <v>42169.814340277779</v>
      </c>
      <c r="T1301" s="9">
        <f t="shared" si="62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60"/>
        <v>1.35</v>
      </c>
      <c r="P1302">
        <f>IFERROR(E1302/L1302, "null")</f>
        <v>168.75</v>
      </c>
      <c r="Q1302" t="str">
        <f>TRIM(LEFT(N1302,SEARCH("/",N1302,1)-1))</f>
        <v>theater</v>
      </c>
      <c r="R1302" t="str">
        <f>TRIM(RIGHT(N1302,LEN(N1302)-SEARCH("/",N1302)))</f>
        <v>plays</v>
      </c>
      <c r="S1302" s="9">
        <f t="shared" si="61"/>
        <v>42483.675208333334</v>
      </c>
      <c r="T1302" s="9">
        <f t="shared" si="62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60"/>
        <v>1.0275000000000001</v>
      </c>
      <c r="P1303">
        <f>IFERROR(E1303/L1303, "null")</f>
        <v>70.862068965517238</v>
      </c>
      <c r="Q1303" t="str">
        <f>TRIM(LEFT(N1303,SEARCH("/",N1303,1)-1))</f>
        <v>theater</v>
      </c>
      <c r="R1303" t="str">
        <f>TRIM(RIGHT(N1303,LEN(N1303)-SEARCH("/",N1303)))</f>
        <v>plays</v>
      </c>
      <c r="S1303" s="9">
        <f t="shared" si="61"/>
        <v>42195.749745370369</v>
      </c>
      <c r="T1303" s="9">
        <f t="shared" si="62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60"/>
        <v>1</v>
      </c>
      <c r="P1304">
        <f>IFERROR(E1304/L1304, "null")</f>
        <v>50</v>
      </c>
      <c r="Q1304" t="str">
        <f>TRIM(LEFT(N1304,SEARCH("/",N1304,1)-1))</f>
        <v>theater</v>
      </c>
      <c r="R1304" t="str">
        <f>TRIM(RIGHT(N1304,LEN(N1304)-SEARCH("/",N1304)))</f>
        <v>plays</v>
      </c>
      <c r="S1304" s="9">
        <f t="shared" si="61"/>
        <v>42675.057997685188</v>
      </c>
      <c r="T1304" s="9">
        <f t="shared" si="62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60"/>
        <v>1.3026085714285716</v>
      </c>
      <c r="P1305">
        <f>IFERROR(E1305/L1305, "null")</f>
        <v>42.214166666666671</v>
      </c>
      <c r="Q1305" t="str">
        <f>TRIM(LEFT(N1305,SEARCH("/",N1305,1)-1))</f>
        <v>theater</v>
      </c>
      <c r="R1305" t="str">
        <f>TRIM(RIGHT(N1305,LEN(N1305)-SEARCH("/",N1305)))</f>
        <v>plays</v>
      </c>
      <c r="S1305" s="9">
        <f t="shared" si="61"/>
        <v>42566.441203703704</v>
      </c>
      <c r="T1305" s="9">
        <f t="shared" si="62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60"/>
        <v>0.39627499999999999</v>
      </c>
      <c r="P1306">
        <f>IFERROR(E1306/L1306, "null")</f>
        <v>152.41346153846155</v>
      </c>
      <c r="Q1306" t="str">
        <f>TRIM(LEFT(N1306,SEARCH("/",N1306,1)-1))</f>
        <v>technology</v>
      </c>
      <c r="R1306" t="str">
        <f>TRIM(RIGHT(N1306,LEN(N1306)-SEARCH("/",N1306)))</f>
        <v>wearables</v>
      </c>
      <c r="S1306" s="9">
        <f t="shared" si="61"/>
        <v>42747.194502314815</v>
      </c>
      <c r="T1306" s="9">
        <f t="shared" si="62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60"/>
        <v>0.25976666666666665</v>
      </c>
      <c r="P1307">
        <f>IFERROR(E1307/L1307, "null")</f>
        <v>90.616279069767444</v>
      </c>
      <c r="Q1307" t="str">
        <f>TRIM(LEFT(N1307,SEARCH("/",N1307,1)-1))</f>
        <v>technology</v>
      </c>
      <c r="R1307" t="str">
        <f>TRIM(RIGHT(N1307,LEN(N1307)-SEARCH("/",N1307)))</f>
        <v>wearables</v>
      </c>
      <c r="S1307" s="9">
        <f t="shared" si="61"/>
        <v>42543.665601851855</v>
      </c>
      <c r="T1307" s="9">
        <f t="shared" si="62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60"/>
        <v>0.65246363636363636</v>
      </c>
      <c r="P1308">
        <f>IFERROR(E1308/L1308, "null")</f>
        <v>201.60393258426967</v>
      </c>
      <c r="Q1308" t="str">
        <f>TRIM(LEFT(N1308,SEARCH("/",N1308,1)-1))</f>
        <v>technology</v>
      </c>
      <c r="R1308" t="str">
        <f>TRIM(RIGHT(N1308,LEN(N1308)-SEARCH("/",N1308)))</f>
        <v>wearables</v>
      </c>
      <c r="S1308" s="9">
        <f t="shared" si="61"/>
        <v>41947.457569444443</v>
      </c>
      <c r="T1308" s="9">
        <f t="shared" si="62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60"/>
        <v>0.11514000000000001</v>
      </c>
      <c r="P1309">
        <f>IFERROR(E1309/L1309, "null")</f>
        <v>127.93333333333334</v>
      </c>
      <c r="Q1309" t="str">
        <f>TRIM(LEFT(N1309,SEARCH("/",N1309,1)-1))</f>
        <v>technology</v>
      </c>
      <c r="R1309" t="str">
        <f>TRIM(RIGHT(N1309,LEN(N1309)-SEARCH("/",N1309)))</f>
        <v>wearables</v>
      </c>
      <c r="S1309" s="9">
        <f t="shared" si="61"/>
        <v>42387.503229166665</v>
      </c>
      <c r="T1309" s="9">
        <f t="shared" si="62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60"/>
        <v>0.11360000000000001</v>
      </c>
      <c r="P1310">
        <f>IFERROR(E1310/L1310, "null")</f>
        <v>29.894736842105264</v>
      </c>
      <c r="Q1310" t="str">
        <f>TRIM(LEFT(N1310,SEARCH("/",N1310,1)-1))</f>
        <v>technology</v>
      </c>
      <c r="R1310" t="str">
        <f>TRIM(RIGHT(N1310,LEN(N1310)-SEARCH("/",N1310)))</f>
        <v>wearables</v>
      </c>
      <c r="S1310" s="9">
        <f t="shared" si="61"/>
        <v>42611.613564814819</v>
      </c>
      <c r="T1310" s="9">
        <f t="shared" si="62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60"/>
        <v>1.1199130434782609</v>
      </c>
      <c r="P1311">
        <f>IFERROR(E1311/L1311, "null")</f>
        <v>367.97142857142859</v>
      </c>
      <c r="Q1311" t="str">
        <f>TRIM(LEFT(N1311,SEARCH("/",N1311,1)-1))</f>
        <v>technology</v>
      </c>
      <c r="R1311" t="str">
        <f>TRIM(RIGHT(N1311,LEN(N1311)-SEARCH("/",N1311)))</f>
        <v>wearables</v>
      </c>
      <c r="S1311" s="9">
        <f t="shared" si="61"/>
        <v>42257.882731481484</v>
      </c>
      <c r="T1311" s="9">
        <f t="shared" si="62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60"/>
        <v>0.155</v>
      </c>
      <c r="P1312">
        <f>IFERROR(E1312/L1312, "null")</f>
        <v>129.16666666666666</v>
      </c>
      <c r="Q1312" t="str">
        <f>TRIM(LEFT(N1312,SEARCH("/",N1312,1)-1))</f>
        <v>technology</v>
      </c>
      <c r="R1312" t="str">
        <f>TRIM(RIGHT(N1312,LEN(N1312)-SEARCH("/",N1312)))</f>
        <v>wearables</v>
      </c>
      <c r="S1312" s="9">
        <f t="shared" si="61"/>
        <v>42556.667245370365</v>
      </c>
      <c r="T1312" s="9">
        <f t="shared" si="62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60"/>
        <v>0.32028000000000001</v>
      </c>
      <c r="P1313">
        <f>IFERROR(E1313/L1313, "null")</f>
        <v>800.7</v>
      </c>
      <c r="Q1313" t="str">
        <f>TRIM(LEFT(N1313,SEARCH("/",N1313,1)-1))</f>
        <v>technology</v>
      </c>
      <c r="R1313" t="str">
        <f>TRIM(RIGHT(N1313,LEN(N1313)-SEARCH("/",N1313)))</f>
        <v>wearables</v>
      </c>
      <c r="S1313" s="9">
        <f t="shared" si="61"/>
        <v>42669.802303240736</v>
      </c>
      <c r="T1313" s="9">
        <f t="shared" si="62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60"/>
        <v>6.0869565217391303E-3</v>
      </c>
      <c r="P1314">
        <f>IFERROR(E1314/L1314, "null")</f>
        <v>28</v>
      </c>
      <c r="Q1314" t="str">
        <f>TRIM(LEFT(N1314,SEARCH("/",N1314,1)-1))</f>
        <v>technology</v>
      </c>
      <c r="R1314" t="str">
        <f>TRIM(RIGHT(N1314,LEN(N1314)-SEARCH("/",N1314)))</f>
        <v>wearables</v>
      </c>
      <c r="S1314" s="9">
        <f t="shared" si="61"/>
        <v>42082.702800925923</v>
      </c>
      <c r="T1314" s="9">
        <f t="shared" si="62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60"/>
        <v>0.31114999999999998</v>
      </c>
      <c r="P1315">
        <f>IFERROR(E1315/L1315, "null")</f>
        <v>102.01639344262296</v>
      </c>
      <c r="Q1315" t="str">
        <f>TRIM(LEFT(N1315,SEARCH("/",N1315,1)-1))</f>
        <v>technology</v>
      </c>
      <c r="R1315" t="str">
        <f>TRIM(RIGHT(N1315,LEN(N1315)-SEARCH("/",N1315)))</f>
        <v>wearables</v>
      </c>
      <c r="S1315" s="9">
        <f t="shared" si="61"/>
        <v>42402.709652777776</v>
      </c>
      <c r="T1315" s="9">
        <f t="shared" si="62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60"/>
        <v>1.1266666666666666E-2</v>
      </c>
      <c r="P1316">
        <f>IFERROR(E1316/L1316, "null")</f>
        <v>184.36363636363637</v>
      </c>
      <c r="Q1316" t="str">
        <f>TRIM(LEFT(N1316,SEARCH("/",N1316,1)-1))</f>
        <v>technology</v>
      </c>
      <c r="R1316" t="str">
        <f>TRIM(RIGHT(N1316,LEN(N1316)-SEARCH("/",N1316)))</f>
        <v>wearables</v>
      </c>
      <c r="S1316" s="9">
        <f t="shared" si="61"/>
        <v>42604.669675925921</v>
      </c>
      <c r="T1316" s="9">
        <f t="shared" si="62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60"/>
        <v>0.40404000000000001</v>
      </c>
      <c r="P1317">
        <f>IFERROR(E1317/L1317, "null")</f>
        <v>162.91935483870967</v>
      </c>
      <c r="Q1317" t="str">
        <f>TRIM(LEFT(N1317,SEARCH("/",N1317,1)-1))</f>
        <v>technology</v>
      </c>
      <c r="R1317" t="str">
        <f>TRIM(RIGHT(N1317,LEN(N1317)-SEARCH("/",N1317)))</f>
        <v>wearables</v>
      </c>
      <c r="S1317" s="9">
        <f t="shared" si="61"/>
        <v>42278.498240740737</v>
      </c>
      <c r="T1317" s="9">
        <f t="shared" si="62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60"/>
        <v>1.3333333333333333E-5</v>
      </c>
      <c r="P1318">
        <f>IFERROR(E1318/L1318, "null")</f>
        <v>1</v>
      </c>
      <c r="Q1318" t="str">
        <f>TRIM(LEFT(N1318,SEARCH("/",N1318,1)-1))</f>
        <v>technology</v>
      </c>
      <c r="R1318" t="str">
        <f>TRIM(RIGHT(N1318,LEN(N1318)-SEARCH("/",N1318)))</f>
        <v>wearables</v>
      </c>
      <c r="S1318" s="9">
        <f t="shared" si="61"/>
        <v>42393.961909722217</v>
      </c>
      <c r="T1318" s="9">
        <f t="shared" si="62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60"/>
        <v>5.7334999999999997E-2</v>
      </c>
      <c r="P1319">
        <f>IFERROR(E1319/L1319, "null")</f>
        <v>603.52631578947364</v>
      </c>
      <c r="Q1319" t="str">
        <f>TRIM(LEFT(N1319,SEARCH("/",N1319,1)-1))</f>
        <v>technology</v>
      </c>
      <c r="R1319" t="str">
        <f>TRIM(RIGHT(N1319,LEN(N1319)-SEARCH("/",N1319)))</f>
        <v>wearables</v>
      </c>
      <c r="S1319" s="9">
        <f t="shared" si="61"/>
        <v>42520.235486111109</v>
      </c>
      <c r="T1319" s="9">
        <f t="shared" si="62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60"/>
        <v>0.15325</v>
      </c>
      <c r="P1320">
        <f>IFERROR(E1320/L1320, "null")</f>
        <v>45.407407407407405</v>
      </c>
      <c r="Q1320" t="str">
        <f>TRIM(LEFT(N1320,SEARCH("/",N1320,1)-1))</f>
        <v>technology</v>
      </c>
      <c r="R1320" t="str">
        <f>TRIM(RIGHT(N1320,LEN(N1320)-SEARCH("/",N1320)))</f>
        <v>wearables</v>
      </c>
      <c r="S1320" s="9">
        <f t="shared" si="61"/>
        <v>41985.043657407412</v>
      </c>
      <c r="T1320" s="9">
        <f t="shared" si="62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60"/>
        <v>0.15103448275862069</v>
      </c>
      <c r="P1321">
        <f>IFERROR(E1321/L1321, "null")</f>
        <v>97.333333333333329</v>
      </c>
      <c r="Q1321" t="str">
        <f>TRIM(LEFT(N1321,SEARCH("/",N1321,1)-1))</f>
        <v>technology</v>
      </c>
      <c r="R1321" t="str">
        <f>TRIM(RIGHT(N1321,LEN(N1321)-SEARCH("/",N1321)))</f>
        <v>wearables</v>
      </c>
      <c r="S1321" s="9">
        <f t="shared" si="61"/>
        <v>41816.812094907407</v>
      </c>
      <c r="T1321" s="9">
        <f t="shared" si="62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60"/>
        <v>5.0299999999999997E-3</v>
      </c>
      <c r="P1322">
        <f>IFERROR(E1322/L1322, "null")</f>
        <v>167.66666666666666</v>
      </c>
      <c r="Q1322" t="str">
        <f>TRIM(LEFT(N1322,SEARCH("/",N1322,1)-1))</f>
        <v>technology</v>
      </c>
      <c r="R1322" t="str">
        <f>TRIM(RIGHT(N1322,LEN(N1322)-SEARCH("/",N1322)))</f>
        <v>wearables</v>
      </c>
      <c r="S1322" s="9">
        <f t="shared" si="61"/>
        <v>42705.690347222218</v>
      </c>
      <c r="T1322" s="9">
        <f t="shared" si="62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60"/>
        <v>1.3028138528138528E-2</v>
      </c>
      <c r="P1323">
        <f>IFERROR(E1323/L1323, "null")</f>
        <v>859.85714285714289</v>
      </c>
      <c r="Q1323" t="str">
        <f>TRIM(LEFT(N1323,SEARCH("/",N1323,1)-1))</f>
        <v>technology</v>
      </c>
      <c r="R1323" t="str">
        <f>TRIM(RIGHT(N1323,LEN(N1323)-SEARCH("/",N1323)))</f>
        <v>wearables</v>
      </c>
      <c r="S1323" s="9">
        <f t="shared" si="61"/>
        <v>42697.74927083333</v>
      </c>
      <c r="T1323" s="9">
        <f t="shared" si="62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60"/>
        <v>3.0285714285714286E-3</v>
      </c>
      <c r="P1324">
        <f>IFERROR(E1324/L1324, "null")</f>
        <v>26.5</v>
      </c>
      <c r="Q1324" t="str">
        <f>TRIM(LEFT(N1324,SEARCH("/",N1324,1)-1))</f>
        <v>technology</v>
      </c>
      <c r="R1324" t="str">
        <f>TRIM(RIGHT(N1324,LEN(N1324)-SEARCH("/",N1324)))</f>
        <v>wearables</v>
      </c>
      <c r="S1324" s="9">
        <f t="shared" si="61"/>
        <v>42115.656539351854</v>
      </c>
      <c r="T1324" s="9">
        <f t="shared" si="62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60"/>
        <v>8.8800000000000004E-2</v>
      </c>
      <c r="P1325">
        <f>IFERROR(E1325/L1325, "null")</f>
        <v>30.272727272727273</v>
      </c>
      <c r="Q1325" t="str">
        <f>TRIM(LEFT(N1325,SEARCH("/",N1325,1)-1))</f>
        <v>technology</v>
      </c>
      <c r="R1325" t="str">
        <f>TRIM(RIGHT(N1325,LEN(N1325)-SEARCH("/",N1325)))</f>
        <v>wearables</v>
      </c>
      <c r="S1325" s="9">
        <f t="shared" si="61"/>
        <v>42451.698449074072</v>
      </c>
      <c r="T1325" s="9">
        <f t="shared" si="62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60"/>
        <v>9.8400000000000001E-2</v>
      </c>
      <c r="P1326">
        <f>IFERROR(E1326/L1326, "null")</f>
        <v>54.666666666666664</v>
      </c>
      <c r="Q1326" t="str">
        <f>TRIM(LEFT(N1326,SEARCH("/",N1326,1)-1))</f>
        <v>technology</v>
      </c>
      <c r="R1326" t="str">
        <f>TRIM(RIGHT(N1326,LEN(N1326)-SEARCH("/",N1326)))</f>
        <v>wearables</v>
      </c>
      <c r="S1326" s="9">
        <f t="shared" si="61"/>
        <v>42626.633703703701</v>
      </c>
      <c r="T1326" s="9">
        <f t="shared" si="62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60"/>
        <v>2.4299999999999999E-2</v>
      </c>
      <c r="P1327">
        <f>IFERROR(E1327/L1327, "null")</f>
        <v>60.75</v>
      </c>
      <c r="Q1327" t="str">
        <f>TRIM(LEFT(N1327,SEARCH("/",N1327,1)-1))</f>
        <v>technology</v>
      </c>
      <c r="R1327" t="str">
        <f>TRIM(RIGHT(N1327,LEN(N1327)-SEARCH("/",N1327)))</f>
        <v>wearables</v>
      </c>
      <c r="S1327" s="9">
        <f t="shared" si="61"/>
        <v>42704.086053240739</v>
      </c>
      <c r="T1327" s="9">
        <f t="shared" si="62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60"/>
        <v>1.1299999999999999E-2</v>
      </c>
      <c r="P1328">
        <f>IFERROR(E1328/L1328, "null")</f>
        <v>102.72727272727273</v>
      </c>
      <c r="Q1328" t="str">
        <f>TRIM(LEFT(N1328,SEARCH("/",N1328,1)-1))</f>
        <v>technology</v>
      </c>
      <c r="R1328" t="str">
        <f>TRIM(RIGHT(N1328,LEN(N1328)-SEARCH("/",N1328)))</f>
        <v>wearables</v>
      </c>
      <c r="S1328" s="9">
        <f t="shared" si="61"/>
        <v>41974.791990740734</v>
      </c>
      <c r="T1328" s="9">
        <f t="shared" si="62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60"/>
        <v>3.5520833333333335E-2</v>
      </c>
      <c r="P1329">
        <f>IFERROR(E1329/L1329, "null")</f>
        <v>41.585365853658537</v>
      </c>
      <c r="Q1329" t="str">
        <f>TRIM(LEFT(N1329,SEARCH("/",N1329,1)-1))</f>
        <v>technology</v>
      </c>
      <c r="R1329" t="str">
        <f>TRIM(RIGHT(N1329,LEN(N1329)-SEARCH("/",N1329)))</f>
        <v>wearables</v>
      </c>
      <c r="S1329" s="9">
        <f t="shared" si="61"/>
        <v>42123.678645833337</v>
      </c>
      <c r="T1329" s="9">
        <f t="shared" si="62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60"/>
        <v>2.3306666666666667E-2</v>
      </c>
      <c r="P1330">
        <f>IFERROR(E1330/L1330, "null")</f>
        <v>116.53333333333333</v>
      </c>
      <c r="Q1330" t="str">
        <f>TRIM(LEFT(N1330,SEARCH("/",N1330,1)-1))</f>
        <v>technology</v>
      </c>
      <c r="R1330" t="str">
        <f>TRIM(RIGHT(N1330,LEN(N1330)-SEARCH("/",N1330)))</f>
        <v>wearables</v>
      </c>
      <c r="S1330" s="9">
        <f t="shared" si="61"/>
        <v>42612.642754629633</v>
      </c>
      <c r="T1330" s="9">
        <f t="shared" si="62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60"/>
        <v>8.1600000000000006E-3</v>
      </c>
      <c r="P1331">
        <f>IFERROR(E1331/L1331, "null")</f>
        <v>45.333333333333336</v>
      </c>
      <c r="Q1331" t="str">
        <f>TRIM(LEFT(N1331,SEARCH("/",N1331,1)-1))</f>
        <v>technology</v>
      </c>
      <c r="R1331" t="str">
        <f>TRIM(RIGHT(N1331,LEN(N1331)-SEARCH("/",N1331)))</f>
        <v>wearables</v>
      </c>
      <c r="S1331" s="9">
        <f t="shared" si="61"/>
        <v>41935.221585648149</v>
      </c>
      <c r="T1331" s="9">
        <f t="shared" si="62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60"/>
        <v>0.22494285714285714</v>
      </c>
      <c r="P1332">
        <f>IFERROR(E1332/L1332, "null")</f>
        <v>157.46</v>
      </c>
      <c r="Q1332" t="str">
        <f>TRIM(LEFT(N1332,SEARCH("/",N1332,1)-1))</f>
        <v>technology</v>
      </c>
      <c r="R1332" t="str">
        <f>TRIM(RIGHT(N1332,LEN(N1332)-SEARCH("/",N1332)))</f>
        <v>wearables</v>
      </c>
      <c r="S1332" s="9">
        <f t="shared" si="61"/>
        <v>42522.276724537034</v>
      </c>
      <c r="T1332" s="9">
        <f t="shared" si="62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60"/>
        <v>1.3668E-2</v>
      </c>
      <c r="P1333">
        <f>IFERROR(E1333/L1333, "null")</f>
        <v>100.5</v>
      </c>
      <c r="Q1333" t="str">
        <f>TRIM(LEFT(N1333,SEARCH("/",N1333,1)-1))</f>
        <v>technology</v>
      </c>
      <c r="R1333" t="str">
        <f>TRIM(RIGHT(N1333,LEN(N1333)-SEARCH("/",N1333)))</f>
        <v>wearables</v>
      </c>
      <c r="S1333" s="9">
        <f t="shared" si="61"/>
        <v>42569.50409722222</v>
      </c>
      <c r="T1333" s="9">
        <f t="shared" si="62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60"/>
        <v>0</v>
      </c>
      <c r="P1334" t="str">
        <f>IFERROR(E1334/L1334, "null")</f>
        <v>null</v>
      </c>
      <c r="Q1334" t="str">
        <f>TRIM(LEFT(N1334,SEARCH("/",N1334,1)-1))</f>
        <v>technology</v>
      </c>
      <c r="R1334" t="str">
        <f>TRIM(RIGHT(N1334,LEN(N1334)-SEARCH("/",N1334)))</f>
        <v>wearables</v>
      </c>
      <c r="S1334" s="9">
        <f t="shared" si="61"/>
        <v>42732.060277777782</v>
      </c>
      <c r="T1334" s="9">
        <f t="shared" si="62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60"/>
        <v>0</v>
      </c>
      <c r="P1335" t="str">
        <f>IFERROR(E1335/L1335, "null")</f>
        <v>null</v>
      </c>
      <c r="Q1335" t="str">
        <f>TRIM(LEFT(N1335,SEARCH("/",N1335,1)-1))</f>
        <v>technology</v>
      </c>
      <c r="R1335" t="str">
        <f>TRIM(RIGHT(N1335,LEN(N1335)-SEARCH("/",N1335)))</f>
        <v>wearables</v>
      </c>
      <c r="S1335" s="9">
        <f t="shared" si="61"/>
        <v>41806.106770833336</v>
      </c>
      <c r="T1335" s="9">
        <f t="shared" si="62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60"/>
        <v>0.10754135338345865</v>
      </c>
      <c r="P1336">
        <f>IFERROR(E1336/L1336, "null")</f>
        <v>51.822463768115945</v>
      </c>
      <c r="Q1336" t="str">
        <f>TRIM(LEFT(N1336,SEARCH("/",N1336,1)-1))</f>
        <v>technology</v>
      </c>
      <c r="R1336" t="str">
        <f>TRIM(RIGHT(N1336,LEN(N1336)-SEARCH("/",N1336)))</f>
        <v>wearables</v>
      </c>
      <c r="S1336" s="9">
        <f t="shared" si="61"/>
        <v>42410.774155092593</v>
      </c>
      <c r="T1336" s="9">
        <f t="shared" si="62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60"/>
        <v>0.1976</v>
      </c>
      <c r="P1337">
        <f>IFERROR(E1337/L1337, "null")</f>
        <v>308.75</v>
      </c>
      <c r="Q1337" t="str">
        <f>TRIM(LEFT(N1337,SEARCH("/",N1337,1)-1))</f>
        <v>technology</v>
      </c>
      <c r="R1337" t="str">
        <f>TRIM(RIGHT(N1337,LEN(N1337)-SEARCH("/",N1337)))</f>
        <v>wearables</v>
      </c>
      <c r="S1337" s="9">
        <f t="shared" si="61"/>
        <v>42313.936365740738</v>
      </c>
      <c r="T1337" s="9">
        <f t="shared" si="62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60"/>
        <v>0.84946999999999995</v>
      </c>
      <c r="P1338">
        <f>IFERROR(E1338/L1338, "null")</f>
        <v>379.22767857142856</v>
      </c>
      <c r="Q1338" t="str">
        <f>TRIM(LEFT(N1338,SEARCH("/",N1338,1)-1))</f>
        <v>technology</v>
      </c>
      <c r="R1338" t="str">
        <f>TRIM(RIGHT(N1338,LEN(N1338)-SEARCH("/",N1338)))</f>
        <v>wearables</v>
      </c>
      <c r="S1338" s="9">
        <f t="shared" si="61"/>
        <v>41955.863750000004</v>
      </c>
      <c r="T1338" s="9">
        <f t="shared" si="62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60"/>
        <v>0.49381999999999998</v>
      </c>
      <c r="P1339">
        <f>IFERROR(E1339/L1339, "null")</f>
        <v>176.36428571428573</v>
      </c>
      <c r="Q1339" t="str">
        <f>TRIM(LEFT(N1339,SEARCH("/",N1339,1)-1))</f>
        <v>technology</v>
      </c>
      <c r="R1339" t="str">
        <f>TRIM(RIGHT(N1339,LEN(N1339)-SEARCH("/",N1339)))</f>
        <v>wearables</v>
      </c>
      <c r="S1339" s="9">
        <f t="shared" si="61"/>
        <v>42767.577303240745</v>
      </c>
      <c r="T1339" s="9">
        <f t="shared" si="62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60"/>
        <v>3.3033333333333331E-2</v>
      </c>
      <c r="P1340">
        <f>IFERROR(E1340/L1340, "null")</f>
        <v>66.066666666666663</v>
      </c>
      <c r="Q1340" t="str">
        <f>TRIM(LEFT(N1340,SEARCH("/",N1340,1)-1))</f>
        <v>technology</v>
      </c>
      <c r="R1340" t="str">
        <f>TRIM(RIGHT(N1340,LEN(N1340)-SEARCH("/",N1340)))</f>
        <v>wearables</v>
      </c>
      <c r="S1340" s="9">
        <f t="shared" si="61"/>
        <v>42188.803622685184</v>
      </c>
      <c r="T1340" s="9">
        <f t="shared" si="62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60"/>
        <v>6.6339999999999996E-2</v>
      </c>
      <c r="P1341">
        <f>IFERROR(E1341/L1341, "null")</f>
        <v>89.648648648648646</v>
      </c>
      <c r="Q1341" t="str">
        <f>TRIM(LEFT(N1341,SEARCH("/",N1341,1)-1))</f>
        <v>technology</v>
      </c>
      <c r="R1341" t="str">
        <f>TRIM(RIGHT(N1341,LEN(N1341)-SEARCH("/",N1341)))</f>
        <v>wearables</v>
      </c>
      <c r="S1341" s="9">
        <f t="shared" si="61"/>
        <v>41936.647164351853</v>
      </c>
      <c r="T1341" s="9">
        <f t="shared" si="62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60"/>
        <v>0</v>
      </c>
      <c r="P1342" t="str">
        <f>IFERROR(E1342/L1342, "null")</f>
        <v>null</v>
      </c>
      <c r="Q1342" t="str">
        <f>TRIM(LEFT(N1342,SEARCH("/",N1342,1)-1))</f>
        <v>technology</v>
      </c>
      <c r="R1342" t="str">
        <f>TRIM(RIGHT(N1342,LEN(N1342)-SEARCH("/",N1342)))</f>
        <v>wearables</v>
      </c>
      <c r="S1342" s="9">
        <f t="shared" si="61"/>
        <v>41836.595520833333</v>
      </c>
      <c r="T1342" s="9">
        <f t="shared" si="62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60"/>
        <v>0.7036</v>
      </c>
      <c r="P1343">
        <f>IFERROR(E1343/L1343, "null")</f>
        <v>382.39130434782606</v>
      </c>
      <c r="Q1343" t="str">
        <f>TRIM(LEFT(N1343,SEARCH("/",N1343,1)-1))</f>
        <v>technology</v>
      </c>
      <c r="R1343" t="str">
        <f>TRIM(RIGHT(N1343,LEN(N1343)-SEARCH("/",N1343)))</f>
        <v>wearables</v>
      </c>
      <c r="S1343" s="9">
        <f t="shared" si="61"/>
        <v>42612.624039351853</v>
      </c>
      <c r="T1343" s="9">
        <f t="shared" si="62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60"/>
        <v>2E-3</v>
      </c>
      <c r="P1344">
        <f>IFERROR(E1344/L1344, "null")</f>
        <v>100</v>
      </c>
      <c r="Q1344" t="str">
        <f>TRIM(LEFT(N1344,SEARCH("/",N1344,1)-1))</f>
        <v>technology</v>
      </c>
      <c r="R1344" t="str">
        <f>TRIM(RIGHT(N1344,LEN(N1344)-SEARCH("/",N1344)))</f>
        <v>wearables</v>
      </c>
      <c r="S1344" s="9">
        <f t="shared" si="61"/>
        <v>42172.816423611104</v>
      </c>
      <c r="T1344" s="9">
        <f t="shared" si="62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60"/>
        <v>1.02298</v>
      </c>
      <c r="P1345">
        <f>IFERROR(E1345/L1345, "null")</f>
        <v>158.35603715170279</v>
      </c>
      <c r="Q1345" t="str">
        <f>TRIM(LEFT(N1345,SEARCH("/",N1345,1)-1))</f>
        <v>technology</v>
      </c>
      <c r="R1345" t="str">
        <f>TRIM(RIGHT(N1345,LEN(N1345)-SEARCH("/",N1345)))</f>
        <v>wearables</v>
      </c>
      <c r="S1345" s="9">
        <f t="shared" si="61"/>
        <v>42542.526423611111</v>
      </c>
      <c r="T1345" s="9">
        <f t="shared" si="62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60"/>
        <v>3.7773333333333334</v>
      </c>
      <c r="P1346">
        <f>IFERROR(E1346/L1346, "null")</f>
        <v>40.762589928057551</v>
      </c>
      <c r="Q1346" t="str">
        <f>TRIM(LEFT(N1346,SEARCH("/",N1346,1)-1))</f>
        <v>publishing</v>
      </c>
      <c r="R1346" t="str">
        <f>TRIM(RIGHT(N1346,LEN(N1346)-SEARCH("/",N1346)))</f>
        <v>nonfiction</v>
      </c>
      <c r="S1346" s="9">
        <f t="shared" si="61"/>
        <v>42522.789803240739</v>
      </c>
      <c r="T1346" s="9">
        <f t="shared" si="62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63">E1347/D1347</f>
        <v>1.25</v>
      </c>
      <c r="P1347">
        <f>IFERROR(E1347/L1347, "null")</f>
        <v>53.571428571428569</v>
      </c>
      <c r="Q1347" t="str">
        <f>TRIM(LEFT(N1347,SEARCH("/",N1347,1)-1))</f>
        <v>publishing</v>
      </c>
      <c r="R1347" t="str">
        <f>TRIM(RIGHT(N1347,LEN(N1347)-SEARCH("/",N1347)))</f>
        <v>nonfiction</v>
      </c>
      <c r="S1347" s="9">
        <f t="shared" ref="S1347:S1410" si="64">(((J1347/60)/60)/24)+DATE(1970,1,1)</f>
        <v>41799.814340277779</v>
      </c>
      <c r="T1347" s="9">
        <f t="shared" ref="T1347:T1410" si="65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63"/>
        <v>1.473265306122449</v>
      </c>
      <c r="P1348">
        <f>IFERROR(E1348/L1348, "null")</f>
        <v>48.449664429530202</v>
      </c>
      <c r="Q1348" t="str">
        <f>TRIM(LEFT(N1348,SEARCH("/",N1348,1)-1))</f>
        <v>publishing</v>
      </c>
      <c r="R1348" t="str">
        <f>TRIM(RIGHT(N1348,LEN(N1348)-SEARCH("/",N1348)))</f>
        <v>nonfiction</v>
      </c>
      <c r="S1348" s="9">
        <f t="shared" si="64"/>
        <v>41422.075821759259</v>
      </c>
      <c r="T1348" s="9">
        <f t="shared" si="65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63"/>
        <v>1.022</v>
      </c>
      <c r="P1349">
        <f>IFERROR(E1349/L1349, "null")</f>
        <v>82.41935483870968</v>
      </c>
      <c r="Q1349" t="str">
        <f>TRIM(LEFT(N1349,SEARCH("/",N1349,1)-1))</f>
        <v>publishing</v>
      </c>
      <c r="R1349" t="str">
        <f>TRIM(RIGHT(N1349,LEN(N1349)-SEARCH("/",N1349)))</f>
        <v>nonfiction</v>
      </c>
      <c r="S1349" s="9">
        <f t="shared" si="64"/>
        <v>42040.638020833328</v>
      </c>
      <c r="T1349" s="9">
        <f t="shared" si="65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63"/>
        <v>1.018723404255319</v>
      </c>
      <c r="P1350">
        <f>IFERROR(E1350/L1350, "null")</f>
        <v>230.19230769230768</v>
      </c>
      <c r="Q1350" t="str">
        <f>TRIM(LEFT(N1350,SEARCH("/",N1350,1)-1))</f>
        <v>publishing</v>
      </c>
      <c r="R1350" t="str">
        <f>TRIM(RIGHT(N1350,LEN(N1350)-SEARCH("/",N1350)))</f>
        <v>nonfiction</v>
      </c>
      <c r="S1350" s="9">
        <f t="shared" si="64"/>
        <v>41963.506168981476</v>
      </c>
      <c r="T1350" s="9">
        <f t="shared" si="65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63"/>
        <v>2.0419999999999998</v>
      </c>
      <c r="P1351">
        <f>IFERROR(E1351/L1351, "null")</f>
        <v>59.360465116279073</v>
      </c>
      <c r="Q1351" t="str">
        <f>TRIM(LEFT(N1351,SEARCH("/",N1351,1)-1))</f>
        <v>publishing</v>
      </c>
      <c r="R1351" t="str">
        <f>TRIM(RIGHT(N1351,LEN(N1351)-SEARCH("/",N1351)))</f>
        <v>nonfiction</v>
      </c>
      <c r="S1351" s="9">
        <f t="shared" si="64"/>
        <v>42317.33258101852</v>
      </c>
      <c r="T1351" s="9">
        <f t="shared" si="65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63"/>
        <v>1.0405</v>
      </c>
      <c r="P1352">
        <f>IFERROR(E1352/L1352, "null")</f>
        <v>66.698717948717942</v>
      </c>
      <c r="Q1352" t="str">
        <f>TRIM(LEFT(N1352,SEARCH("/",N1352,1)-1))</f>
        <v>publishing</v>
      </c>
      <c r="R1352" t="str">
        <f>TRIM(RIGHT(N1352,LEN(N1352)-SEARCH("/",N1352)))</f>
        <v>nonfiction</v>
      </c>
      <c r="S1352" s="9">
        <f t="shared" si="64"/>
        <v>42334.013124999998</v>
      </c>
      <c r="T1352" s="9">
        <f t="shared" si="65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63"/>
        <v>1.0126500000000001</v>
      </c>
      <c r="P1353">
        <f>IFERROR(E1353/L1353, "null")</f>
        <v>168.77500000000001</v>
      </c>
      <c r="Q1353" t="str">
        <f>TRIM(LEFT(N1353,SEARCH("/",N1353,1)-1))</f>
        <v>publishing</v>
      </c>
      <c r="R1353" t="str">
        <f>TRIM(RIGHT(N1353,LEN(N1353)-SEARCH("/",N1353)))</f>
        <v>nonfiction</v>
      </c>
      <c r="S1353" s="9">
        <f t="shared" si="64"/>
        <v>42382.74009259259</v>
      </c>
      <c r="T1353" s="9">
        <f t="shared" si="65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63"/>
        <v>1.3613999999999999</v>
      </c>
      <c r="P1354">
        <f>IFERROR(E1354/L1354, "null")</f>
        <v>59.973568281938327</v>
      </c>
      <c r="Q1354" t="str">
        <f>TRIM(LEFT(N1354,SEARCH("/",N1354,1)-1))</f>
        <v>publishing</v>
      </c>
      <c r="R1354" t="str">
        <f>TRIM(RIGHT(N1354,LEN(N1354)-SEARCH("/",N1354)))</f>
        <v>nonfiction</v>
      </c>
      <c r="S1354" s="9">
        <f t="shared" si="64"/>
        <v>42200.578310185185</v>
      </c>
      <c r="T1354" s="9">
        <f t="shared" si="65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63"/>
        <v>1.3360000000000001</v>
      </c>
      <c r="P1355">
        <f>IFERROR(E1355/L1355, "null")</f>
        <v>31.80952380952381</v>
      </c>
      <c r="Q1355" t="str">
        <f>TRIM(LEFT(N1355,SEARCH("/",N1355,1)-1))</f>
        <v>publishing</v>
      </c>
      <c r="R1355" t="str">
        <f>TRIM(RIGHT(N1355,LEN(N1355)-SEARCH("/",N1355)))</f>
        <v>nonfiction</v>
      </c>
      <c r="S1355" s="9">
        <f t="shared" si="64"/>
        <v>41309.11791666667</v>
      </c>
      <c r="T1355" s="9">
        <f t="shared" si="65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63"/>
        <v>1.3025</v>
      </c>
      <c r="P1356">
        <f>IFERROR(E1356/L1356, "null")</f>
        <v>24.421875</v>
      </c>
      <c r="Q1356" t="str">
        <f>TRIM(LEFT(N1356,SEARCH("/",N1356,1)-1))</f>
        <v>publishing</v>
      </c>
      <c r="R1356" t="str">
        <f>TRIM(RIGHT(N1356,LEN(N1356)-SEARCH("/",N1356)))</f>
        <v>nonfiction</v>
      </c>
      <c r="S1356" s="9">
        <f t="shared" si="64"/>
        <v>42502.807627314818</v>
      </c>
      <c r="T1356" s="9">
        <f t="shared" si="65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63"/>
        <v>1.2267999999999999</v>
      </c>
      <c r="P1357">
        <f>IFERROR(E1357/L1357, "null")</f>
        <v>25.347107438016529</v>
      </c>
      <c r="Q1357" t="str">
        <f>TRIM(LEFT(N1357,SEARCH("/",N1357,1)-1))</f>
        <v>publishing</v>
      </c>
      <c r="R1357" t="str">
        <f>TRIM(RIGHT(N1357,LEN(N1357)-SEARCH("/",N1357)))</f>
        <v>nonfiction</v>
      </c>
      <c r="S1357" s="9">
        <f t="shared" si="64"/>
        <v>41213.254687499997</v>
      </c>
      <c r="T1357" s="9">
        <f t="shared" si="65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63"/>
        <v>1.8281058823529412</v>
      </c>
      <c r="P1358">
        <f>IFERROR(E1358/L1358, "null")</f>
        <v>71.443218390804603</v>
      </c>
      <c r="Q1358" t="str">
        <f>TRIM(LEFT(N1358,SEARCH("/",N1358,1)-1))</f>
        <v>publishing</v>
      </c>
      <c r="R1358" t="str">
        <f>TRIM(RIGHT(N1358,LEN(N1358)-SEARCH("/",N1358)))</f>
        <v>nonfiction</v>
      </c>
      <c r="S1358" s="9">
        <f t="shared" si="64"/>
        <v>41430.038888888892</v>
      </c>
      <c r="T1358" s="9">
        <f t="shared" si="65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63"/>
        <v>1.2529999999999999</v>
      </c>
      <c r="P1359">
        <f>IFERROR(E1359/L1359, "null")</f>
        <v>38.553846153846152</v>
      </c>
      <c r="Q1359" t="str">
        <f>TRIM(LEFT(N1359,SEARCH("/",N1359,1)-1))</f>
        <v>publishing</v>
      </c>
      <c r="R1359" t="str">
        <f>TRIM(RIGHT(N1359,LEN(N1359)-SEARCH("/",N1359)))</f>
        <v>nonfiction</v>
      </c>
      <c r="S1359" s="9">
        <f t="shared" si="64"/>
        <v>41304.962233796294</v>
      </c>
      <c r="T1359" s="9">
        <f t="shared" si="65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63"/>
        <v>1.1166666666666667</v>
      </c>
      <c r="P1360">
        <f>IFERROR(E1360/L1360, "null")</f>
        <v>68.367346938775512</v>
      </c>
      <c r="Q1360" t="str">
        <f>TRIM(LEFT(N1360,SEARCH("/",N1360,1)-1))</f>
        <v>publishing</v>
      </c>
      <c r="R1360" t="str">
        <f>TRIM(RIGHT(N1360,LEN(N1360)-SEARCH("/",N1360)))</f>
        <v>nonfiction</v>
      </c>
      <c r="S1360" s="9">
        <f t="shared" si="64"/>
        <v>40689.570868055554</v>
      </c>
      <c r="T1360" s="9">
        <f t="shared" si="65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63"/>
        <v>1.1575757575757575</v>
      </c>
      <c r="P1361">
        <f>IFERROR(E1361/L1361, "null")</f>
        <v>40.210526315789473</v>
      </c>
      <c r="Q1361" t="str">
        <f>TRIM(LEFT(N1361,SEARCH("/",N1361,1)-1))</f>
        <v>publishing</v>
      </c>
      <c r="R1361" t="str">
        <f>TRIM(RIGHT(N1361,LEN(N1361)-SEARCH("/",N1361)))</f>
        <v>nonfiction</v>
      </c>
      <c r="S1361" s="9">
        <f t="shared" si="64"/>
        <v>40668.814699074072</v>
      </c>
      <c r="T1361" s="9">
        <f t="shared" si="65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63"/>
        <v>1.732</v>
      </c>
      <c r="P1362">
        <f>IFERROR(E1362/L1362, "null")</f>
        <v>32.074074074074076</v>
      </c>
      <c r="Q1362" t="str">
        <f>TRIM(LEFT(N1362,SEARCH("/",N1362,1)-1))</f>
        <v>publishing</v>
      </c>
      <c r="R1362" t="str">
        <f>TRIM(RIGHT(N1362,LEN(N1362)-SEARCH("/",N1362)))</f>
        <v>nonfiction</v>
      </c>
      <c r="S1362" s="9">
        <f t="shared" si="64"/>
        <v>41095.900694444441</v>
      </c>
      <c r="T1362" s="9">
        <f t="shared" si="65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63"/>
        <v>1.2598333333333334</v>
      </c>
      <c r="P1363">
        <f>IFERROR(E1363/L1363, "null")</f>
        <v>28.632575757575758</v>
      </c>
      <c r="Q1363" t="str">
        <f>TRIM(LEFT(N1363,SEARCH("/",N1363,1)-1))</f>
        <v>publishing</v>
      </c>
      <c r="R1363" t="str">
        <f>TRIM(RIGHT(N1363,LEN(N1363)-SEARCH("/",N1363)))</f>
        <v>nonfiction</v>
      </c>
      <c r="S1363" s="9">
        <f t="shared" si="64"/>
        <v>41781.717268518521</v>
      </c>
      <c r="T1363" s="9">
        <f t="shared" si="65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63"/>
        <v>1.091</v>
      </c>
      <c r="P1364">
        <f>IFERROR(E1364/L1364, "null")</f>
        <v>43.64</v>
      </c>
      <c r="Q1364" t="str">
        <f>TRIM(LEFT(N1364,SEARCH("/",N1364,1)-1))</f>
        <v>publishing</v>
      </c>
      <c r="R1364" t="str">
        <f>TRIM(RIGHT(N1364,LEN(N1364)-SEARCH("/",N1364)))</f>
        <v>nonfiction</v>
      </c>
      <c r="S1364" s="9">
        <f t="shared" si="64"/>
        <v>41464.934386574074</v>
      </c>
      <c r="T1364" s="9">
        <f t="shared" si="65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63"/>
        <v>1</v>
      </c>
      <c r="P1365">
        <f>IFERROR(E1365/L1365, "null")</f>
        <v>40</v>
      </c>
      <c r="Q1365" t="str">
        <f>TRIM(LEFT(N1365,SEARCH("/",N1365,1)-1))</f>
        <v>publishing</v>
      </c>
      <c r="R1365" t="str">
        <f>TRIM(RIGHT(N1365,LEN(N1365)-SEARCH("/",N1365)))</f>
        <v>nonfiction</v>
      </c>
      <c r="S1365" s="9">
        <f t="shared" si="64"/>
        <v>42396.8440625</v>
      </c>
      <c r="T1365" s="9">
        <f t="shared" si="65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63"/>
        <v>1.1864285714285714</v>
      </c>
      <c r="P1366">
        <f>IFERROR(E1366/L1366, "null")</f>
        <v>346.04166666666669</v>
      </c>
      <c r="Q1366" t="str">
        <f>TRIM(LEFT(N1366,SEARCH("/",N1366,1)-1))</f>
        <v>music</v>
      </c>
      <c r="R1366" t="str">
        <f>TRIM(RIGHT(N1366,LEN(N1366)-SEARCH("/",N1366)))</f>
        <v>rock</v>
      </c>
      <c r="S1366" s="9">
        <f t="shared" si="64"/>
        <v>41951.695671296293</v>
      </c>
      <c r="T1366" s="9">
        <f t="shared" si="65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63"/>
        <v>1.0026666666666666</v>
      </c>
      <c r="P1367">
        <f>IFERROR(E1367/L1367, "null")</f>
        <v>81.739130434782609</v>
      </c>
      <c r="Q1367" t="str">
        <f>TRIM(LEFT(N1367,SEARCH("/",N1367,1)-1))</f>
        <v>music</v>
      </c>
      <c r="R1367" t="str">
        <f>TRIM(RIGHT(N1367,LEN(N1367)-SEARCH("/",N1367)))</f>
        <v>rock</v>
      </c>
      <c r="S1367" s="9">
        <f t="shared" si="64"/>
        <v>42049.733240740738</v>
      </c>
      <c r="T1367" s="9">
        <f t="shared" si="65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63"/>
        <v>1.2648920000000001</v>
      </c>
      <c r="P1368">
        <f>IFERROR(E1368/L1368, "null")</f>
        <v>64.535306122448986</v>
      </c>
      <c r="Q1368" t="str">
        <f>TRIM(LEFT(N1368,SEARCH("/",N1368,1)-1))</f>
        <v>music</v>
      </c>
      <c r="R1368" t="str">
        <f>TRIM(RIGHT(N1368,LEN(N1368)-SEARCH("/",N1368)))</f>
        <v>rock</v>
      </c>
      <c r="S1368" s="9">
        <f t="shared" si="64"/>
        <v>41924.996099537035</v>
      </c>
      <c r="T1368" s="9">
        <f t="shared" si="65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63"/>
        <v>1.1426000000000001</v>
      </c>
      <c r="P1369">
        <f>IFERROR(E1369/L1369, "null")</f>
        <v>63.477777777777774</v>
      </c>
      <c r="Q1369" t="str">
        <f>TRIM(LEFT(N1369,SEARCH("/",N1369,1)-1))</f>
        <v>music</v>
      </c>
      <c r="R1369" t="str">
        <f>TRIM(RIGHT(N1369,LEN(N1369)-SEARCH("/",N1369)))</f>
        <v>rock</v>
      </c>
      <c r="S1369" s="9">
        <f t="shared" si="64"/>
        <v>42292.002893518518</v>
      </c>
      <c r="T1369" s="9">
        <f t="shared" si="65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63"/>
        <v>1.107</v>
      </c>
      <c r="P1370">
        <f>IFERROR(E1370/L1370, "null")</f>
        <v>63.620689655172413</v>
      </c>
      <c r="Q1370" t="str">
        <f>TRIM(LEFT(N1370,SEARCH("/",N1370,1)-1))</f>
        <v>music</v>
      </c>
      <c r="R1370" t="str">
        <f>TRIM(RIGHT(N1370,LEN(N1370)-SEARCH("/",N1370)))</f>
        <v>rock</v>
      </c>
      <c r="S1370" s="9">
        <f t="shared" si="64"/>
        <v>42146.190902777773</v>
      </c>
      <c r="T1370" s="9">
        <f t="shared" si="65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63"/>
        <v>1.0534805315203954</v>
      </c>
      <c r="P1371">
        <f>IFERROR(E1371/L1371, "null")</f>
        <v>83.967068965517228</v>
      </c>
      <c r="Q1371" t="str">
        <f>TRIM(LEFT(N1371,SEARCH("/",N1371,1)-1))</f>
        <v>music</v>
      </c>
      <c r="R1371" t="str">
        <f>TRIM(RIGHT(N1371,LEN(N1371)-SEARCH("/",N1371)))</f>
        <v>rock</v>
      </c>
      <c r="S1371" s="9">
        <f t="shared" si="64"/>
        <v>41710.594282407408</v>
      </c>
      <c r="T1371" s="9">
        <f t="shared" si="65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63"/>
        <v>1.0366666666666666</v>
      </c>
      <c r="P1372">
        <f>IFERROR(E1372/L1372, "null")</f>
        <v>77.75</v>
      </c>
      <c r="Q1372" t="str">
        <f>TRIM(LEFT(N1372,SEARCH("/",N1372,1)-1))</f>
        <v>music</v>
      </c>
      <c r="R1372" t="str">
        <f>TRIM(RIGHT(N1372,LEN(N1372)-SEARCH("/",N1372)))</f>
        <v>rock</v>
      </c>
      <c r="S1372" s="9">
        <f t="shared" si="64"/>
        <v>41548.00335648148</v>
      </c>
      <c r="T1372" s="9">
        <f t="shared" si="65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63"/>
        <v>1.0708672667523933</v>
      </c>
      <c r="P1373">
        <f>IFERROR(E1373/L1373, "null")</f>
        <v>107.07142857142857</v>
      </c>
      <c r="Q1373" t="str">
        <f>TRIM(LEFT(N1373,SEARCH("/",N1373,1)-1))</f>
        <v>music</v>
      </c>
      <c r="R1373" t="str">
        <f>TRIM(RIGHT(N1373,LEN(N1373)-SEARCH("/",N1373)))</f>
        <v>rock</v>
      </c>
      <c r="S1373" s="9">
        <f t="shared" si="64"/>
        <v>42101.758587962962</v>
      </c>
      <c r="T1373" s="9">
        <f t="shared" si="65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63"/>
        <v>1.24</v>
      </c>
      <c r="P1374">
        <f>IFERROR(E1374/L1374, "null")</f>
        <v>38.75</v>
      </c>
      <c r="Q1374" t="str">
        <f>TRIM(LEFT(N1374,SEARCH("/",N1374,1)-1))</f>
        <v>music</v>
      </c>
      <c r="R1374" t="str">
        <f>TRIM(RIGHT(N1374,LEN(N1374)-SEARCH("/",N1374)))</f>
        <v>rock</v>
      </c>
      <c r="S1374" s="9">
        <f t="shared" si="64"/>
        <v>41072.739953703705</v>
      </c>
      <c r="T1374" s="9">
        <f t="shared" si="65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63"/>
        <v>1.0501</v>
      </c>
      <c r="P1375">
        <f>IFERROR(E1375/L1375, "null")</f>
        <v>201.94230769230768</v>
      </c>
      <c r="Q1375" t="str">
        <f>TRIM(LEFT(N1375,SEARCH("/",N1375,1)-1))</f>
        <v>music</v>
      </c>
      <c r="R1375" t="str">
        <f>TRIM(RIGHT(N1375,LEN(N1375)-SEARCH("/",N1375)))</f>
        <v>rock</v>
      </c>
      <c r="S1375" s="9">
        <f t="shared" si="64"/>
        <v>42704.95177083333</v>
      </c>
      <c r="T1375" s="9">
        <f t="shared" si="65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63"/>
        <v>1.8946666666666667</v>
      </c>
      <c r="P1376">
        <f>IFERROR(E1376/L1376, "null")</f>
        <v>43.060606060606062</v>
      </c>
      <c r="Q1376" t="str">
        <f>TRIM(LEFT(N1376,SEARCH("/",N1376,1)-1))</f>
        <v>music</v>
      </c>
      <c r="R1376" t="str">
        <f>TRIM(RIGHT(N1376,LEN(N1376)-SEARCH("/",N1376)))</f>
        <v>rock</v>
      </c>
      <c r="S1376" s="9">
        <f t="shared" si="64"/>
        <v>42424.161898148144</v>
      </c>
      <c r="T1376" s="9">
        <f t="shared" si="65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63"/>
        <v>1.7132499999999999</v>
      </c>
      <c r="P1377">
        <f>IFERROR(E1377/L1377, "null")</f>
        <v>62.871559633027523</v>
      </c>
      <c r="Q1377" t="str">
        <f>TRIM(LEFT(N1377,SEARCH("/",N1377,1)-1))</f>
        <v>music</v>
      </c>
      <c r="R1377" t="str">
        <f>TRIM(RIGHT(N1377,LEN(N1377)-SEARCH("/",N1377)))</f>
        <v>rock</v>
      </c>
      <c r="S1377" s="9">
        <f t="shared" si="64"/>
        <v>42720.066192129627</v>
      </c>
      <c r="T1377" s="9">
        <f t="shared" si="65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63"/>
        <v>2.5248648648648651</v>
      </c>
      <c r="P1378">
        <f>IFERROR(E1378/L1378, "null")</f>
        <v>55.607142857142854</v>
      </c>
      <c r="Q1378" t="str">
        <f>TRIM(LEFT(N1378,SEARCH("/",N1378,1)-1))</f>
        <v>music</v>
      </c>
      <c r="R1378" t="str">
        <f>TRIM(RIGHT(N1378,LEN(N1378)-SEARCH("/",N1378)))</f>
        <v>rock</v>
      </c>
      <c r="S1378" s="9">
        <f t="shared" si="64"/>
        <v>42677.669050925921</v>
      </c>
      <c r="T1378" s="9">
        <f t="shared" si="65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63"/>
        <v>1.1615384615384616</v>
      </c>
      <c r="P1379">
        <f>IFERROR(E1379/L1379, "null")</f>
        <v>48.70967741935484</v>
      </c>
      <c r="Q1379" t="str">
        <f>TRIM(LEFT(N1379,SEARCH("/",N1379,1)-1))</f>
        <v>music</v>
      </c>
      <c r="R1379" t="str">
        <f>TRIM(RIGHT(N1379,LEN(N1379)-SEARCH("/",N1379)))</f>
        <v>rock</v>
      </c>
      <c r="S1379" s="9">
        <f t="shared" si="64"/>
        <v>42747.219560185185</v>
      </c>
      <c r="T1379" s="9">
        <f t="shared" si="65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63"/>
        <v>2.0335000000000001</v>
      </c>
      <c r="P1380">
        <f>IFERROR(E1380/L1380, "null")</f>
        <v>30.578947368421051</v>
      </c>
      <c r="Q1380" t="str">
        <f>TRIM(LEFT(N1380,SEARCH("/",N1380,1)-1))</f>
        <v>music</v>
      </c>
      <c r="R1380" t="str">
        <f>TRIM(RIGHT(N1380,LEN(N1380)-SEARCH("/",N1380)))</f>
        <v>rock</v>
      </c>
      <c r="S1380" s="9">
        <f t="shared" si="64"/>
        <v>42568.759374999994</v>
      </c>
      <c r="T1380" s="9">
        <f t="shared" si="65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63"/>
        <v>1.1160000000000001</v>
      </c>
      <c r="P1381">
        <f>IFERROR(E1381/L1381, "null")</f>
        <v>73.907284768211923</v>
      </c>
      <c r="Q1381" t="str">
        <f>TRIM(LEFT(N1381,SEARCH("/",N1381,1)-1))</f>
        <v>music</v>
      </c>
      <c r="R1381" t="str">
        <f>TRIM(RIGHT(N1381,LEN(N1381)-SEARCH("/",N1381)))</f>
        <v>rock</v>
      </c>
      <c r="S1381" s="9">
        <f t="shared" si="64"/>
        <v>42130.491620370376</v>
      </c>
      <c r="T1381" s="9">
        <f t="shared" si="65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63"/>
        <v>4.24</v>
      </c>
      <c r="P1382">
        <f>IFERROR(E1382/L1382, "null")</f>
        <v>21.2</v>
      </c>
      <c r="Q1382" t="str">
        <f>TRIM(LEFT(N1382,SEARCH("/",N1382,1)-1))</f>
        <v>music</v>
      </c>
      <c r="R1382" t="str">
        <f>TRIM(RIGHT(N1382,LEN(N1382)-SEARCH("/",N1382)))</f>
        <v>rock</v>
      </c>
      <c r="S1382" s="9">
        <f t="shared" si="64"/>
        <v>42141.762800925921</v>
      </c>
      <c r="T1382" s="9">
        <f t="shared" si="65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63"/>
        <v>1.071</v>
      </c>
      <c r="P1383">
        <f>IFERROR(E1383/L1383, "null")</f>
        <v>73.356164383561648</v>
      </c>
      <c r="Q1383" t="str">
        <f>TRIM(LEFT(N1383,SEARCH("/",N1383,1)-1))</f>
        <v>music</v>
      </c>
      <c r="R1383" t="str">
        <f>TRIM(RIGHT(N1383,LEN(N1383)-SEARCH("/",N1383)))</f>
        <v>rock</v>
      </c>
      <c r="S1383" s="9">
        <f t="shared" si="64"/>
        <v>42703.214409722219</v>
      </c>
      <c r="T1383" s="9">
        <f t="shared" si="65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63"/>
        <v>1.043625</v>
      </c>
      <c r="P1384">
        <f>IFERROR(E1384/L1384, "null")</f>
        <v>56.412162162162161</v>
      </c>
      <c r="Q1384" t="str">
        <f>TRIM(LEFT(N1384,SEARCH("/",N1384,1)-1))</f>
        <v>music</v>
      </c>
      <c r="R1384" t="str">
        <f>TRIM(RIGHT(N1384,LEN(N1384)-SEARCH("/",N1384)))</f>
        <v>rock</v>
      </c>
      <c r="S1384" s="9">
        <f t="shared" si="64"/>
        <v>41370.800185185188</v>
      </c>
      <c r="T1384" s="9">
        <f t="shared" si="65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63"/>
        <v>2.124090909090909</v>
      </c>
      <c r="P1385">
        <f>IFERROR(E1385/L1385, "null")</f>
        <v>50.247311827956992</v>
      </c>
      <c r="Q1385" t="str">
        <f>TRIM(LEFT(N1385,SEARCH("/",N1385,1)-1))</f>
        <v>music</v>
      </c>
      <c r="R1385" t="str">
        <f>TRIM(RIGHT(N1385,LEN(N1385)-SEARCH("/",N1385)))</f>
        <v>rock</v>
      </c>
      <c r="S1385" s="9">
        <f t="shared" si="64"/>
        <v>42707.074976851851</v>
      </c>
      <c r="T1385" s="9">
        <f t="shared" si="65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63"/>
        <v>1.2408571428571429</v>
      </c>
      <c r="P1386">
        <f>IFERROR(E1386/L1386, "null")</f>
        <v>68.936507936507937</v>
      </c>
      <c r="Q1386" t="str">
        <f>TRIM(LEFT(N1386,SEARCH("/",N1386,1)-1))</f>
        <v>music</v>
      </c>
      <c r="R1386" t="str">
        <f>TRIM(RIGHT(N1386,LEN(N1386)-SEARCH("/",N1386)))</f>
        <v>rock</v>
      </c>
      <c r="S1386" s="9">
        <f t="shared" si="64"/>
        <v>42160.735208333332</v>
      </c>
      <c r="T1386" s="9">
        <f t="shared" si="65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63"/>
        <v>1.10406125</v>
      </c>
      <c r="P1387">
        <f>IFERROR(E1387/L1387, "null")</f>
        <v>65.914104477611943</v>
      </c>
      <c r="Q1387" t="str">
        <f>TRIM(LEFT(N1387,SEARCH("/",N1387,1)-1))</f>
        <v>music</v>
      </c>
      <c r="R1387" t="str">
        <f>TRIM(RIGHT(N1387,LEN(N1387)-SEARCH("/",N1387)))</f>
        <v>rock</v>
      </c>
      <c r="S1387" s="9">
        <f t="shared" si="64"/>
        <v>42433.688900462963</v>
      </c>
      <c r="T1387" s="9">
        <f t="shared" si="65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63"/>
        <v>2.1875</v>
      </c>
      <c r="P1388">
        <f>IFERROR(E1388/L1388, "null")</f>
        <v>62.5</v>
      </c>
      <c r="Q1388" t="str">
        <f>TRIM(LEFT(N1388,SEARCH("/",N1388,1)-1))</f>
        <v>music</v>
      </c>
      <c r="R1388" t="str">
        <f>TRIM(RIGHT(N1388,LEN(N1388)-SEARCH("/",N1388)))</f>
        <v>rock</v>
      </c>
      <c r="S1388" s="9">
        <f t="shared" si="64"/>
        <v>42184.646863425922</v>
      </c>
      <c r="T1388" s="9">
        <f t="shared" si="65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63"/>
        <v>1.36625</v>
      </c>
      <c r="P1389">
        <f>IFERROR(E1389/L1389, "null")</f>
        <v>70.064102564102569</v>
      </c>
      <c r="Q1389" t="str">
        <f>TRIM(LEFT(N1389,SEARCH("/",N1389,1)-1))</f>
        <v>music</v>
      </c>
      <c r="R1389" t="str">
        <f>TRIM(RIGHT(N1389,LEN(N1389)-SEARCH("/",N1389)))</f>
        <v>rock</v>
      </c>
      <c r="S1389" s="9">
        <f t="shared" si="64"/>
        <v>42126.92123842593</v>
      </c>
      <c r="T1389" s="9">
        <f t="shared" si="65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63"/>
        <v>1.348074</v>
      </c>
      <c r="P1390">
        <f>IFERROR(E1390/L1390, "null")</f>
        <v>60.181874999999998</v>
      </c>
      <c r="Q1390" t="str">
        <f>TRIM(LEFT(N1390,SEARCH("/",N1390,1)-1))</f>
        <v>music</v>
      </c>
      <c r="R1390" t="str">
        <f>TRIM(RIGHT(N1390,LEN(N1390)-SEARCH("/",N1390)))</f>
        <v>rock</v>
      </c>
      <c r="S1390" s="9">
        <f t="shared" si="64"/>
        <v>42634.614780092597</v>
      </c>
      <c r="T1390" s="9">
        <f t="shared" si="65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63"/>
        <v>1.454</v>
      </c>
      <c r="P1391">
        <f>IFERROR(E1391/L1391, "null")</f>
        <v>21.382352941176471</v>
      </c>
      <c r="Q1391" t="str">
        <f>TRIM(LEFT(N1391,SEARCH("/",N1391,1)-1))</f>
        <v>music</v>
      </c>
      <c r="R1391" t="str">
        <f>TRIM(RIGHT(N1391,LEN(N1391)-SEARCH("/",N1391)))</f>
        <v>rock</v>
      </c>
      <c r="S1391" s="9">
        <f t="shared" si="64"/>
        <v>42565.480983796297</v>
      </c>
      <c r="T1391" s="9">
        <f t="shared" si="65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63"/>
        <v>1.0910714285714285</v>
      </c>
      <c r="P1392">
        <f>IFERROR(E1392/L1392, "null")</f>
        <v>160.78947368421052</v>
      </c>
      <c r="Q1392" t="str">
        <f>TRIM(LEFT(N1392,SEARCH("/",N1392,1)-1))</f>
        <v>music</v>
      </c>
      <c r="R1392" t="str">
        <f>TRIM(RIGHT(N1392,LEN(N1392)-SEARCH("/",N1392)))</f>
        <v>rock</v>
      </c>
      <c r="S1392" s="9">
        <f t="shared" si="64"/>
        <v>42087.803310185183</v>
      </c>
      <c r="T1392" s="9">
        <f t="shared" si="65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63"/>
        <v>1.1020000000000001</v>
      </c>
      <c r="P1393">
        <f>IFERROR(E1393/L1393, "null")</f>
        <v>42.384615384615387</v>
      </c>
      <c r="Q1393" t="str">
        <f>TRIM(LEFT(N1393,SEARCH("/",N1393,1)-1))</f>
        <v>music</v>
      </c>
      <c r="R1393" t="str">
        <f>TRIM(RIGHT(N1393,LEN(N1393)-SEARCH("/",N1393)))</f>
        <v>rock</v>
      </c>
      <c r="S1393" s="9">
        <f t="shared" si="64"/>
        <v>42193.650671296295</v>
      </c>
      <c r="T1393" s="9">
        <f t="shared" si="65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63"/>
        <v>1.1364000000000001</v>
      </c>
      <c r="P1394">
        <f>IFERROR(E1394/L1394, "null")</f>
        <v>27.317307692307693</v>
      </c>
      <c r="Q1394" t="str">
        <f>TRIM(LEFT(N1394,SEARCH("/",N1394,1)-1))</f>
        <v>music</v>
      </c>
      <c r="R1394" t="str">
        <f>TRIM(RIGHT(N1394,LEN(N1394)-SEARCH("/",N1394)))</f>
        <v>rock</v>
      </c>
      <c r="S1394" s="9">
        <f t="shared" si="64"/>
        <v>42401.154930555553</v>
      </c>
      <c r="T1394" s="9">
        <f t="shared" si="65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63"/>
        <v>1.0235000000000001</v>
      </c>
      <c r="P1395">
        <f>IFERROR(E1395/L1395, "null")</f>
        <v>196.82692307692307</v>
      </c>
      <c r="Q1395" t="str">
        <f>TRIM(LEFT(N1395,SEARCH("/",N1395,1)-1))</f>
        <v>music</v>
      </c>
      <c r="R1395" t="str">
        <f>TRIM(RIGHT(N1395,LEN(N1395)-SEARCH("/",N1395)))</f>
        <v>rock</v>
      </c>
      <c r="S1395" s="9">
        <f t="shared" si="64"/>
        <v>42553.681979166664</v>
      </c>
      <c r="T1395" s="9">
        <f t="shared" si="65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63"/>
        <v>1.2213333333333334</v>
      </c>
      <c r="P1396">
        <f>IFERROR(E1396/L1396, "null")</f>
        <v>53.882352941176471</v>
      </c>
      <c r="Q1396" t="str">
        <f>TRIM(LEFT(N1396,SEARCH("/",N1396,1)-1))</f>
        <v>music</v>
      </c>
      <c r="R1396" t="str">
        <f>TRIM(RIGHT(N1396,LEN(N1396)-SEARCH("/",N1396)))</f>
        <v>rock</v>
      </c>
      <c r="S1396" s="9">
        <f t="shared" si="64"/>
        <v>42752.144976851851</v>
      </c>
      <c r="T1396" s="9">
        <f t="shared" si="65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63"/>
        <v>1.1188571428571428</v>
      </c>
      <c r="P1397">
        <f>IFERROR(E1397/L1397, "null")</f>
        <v>47.756097560975611</v>
      </c>
      <c r="Q1397" t="str">
        <f>TRIM(LEFT(N1397,SEARCH("/",N1397,1)-1))</f>
        <v>music</v>
      </c>
      <c r="R1397" t="str">
        <f>TRIM(RIGHT(N1397,LEN(N1397)-SEARCH("/",N1397)))</f>
        <v>rock</v>
      </c>
      <c r="S1397" s="9">
        <f t="shared" si="64"/>
        <v>42719.90834490741</v>
      </c>
      <c r="T1397" s="9">
        <f t="shared" si="65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63"/>
        <v>1.073</v>
      </c>
      <c r="P1398">
        <f>IFERROR(E1398/L1398, "null")</f>
        <v>88.191780821917803</v>
      </c>
      <c r="Q1398" t="str">
        <f>TRIM(LEFT(N1398,SEARCH("/",N1398,1)-1))</f>
        <v>music</v>
      </c>
      <c r="R1398" t="str">
        <f>TRIM(RIGHT(N1398,LEN(N1398)-SEARCH("/",N1398)))</f>
        <v>rock</v>
      </c>
      <c r="S1398" s="9">
        <f t="shared" si="64"/>
        <v>42018.99863425926</v>
      </c>
      <c r="T1398" s="9">
        <f t="shared" si="65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63"/>
        <v>1.1385000000000001</v>
      </c>
      <c r="P1399">
        <f>IFERROR(E1399/L1399, "null")</f>
        <v>72.056962025316452</v>
      </c>
      <c r="Q1399" t="str">
        <f>TRIM(LEFT(N1399,SEARCH("/",N1399,1)-1))</f>
        <v>music</v>
      </c>
      <c r="R1399" t="str">
        <f>TRIM(RIGHT(N1399,LEN(N1399)-SEARCH("/",N1399)))</f>
        <v>rock</v>
      </c>
      <c r="S1399" s="9">
        <f t="shared" si="64"/>
        <v>42640.917939814812</v>
      </c>
      <c r="T1399" s="9">
        <f t="shared" si="65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63"/>
        <v>1.0968181818181819</v>
      </c>
      <c r="P1400">
        <f>IFERROR(E1400/L1400, "null")</f>
        <v>74.246153846153845</v>
      </c>
      <c r="Q1400" t="str">
        <f>TRIM(LEFT(N1400,SEARCH("/",N1400,1)-1))</f>
        <v>music</v>
      </c>
      <c r="R1400" t="str">
        <f>TRIM(RIGHT(N1400,LEN(N1400)-SEARCH("/",N1400)))</f>
        <v>rock</v>
      </c>
      <c r="S1400" s="9">
        <f t="shared" si="64"/>
        <v>42526.874236111107</v>
      </c>
      <c r="T1400" s="9">
        <f t="shared" si="65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63"/>
        <v>1.2614444444444444</v>
      </c>
      <c r="P1401">
        <f>IFERROR(E1401/L1401, "null")</f>
        <v>61.701086956521742</v>
      </c>
      <c r="Q1401" t="str">
        <f>TRIM(LEFT(N1401,SEARCH("/",N1401,1)-1))</f>
        <v>music</v>
      </c>
      <c r="R1401" t="str">
        <f>TRIM(RIGHT(N1401,LEN(N1401)-SEARCH("/",N1401)))</f>
        <v>rock</v>
      </c>
      <c r="S1401" s="9">
        <f t="shared" si="64"/>
        <v>41889.004317129627</v>
      </c>
      <c r="T1401" s="9">
        <f t="shared" si="65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63"/>
        <v>1.6742857142857144</v>
      </c>
      <c r="P1402">
        <f>IFERROR(E1402/L1402, "null")</f>
        <v>17.235294117647058</v>
      </c>
      <c r="Q1402" t="str">
        <f>TRIM(LEFT(N1402,SEARCH("/",N1402,1)-1))</f>
        <v>music</v>
      </c>
      <c r="R1402" t="str">
        <f>TRIM(RIGHT(N1402,LEN(N1402)-SEARCH("/",N1402)))</f>
        <v>rock</v>
      </c>
      <c r="S1402" s="9">
        <f t="shared" si="64"/>
        <v>42498.341122685189</v>
      </c>
      <c r="T1402" s="9">
        <f t="shared" si="65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63"/>
        <v>4.9652000000000003</v>
      </c>
      <c r="P1403">
        <f>IFERROR(E1403/L1403, "null")</f>
        <v>51.720833333333331</v>
      </c>
      <c r="Q1403" t="str">
        <f>TRIM(LEFT(N1403,SEARCH("/",N1403,1)-1))</f>
        <v>music</v>
      </c>
      <c r="R1403" t="str">
        <f>TRIM(RIGHT(N1403,LEN(N1403)-SEARCH("/",N1403)))</f>
        <v>rock</v>
      </c>
      <c r="S1403" s="9">
        <f t="shared" si="64"/>
        <v>41399.99622685185</v>
      </c>
      <c r="T1403" s="9">
        <f t="shared" si="65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63"/>
        <v>1.0915999999999999</v>
      </c>
      <c r="P1404">
        <f>IFERROR(E1404/L1404, "null")</f>
        <v>24.150442477876105</v>
      </c>
      <c r="Q1404" t="str">
        <f>TRIM(LEFT(N1404,SEARCH("/",N1404,1)-1))</f>
        <v>music</v>
      </c>
      <c r="R1404" t="str">
        <f>TRIM(RIGHT(N1404,LEN(N1404)-SEARCH("/",N1404)))</f>
        <v>rock</v>
      </c>
      <c r="S1404" s="9">
        <f t="shared" si="64"/>
        <v>42065.053368055553</v>
      </c>
      <c r="T1404" s="9">
        <f t="shared" si="65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63"/>
        <v>1.0257499999999999</v>
      </c>
      <c r="P1405">
        <f>IFERROR(E1405/L1405, "null")</f>
        <v>62.166666666666664</v>
      </c>
      <c r="Q1405" t="str">
        <f>TRIM(LEFT(N1405,SEARCH("/",N1405,1)-1))</f>
        <v>music</v>
      </c>
      <c r="R1405" t="str">
        <f>TRIM(RIGHT(N1405,LEN(N1405)-SEARCH("/",N1405)))</f>
        <v>rock</v>
      </c>
      <c r="S1405" s="9">
        <f t="shared" si="64"/>
        <v>41451.062905092593</v>
      </c>
      <c r="T1405" s="9">
        <f t="shared" si="65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63"/>
        <v>1.6620689655172414E-2</v>
      </c>
      <c r="P1406">
        <f>IFERROR(E1406/L1406, "null")</f>
        <v>48.2</v>
      </c>
      <c r="Q1406" t="str">
        <f>TRIM(LEFT(N1406,SEARCH("/",N1406,1)-1))</f>
        <v>publishing</v>
      </c>
      <c r="R1406" t="str">
        <f>TRIM(RIGHT(N1406,LEN(N1406)-SEARCH("/",N1406)))</f>
        <v>translations</v>
      </c>
      <c r="S1406" s="9">
        <f t="shared" si="64"/>
        <v>42032.510243055556</v>
      </c>
      <c r="T1406" s="9">
        <f t="shared" si="65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63"/>
        <v>4.1999999999999997E-3</v>
      </c>
      <c r="P1407">
        <f>IFERROR(E1407/L1407, "null")</f>
        <v>6.1764705882352944</v>
      </c>
      <c r="Q1407" t="str">
        <f>TRIM(LEFT(N1407,SEARCH("/",N1407,1)-1))</f>
        <v>publishing</v>
      </c>
      <c r="R1407" t="str">
        <f>TRIM(RIGHT(N1407,LEN(N1407)-SEARCH("/",N1407)))</f>
        <v>translations</v>
      </c>
      <c r="S1407" s="9">
        <f t="shared" si="64"/>
        <v>41941.680567129632</v>
      </c>
      <c r="T1407" s="9">
        <f t="shared" si="65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63"/>
        <v>1.25E-3</v>
      </c>
      <c r="P1408">
        <f>IFERROR(E1408/L1408, "null")</f>
        <v>5</v>
      </c>
      <c r="Q1408" t="str">
        <f>TRIM(LEFT(N1408,SEARCH("/",N1408,1)-1))</f>
        <v>publishing</v>
      </c>
      <c r="R1408" t="str">
        <f>TRIM(RIGHT(N1408,LEN(N1408)-SEARCH("/",N1408)))</f>
        <v>translations</v>
      </c>
      <c r="S1408" s="9">
        <f t="shared" si="64"/>
        <v>42297.432951388888</v>
      </c>
      <c r="T1408" s="9">
        <f t="shared" si="65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63"/>
        <v>5.0000000000000001E-3</v>
      </c>
      <c r="P1409">
        <f>IFERROR(E1409/L1409, "null")</f>
        <v>7.5</v>
      </c>
      <c r="Q1409" t="str">
        <f>TRIM(LEFT(N1409,SEARCH("/",N1409,1)-1))</f>
        <v>publishing</v>
      </c>
      <c r="R1409" t="str">
        <f>TRIM(RIGHT(N1409,LEN(N1409)-SEARCH("/",N1409)))</f>
        <v>translations</v>
      </c>
      <c r="S1409" s="9">
        <f t="shared" si="64"/>
        <v>41838.536782407406</v>
      </c>
      <c r="T1409" s="9">
        <f t="shared" si="65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63"/>
        <v>7.1999999999999995E-2</v>
      </c>
      <c r="P1410">
        <f>IFERROR(E1410/L1410, "null")</f>
        <v>12</v>
      </c>
      <c r="Q1410" t="str">
        <f>TRIM(LEFT(N1410,SEARCH("/",N1410,1)-1))</f>
        <v>publishing</v>
      </c>
      <c r="R1410" t="str">
        <f>TRIM(RIGHT(N1410,LEN(N1410)-SEARCH("/",N1410)))</f>
        <v>translations</v>
      </c>
      <c r="S1410" s="9">
        <f t="shared" si="64"/>
        <v>42291.872175925921</v>
      </c>
      <c r="T1410" s="9">
        <f t="shared" si="65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66">E1411/D1411</f>
        <v>0</v>
      </c>
      <c r="P1411" t="str">
        <f>IFERROR(E1411/L1411, "null")</f>
        <v>null</v>
      </c>
      <c r="Q1411" t="str">
        <f>TRIM(LEFT(N1411,SEARCH("/",N1411,1)-1))</f>
        <v>publishing</v>
      </c>
      <c r="R1411" t="str">
        <f>TRIM(RIGHT(N1411,LEN(N1411)-SEARCH("/",N1411)))</f>
        <v>translations</v>
      </c>
      <c r="S1411" s="9">
        <f t="shared" ref="S1411:S1474" si="67">(((J1411/60)/60)/24)+DATE(1970,1,1)</f>
        <v>41945.133506944447</v>
      </c>
      <c r="T1411" s="9">
        <f t="shared" ref="T1411:T1474" si="68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66"/>
        <v>1.6666666666666666E-4</v>
      </c>
      <c r="P1412">
        <f>IFERROR(E1412/L1412, "null")</f>
        <v>1</v>
      </c>
      <c r="Q1412" t="str">
        <f>TRIM(LEFT(N1412,SEARCH("/",N1412,1)-1))</f>
        <v>publishing</v>
      </c>
      <c r="R1412" t="str">
        <f>TRIM(RIGHT(N1412,LEN(N1412)-SEARCH("/",N1412)))</f>
        <v>translations</v>
      </c>
      <c r="S1412" s="9">
        <f t="shared" si="67"/>
        <v>42479.318518518514</v>
      </c>
      <c r="T1412" s="9">
        <f t="shared" si="68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66"/>
        <v>2.3333333333333335E-3</v>
      </c>
      <c r="P1413">
        <f>IFERROR(E1413/L1413, "null")</f>
        <v>2.3333333333333335</v>
      </c>
      <c r="Q1413" t="str">
        <f>TRIM(LEFT(N1413,SEARCH("/",N1413,1)-1))</f>
        <v>publishing</v>
      </c>
      <c r="R1413" t="str">
        <f>TRIM(RIGHT(N1413,LEN(N1413)-SEARCH("/",N1413)))</f>
        <v>translations</v>
      </c>
      <c r="S1413" s="9">
        <f t="shared" si="67"/>
        <v>42013.059027777781</v>
      </c>
      <c r="T1413" s="9">
        <f t="shared" si="68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66"/>
        <v>4.5714285714285714E-2</v>
      </c>
      <c r="P1414">
        <f>IFERROR(E1414/L1414, "null")</f>
        <v>24.615384615384617</v>
      </c>
      <c r="Q1414" t="str">
        <f>TRIM(LEFT(N1414,SEARCH("/",N1414,1)-1))</f>
        <v>publishing</v>
      </c>
      <c r="R1414" t="str">
        <f>TRIM(RIGHT(N1414,LEN(N1414)-SEARCH("/",N1414)))</f>
        <v>translations</v>
      </c>
      <c r="S1414" s="9">
        <f t="shared" si="67"/>
        <v>41947.063645833332</v>
      </c>
      <c r="T1414" s="9">
        <f t="shared" si="68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66"/>
        <v>0.05</v>
      </c>
      <c r="P1415">
        <f>IFERROR(E1415/L1415, "null")</f>
        <v>100</v>
      </c>
      <c r="Q1415" t="str">
        <f>TRIM(LEFT(N1415,SEARCH("/",N1415,1)-1))</f>
        <v>publishing</v>
      </c>
      <c r="R1415" t="str">
        <f>TRIM(RIGHT(N1415,LEN(N1415)-SEARCH("/",N1415)))</f>
        <v>translations</v>
      </c>
      <c r="S1415" s="9">
        <f t="shared" si="67"/>
        <v>42360.437152777777</v>
      </c>
      <c r="T1415" s="9">
        <f t="shared" si="68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66"/>
        <v>2E-3</v>
      </c>
      <c r="P1416">
        <f>IFERROR(E1416/L1416, "null")</f>
        <v>1</v>
      </c>
      <c r="Q1416" t="str">
        <f>TRIM(LEFT(N1416,SEARCH("/",N1416,1)-1))</f>
        <v>publishing</v>
      </c>
      <c r="R1416" t="str">
        <f>TRIM(RIGHT(N1416,LEN(N1416)-SEARCH("/",N1416)))</f>
        <v>translations</v>
      </c>
      <c r="S1416" s="9">
        <f t="shared" si="67"/>
        <v>42708.25309027778</v>
      </c>
      <c r="T1416" s="9">
        <f t="shared" si="68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66"/>
        <v>0.18181818181818182</v>
      </c>
      <c r="P1417">
        <f>IFERROR(E1417/L1417, "null")</f>
        <v>88.888888888888886</v>
      </c>
      <c r="Q1417" t="str">
        <f>TRIM(LEFT(N1417,SEARCH("/",N1417,1)-1))</f>
        <v>publishing</v>
      </c>
      <c r="R1417" t="str">
        <f>TRIM(RIGHT(N1417,LEN(N1417)-SEARCH("/",N1417)))</f>
        <v>translations</v>
      </c>
      <c r="S1417" s="9">
        <f t="shared" si="67"/>
        <v>42192.675821759258</v>
      </c>
      <c r="T1417" s="9">
        <f t="shared" si="68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66"/>
        <v>0</v>
      </c>
      <c r="P1418" t="str">
        <f>IFERROR(E1418/L1418, "null")</f>
        <v>null</v>
      </c>
      <c r="Q1418" t="str">
        <f>TRIM(LEFT(N1418,SEARCH("/",N1418,1)-1))</f>
        <v>publishing</v>
      </c>
      <c r="R1418" t="str">
        <f>TRIM(RIGHT(N1418,LEN(N1418)-SEARCH("/",N1418)))</f>
        <v>translations</v>
      </c>
      <c r="S1418" s="9">
        <f t="shared" si="67"/>
        <v>42299.926145833335</v>
      </c>
      <c r="T1418" s="9">
        <f t="shared" si="68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66"/>
        <v>1.2222222222222223E-2</v>
      </c>
      <c r="P1419">
        <f>IFERROR(E1419/L1419, "null")</f>
        <v>27.5</v>
      </c>
      <c r="Q1419" t="str">
        <f>TRIM(LEFT(N1419,SEARCH("/",N1419,1)-1))</f>
        <v>publishing</v>
      </c>
      <c r="R1419" t="str">
        <f>TRIM(RIGHT(N1419,LEN(N1419)-SEARCH("/",N1419)))</f>
        <v>translations</v>
      </c>
      <c r="S1419" s="9">
        <f t="shared" si="67"/>
        <v>42232.15016203704</v>
      </c>
      <c r="T1419" s="9">
        <f t="shared" si="68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66"/>
        <v>2E-3</v>
      </c>
      <c r="P1420">
        <f>IFERROR(E1420/L1420, "null")</f>
        <v>6</v>
      </c>
      <c r="Q1420" t="str">
        <f>TRIM(LEFT(N1420,SEARCH("/",N1420,1)-1))</f>
        <v>publishing</v>
      </c>
      <c r="R1420" t="str">
        <f>TRIM(RIGHT(N1420,LEN(N1420)-SEARCH("/",N1420)))</f>
        <v>translations</v>
      </c>
      <c r="S1420" s="9">
        <f t="shared" si="67"/>
        <v>42395.456412037034</v>
      </c>
      <c r="T1420" s="9">
        <f t="shared" si="68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66"/>
        <v>7.0634920634920634E-2</v>
      </c>
      <c r="P1421">
        <f>IFERROR(E1421/L1421, "null")</f>
        <v>44.5</v>
      </c>
      <c r="Q1421" t="str">
        <f>TRIM(LEFT(N1421,SEARCH("/",N1421,1)-1))</f>
        <v>publishing</v>
      </c>
      <c r="R1421" t="str">
        <f>TRIM(RIGHT(N1421,LEN(N1421)-SEARCH("/",N1421)))</f>
        <v>translations</v>
      </c>
      <c r="S1421" s="9">
        <f t="shared" si="67"/>
        <v>42622.456238425926</v>
      </c>
      <c r="T1421" s="9">
        <f t="shared" si="68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66"/>
        <v>2.7272727272727271E-2</v>
      </c>
      <c r="P1422">
        <f>IFERROR(E1422/L1422, "null")</f>
        <v>1</v>
      </c>
      <c r="Q1422" t="str">
        <f>TRIM(LEFT(N1422,SEARCH("/",N1422,1)-1))</f>
        <v>publishing</v>
      </c>
      <c r="R1422" t="str">
        <f>TRIM(RIGHT(N1422,LEN(N1422)-SEARCH("/",N1422)))</f>
        <v>translations</v>
      </c>
      <c r="S1422" s="9">
        <f t="shared" si="67"/>
        <v>42524.667662037042</v>
      </c>
      <c r="T1422" s="9">
        <f t="shared" si="68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66"/>
        <v>1E-3</v>
      </c>
      <c r="P1423">
        <f>IFERROR(E1423/L1423, "null")</f>
        <v>100</v>
      </c>
      <c r="Q1423" t="str">
        <f>TRIM(LEFT(N1423,SEARCH("/",N1423,1)-1))</f>
        <v>publishing</v>
      </c>
      <c r="R1423" t="str">
        <f>TRIM(RIGHT(N1423,LEN(N1423)-SEARCH("/",N1423)))</f>
        <v>translations</v>
      </c>
      <c r="S1423" s="9">
        <f t="shared" si="67"/>
        <v>42013.915613425925</v>
      </c>
      <c r="T1423" s="9">
        <f t="shared" si="68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66"/>
        <v>1.0399999999999999E-3</v>
      </c>
      <c r="P1424">
        <f>IFERROR(E1424/L1424, "null")</f>
        <v>13</v>
      </c>
      <c r="Q1424" t="str">
        <f>TRIM(LEFT(N1424,SEARCH("/",N1424,1)-1))</f>
        <v>publishing</v>
      </c>
      <c r="R1424" t="str">
        <f>TRIM(RIGHT(N1424,LEN(N1424)-SEARCH("/",N1424)))</f>
        <v>translations</v>
      </c>
      <c r="S1424" s="9">
        <f t="shared" si="67"/>
        <v>42604.239629629628</v>
      </c>
      <c r="T1424" s="9">
        <f t="shared" si="68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66"/>
        <v>3.3333333333333335E-3</v>
      </c>
      <c r="P1425">
        <f>IFERROR(E1425/L1425, "null")</f>
        <v>100</v>
      </c>
      <c r="Q1425" t="str">
        <f>TRIM(LEFT(N1425,SEARCH("/",N1425,1)-1))</f>
        <v>publishing</v>
      </c>
      <c r="R1425" t="str">
        <f>TRIM(RIGHT(N1425,LEN(N1425)-SEARCH("/",N1425)))</f>
        <v>translations</v>
      </c>
      <c r="S1425" s="9">
        <f t="shared" si="67"/>
        <v>42340.360312500001</v>
      </c>
      <c r="T1425" s="9">
        <f t="shared" si="68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66"/>
        <v>0.2036</v>
      </c>
      <c r="P1426">
        <f>IFERROR(E1426/L1426, "null")</f>
        <v>109.07142857142857</v>
      </c>
      <c r="Q1426" t="str">
        <f>TRIM(LEFT(N1426,SEARCH("/",N1426,1)-1))</f>
        <v>publishing</v>
      </c>
      <c r="R1426" t="str">
        <f>TRIM(RIGHT(N1426,LEN(N1426)-SEARCH("/",N1426)))</f>
        <v>translations</v>
      </c>
      <c r="S1426" s="9">
        <f t="shared" si="67"/>
        <v>42676.717615740738</v>
      </c>
      <c r="T1426" s="9">
        <f t="shared" si="68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66"/>
        <v>0</v>
      </c>
      <c r="P1427" t="str">
        <f>IFERROR(E1427/L1427, "null")</f>
        <v>null</v>
      </c>
      <c r="Q1427" t="str">
        <f>TRIM(LEFT(N1427,SEARCH("/",N1427,1)-1))</f>
        <v>publishing</v>
      </c>
      <c r="R1427" t="str">
        <f>TRIM(RIGHT(N1427,LEN(N1427)-SEARCH("/",N1427)))</f>
        <v>translations</v>
      </c>
      <c r="S1427" s="9">
        <f t="shared" si="67"/>
        <v>42093.131469907406</v>
      </c>
      <c r="T1427" s="9">
        <f t="shared" si="68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66"/>
        <v>0</v>
      </c>
      <c r="P1428" t="str">
        <f>IFERROR(E1428/L1428, "null")</f>
        <v>null</v>
      </c>
      <c r="Q1428" t="str">
        <f>TRIM(LEFT(N1428,SEARCH("/",N1428,1)-1))</f>
        <v>publishing</v>
      </c>
      <c r="R1428" t="str">
        <f>TRIM(RIGHT(N1428,LEN(N1428)-SEARCH("/",N1428)))</f>
        <v>translations</v>
      </c>
      <c r="S1428" s="9">
        <f t="shared" si="67"/>
        <v>42180.390277777777</v>
      </c>
      <c r="T1428" s="9">
        <f t="shared" si="68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66"/>
        <v>8.3799999999999999E-2</v>
      </c>
      <c r="P1429">
        <f>IFERROR(E1429/L1429, "null")</f>
        <v>104.75</v>
      </c>
      <c r="Q1429" t="str">
        <f>TRIM(LEFT(N1429,SEARCH("/",N1429,1)-1))</f>
        <v>publishing</v>
      </c>
      <c r="R1429" t="str">
        <f>TRIM(RIGHT(N1429,LEN(N1429)-SEARCH("/",N1429)))</f>
        <v>translations</v>
      </c>
      <c r="S1429" s="9">
        <f t="shared" si="67"/>
        <v>42601.851678240739</v>
      </c>
      <c r="T1429" s="9">
        <f t="shared" si="68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66"/>
        <v>4.4999999999999998E-2</v>
      </c>
      <c r="P1430">
        <f>IFERROR(E1430/L1430, "null")</f>
        <v>15</v>
      </c>
      <c r="Q1430" t="str">
        <f>TRIM(LEFT(N1430,SEARCH("/",N1430,1)-1))</f>
        <v>publishing</v>
      </c>
      <c r="R1430" t="str">
        <f>TRIM(RIGHT(N1430,LEN(N1430)-SEARCH("/",N1430)))</f>
        <v>translations</v>
      </c>
      <c r="S1430" s="9">
        <f t="shared" si="67"/>
        <v>42432.379826388889</v>
      </c>
      <c r="T1430" s="9">
        <f t="shared" si="68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66"/>
        <v>0</v>
      </c>
      <c r="P1431" t="str">
        <f>IFERROR(E1431/L1431, "null")</f>
        <v>null</v>
      </c>
      <c r="Q1431" t="str">
        <f>TRIM(LEFT(N1431,SEARCH("/",N1431,1)-1))</f>
        <v>publishing</v>
      </c>
      <c r="R1431" t="str">
        <f>TRIM(RIGHT(N1431,LEN(N1431)-SEARCH("/",N1431)))</f>
        <v>translations</v>
      </c>
      <c r="S1431" s="9">
        <f t="shared" si="67"/>
        <v>42074.060671296291</v>
      </c>
      <c r="T1431" s="9">
        <f t="shared" si="68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66"/>
        <v>8.0600000000000005E-2</v>
      </c>
      <c r="P1432">
        <f>IFERROR(E1432/L1432, "null")</f>
        <v>80.599999999999994</v>
      </c>
      <c r="Q1432" t="str">
        <f>TRIM(LEFT(N1432,SEARCH("/",N1432,1)-1))</f>
        <v>publishing</v>
      </c>
      <c r="R1432" t="str">
        <f>TRIM(RIGHT(N1432,LEN(N1432)-SEARCH("/",N1432)))</f>
        <v>translations</v>
      </c>
      <c r="S1432" s="9">
        <f t="shared" si="67"/>
        <v>41961.813518518517</v>
      </c>
      <c r="T1432" s="9">
        <f t="shared" si="68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66"/>
        <v>0.31947058823529412</v>
      </c>
      <c r="P1433">
        <f>IFERROR(E1433/L1433, "null")</f>
        <v>115.55319148936171</v>
      </c>
      <c r="Q1433" t="str">
        <f>TRIM(LEFT(N1433,SEARCH("/",N1433,1)-1))</f>
        <v>publishing</v>
      </c>
      <c r="R1433" t="str">
        <f>TRIM(RIGHT(N1433,LEN(N1433)-SEARCH("/",N1433)))</f>
        <v>translations</v>
      </c>
      <c r="S1433" s="9">
        <f t="shared" si="67"/>
        <v>42304.210833333331</v>
      </c>
      <c r="T1433" s="9">
        <f t="shared" si="68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66"/>
        <v>0</v>
      </c>
      <c r="P1434" t="str">
        <f>IFERROR(E1434/L1434, "null")</f>
        <v>null</v>
      </c>
      <c r="Q1434" t="str">
        <f>TRIM(LEFT(N1434,SEARCH("/",N1434,1)-1))</f>
        <v>publishing</v>
      </c>
      <c r="R1434" t="str">
        <f>TRIM(RIGHT(N1434,LEN(N1434)-SEARCH("/",N1434)))</f>
        <v>translations</v>
      </c>
      <c r="S1434" s="9">
        <f t="shared" si="67"/>
        <v>42175.780416666668</v>
      </c>
      <c r="T1434" s="9">
        <f t="shared" si="68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66"/>
        <v>6.7083333333333328E-2</v>
      </c>
      <c r="P1435">
        <f>IFERROR(E1435/L1435, "null")</f>
        <v>80.5</v>
      </c>
      <c r="Q1435" t="str">
        <f>TRIM(LEFT(N1435,SEARCH("/",N1435,1)-1))</f>
        <v>publishing</v>
      </c>
      <c r="R1435" t="str">
        <f>TRIM(RIGHT(N1435,LEN(N1435)-SEARCH("/",N1435)))</f>
        <v>translations</v>
      </c>
      <c r="S1435" s="9">
        <f t="shared" si="67"/>
        <v>42673.625868055555</v>
      </c>
      <c r="T1435" s="9">
        <f t="shared" si="68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66"/>
        <v>9.987804878048781E-2</v>
      </c>
      <c r="P1436">
        <f>IFERROR(E1436/L1436, "null")</f>
        <v>744.5454545454545</v>
      </c>
      <c r="Q1436" t="str">
        <f>TRIM(LEFT(N1436,SEARCH("/",N1436,1)-1))</f>
        <v>publishing</v>
      </c>
      <c r="R1436" t="str">
        <f>TRIM(RIGHT(N1436,LEN(N1436)-SEARCH("/",N1436)))</f>
        <v>translations</v>
      </c>
      <c r="S1436" s="9">
        <f t="shared" si="67"/>
        <v>42142.767106481479</v>
      </c>
      <c r="T1436" s="9">
        <f t="shared" si="68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66"/>
        <v>1E-3</v>
      </c>
      <c r="P1437">
        <f>IFERROR(E1437/L1437, "null")</f>
        <v>7.5</v>
      </c>
      <c r="Q1437" t="str">
        <f>TRIM(LEFT(N1437,SEARCH("/",N1437,1)-1))</f>
        <v>publishing</v>
      </c>
      <c r="R1437" t="str">
        <f>TRIM(RIGHT(N1437,LEN(N1437)-SEARCH("/",N1437)))</f>
        <v>translations</v>
      </c>
      <c r="S1437" s="9">
        <f t="shared" si="67"/>
        <v>42258.780324074076</v>
      </c>
      <c r="T1437" s="9">
        <f t="shared" si="68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66"/>
        <v>7.7000000000000002E-3</v>
      </c>
      <c r="P1438">
        <f>IFERROR(E1438/L1438, "null")</f>
        <v>38.5</v>
      </c>
      <c r="Q1438" t="str">
        <f>TRIM(LEFT(N1438,SEARCH("/",N1438,1)-1))</f>
        <v>publishing</v>
      </c>
      <c r="R1438" t="str">
        <f>TRIM(RIGHT(N1438,LEN(N1438)-SEARCH("/",N1438)))</f>
        <v>translations</v>
      </c>
      <c r="S1438" s="9">
        <f t="shared" si="67"/>
        <v>42391.35019675926</v>
      </c>
      <c r="T1438" s="9">
        <f t="shared" si="68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66"/>
        <v>0.26900000000000002</v>
      </c>
      <c r="P1439">
        <f>IFERROR(E1439/L1439, "null")</f>
        <v>36.68181818181818</v>
      </c>
      <c r="Q1439" t="str">
        <f>TRIM(LEFT(N1439,SEARCH("/",N1439,1)-1))</f>
        <v>publishing</v>
      </c>
      <c r="R1439" t="str">
        <f>TRIM(RIGHT(N1439,LEN(N1439)-SEARCH("/",N1439)))</f>
        <v>translations</v>
      </c>
      <c r="S1439" s="9">
        <f t="shared" si="67"/>
        <v>41796.531701388885</v>
      </c>
      <c r="T1439" s="9">
        <f t="shared" si="68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66"/>
        <v>0.03</v>
      </c>
      <c r="P1440">
        <f>IFERROR(E1440/L1440, "null")</f>
        <v>75</v>
      </c>
      <c r="Q1440" t="str">
        <f>TRIM(LEFT(N1440,SEARCH("/",N1440,1)-1))</f>
        <v>publishing</v>
      </c>
      <c r="R1440" t="str">
        <f>TRIM(RIGHT(N1440,LEN(N1440)-SEARCH("/",N1440)))</f>
        <v>translations</v>
      </c>
      <c r="S1440" s="9">
        <f t="shared" si="67"/>
        <v>42457.871516203704</v>
      </c>
      <c r="T1440" s="9">
        <f t="shared" si="68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66"/>
        <v>6.6055045871559637E-2</v>
      </c>
      <c r="P1441">
        <f>IFERROR(E1441/L1441, "null")</f>
        <v>30</v>
      </c>
      <c r="Q1441" t="str">
        <f>TRIM(LEFT(N1441,SEARCH("/",N1441,1)-1))</f>
        <v>publishing</v>
      </c>
      <c r="R1441" t="str">
        <f>TRIM(RIGHT(N1441,LEN(N1441)-SEARCH("/",N1441)))</f>
        <v>translations</v>
      </c>
      <c r="S1441" s="9">
        <f t="shared" si="67"/>
        <v>42040.829872685179</v>
      </c>
      <c r="T1441" s="9">
        <f t="shared" si="68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66"/>
        <v>7.6923076923076926E-5</v>
      </c>
      <c r="P1442">
        <f>IFERROR(E1442/L1442, "null")</f>
        <v>1</v>
      </c>
      <c r="Q1442" t="str">
        <f>TRIM(LEFT(N1442,SEARCH("/",N1442,1)-1))</f>
        <v>publishing</v>
      </c>
      <c r="R1442" t="str">
        <f>TRIM(RIGHT(N1442,LEN(N1442)-SEARCH("/",N1442)))</f>
        <v>translations</v>
      </c>
      <c r="S1442" s="9">
        <f t="shared" si="67"/>
        <v>42486.748414351852</v>
      </c>
      <c r="T1442" s="9">
        <f t="shared" si="68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66"/>
        <v>1.1222222222222222E-2</v>
      </c>
      <c r="P1443">
        <f>IFERROR(E1443/L1443, "null")</f>
        <v>673.33333333333337</v>
      </c>
      <c r="Q1443" t="str">
        <f>TRIM(LEFT(N1443,SEARCH("/",N1443,1)-1))</f>
        <v>publishing</v>
      </c>
      <c r="R1443" t="str">
        <f>TRIM(RIGHT(N1443,LEN(N1443)-SEARCH("/",N1443)))</f>
        <v>translations</v>
      </c>
      <c r="S1443" s="9">
        <f t="shared" si="67"/>
        <v>42198.765844907408</v>
      </c>
      <c r="T1443" s="9">
        <f t="shared" si="68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66"/>
        <v>0</v>
      </c>
      <c r="P1444" t="str">
        <f>IFERROR(E1444/L1444, "null")</f>
        <v>null</v>
      </c>
      <c r="Q1444" t="str">
        <f>TRIM(LEFT(N1444,SEARCH("/",N1444,1)-1))</f>
        <v>publishing</v>
      </c>
      <c r="R1444" t="str">
        <f>TRIM(RIGHT(N1444,LEN(N1444)-SEARCH("/",N1444)))</f>
        <v>translations</v>
      </c>
      <c r="S1444" s="9">
        <f t="shared" si="67"/>
        <v>42485.64534722222</v>
      </c>
      <c r="T1444" s="9">
        <f t="shared" si="68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66"/>
        <v>0</v>
      </c>
      <c r="P1445" t="str">
        <f>IFERROR(E1445/L1445, "null")</f>
        <v>null</v>
      </c>
      <c r="Q1445" t="str">
        <f>TRIM(LEFT(N1445,SEARCH("/",N1445,1)-1))</f>
        <v>publishing</v>
      </c>
      <c r="R1445" t="str">
        <f>TRIM(RIGHT(N1445,LEN(N1445)-SEARCH("/",N1445)))</f>
        <v>translations</v>
      </c>
      <c r="S1445" s="9">
        <f t="shared" si="67"/>
        <v>42707.926030092596</v>
      </c>
      <c r="T1445" s="9">
        <f t="shared" si="68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66"/>
        <v>0</v>
      </c>
      <c r="P1446" t="str">
        <f>IFERROR(E1446/L1446, "null")</f>
        <v>null</v>
      </c>
      <c r="Q1446" t="str">
        <f>TRIM(LEFT(N1446,SEARCH("/",N1446,1)-1))</f>
        <v>publishing</v>
      </c>
      <c r="R1446" t="str">
        <f>TRIM(RIGHT(N1446,LEN(N1446)-SEARCH("/",N1446)))</f>
        <v>translations</v>
      </c>
      <c r="S1446" s="9">
        <f t="shared" si="67"/>
        <v>42199.873402777783</v>
      </c>
      <c r="T1446" s="9">
        <f t="shared" si="68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66"/>
        <v>0</v>
      </c>
      <c r="P1447" t="str">
        <f>IFERROR(E1447/L1447, "null")</f>
        <v>null</v>
      </c>
      <c r="Q1447" t="str">
        <f>TRIM(LEFT(N1447,SEARCH("/",N1447,1)-1))</f>
        <v>publishing</v>
      </c>
      <c r="R1447" t="str">
        <f>TRIM(RIGHT(N1447,LEN(N1447)-SEARCH("/",N1447)))</f>
        <v>translations</v>
      </c>
      <c r="S1447" s="9">
        <f t="shared" si="67"/>
        <v>42139.542303240742</v>
      </c>
      <c r="T1447" s="9">
        <f t="shared" si="68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66"/>
        <v>0</v>
      </c>
      <c r="P1448" t="str">
        <f>IFERROR(E1448/L1448, "null")</f>
        <v>null</v>
      </c>
      <c r="Q1448" t="str">
        <f>TRIM(LEFT(N1448,SEARCH("/",N1448,1)-1))</f>
        <v>publishing</v>
      </c>
      <c r="R1448" t="str">
        <f>TRIM(RIGHT(N1448,LEN(N1448)-SEARCH("/",N1448)))</f>
        <v>translations</v>
      </c>
      <c r="S1448" s="9">
        <f t="shared" si="67"/>
        <v>42461.447662037041</v>
      </c>
      <c r="T1448" s="9">
        <f t="shared" si="68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66"/>
        <v>1.4999999999999999E-4</v>
      </c>
      <c r="P1449">
        <f>IFERROR(E1449/L1449, "null")</f>
        <v>25</v>
      </c>
      <c r="Q1449" t="str">
        <f>TRIM(LEFT(N1449,SEARCH("/",N1449,1)-1))</f>
        <v>publishing</v>
      </c>
      <c r="R1449" t="str">
        <f>TRIM(RIGHT(N1449,LEN(N1449)-SEARCH("/",N1449)))</f>
        <v>translations</v>
      </c>
      <c r="S1449" s="9">
        <f t="shared" si="67"/>
        <v>42529.730717592596</v>
      </c>
      <c r="T1449" s="9">
        <f t="shared" si="68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66"/>
        <v>0</v>
      </c>
      <c r="P1450" t="str">
        <f>IFERROR(E1450/L1450, "null")</f>
        <v>null</v>
      </c>
      <c r="Q1450" t="str">
        <f>TRIM(LEFT(N1450,SEARCH("/",N1450,1)-1))</f>
        <v>publishing</v>
      </c>
      <c r="R1450" t="str">
        <f>TRIM(RIGHT(N1450,LEN(N1450)-SEARCH("/",N1450)))</f>
        <v>translations</v>
      </c>
      <c r="S1450" s="9">
        <f t="shared" si="67"/>
        <v>42115.936550925922</v>
      </c>
      <c r="T1450" s="9">
        <f t="shared" si="68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66"/>
        <v>0</v>
      </c>
      <c r="P1451" t="str">
        <f>IFERROR(E1451/L1451, "null")</f>
        <v>null</v>
      </c>
      <c r="Q1451" t="str">
        <f>TRIM(LEFT(N1451,SEARCH("/",N1451,1)-1))</f>
        <v>publishing</v>
      </c>
      <c r="R1451" t="str">
        <f>TRIM(RIGHT(N1451,LEN(N1451)-SEARCH("/",N1451)))</f>
        <v>translations</v>
      </c>
      <c r="S1451" s="9">
        <f t="shared" si="67"/>
        <v>42086.811400462961</v>
      </c>
      <c r="T1451" s="9">
        <f t="shared" si="68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66"/>
        <v>1.0000000000000001E-5</v>
      </c>
      <c r="P1452">
        <f>IFERROR(E1452/L1452, "null")</f>
        <v>1</v>
      </c>
      <c r="Q1452" t="str">
        <f>TRIM(LEFT(N1452,SEARCH("/",N1452,1)-1))</f>
        <v>publishing</v>
      </c>
      <c r="R1452" t="str">
        <f>TRIM(RIGHT(N1452,LEN(N1452)-SEARCH("/",N1452)))</f>
        <v>translations</v>
      </c>
      <c r="S1452" s="9">
        <f t="shared" si="67"/>
        <v>42390.171261574069</v>
      </c>
      <c r="T1452" s="9">
        <f t="shared" si="68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66"/>
        <v>1.0554089709762533E-4</v>
      </c>
      <c r="P1453">
        <f>IFERROR(E1453/L1453, "null")</f>
        <v>1</v>
      </c>
      <c r="Q1453" t="str">
        <f>TRIM(LEFT(N1453,SEARCH("/",N1453,1)-1))</f>
        <v>publishing</v>
      </c>
      <c r="R1453" t="str">
        <f>TRIM(RIGHT(N1453,LEN(N1453)-SEARCH("/",N1453)))</f>
        <v>translations</v>
      </c>
      <c r="S1453" s="9">
        <f t="shared" si="67"/>
        <v>41931.959016203706</v>
      </c>
      <c r="T1453" s="9">
        <f t="shared" si="68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66"/>
        <v>0</v>
      </c>
      <c r="P1454" t="str">
        <f>IFERROR(E1454/L1454, "null")</f>
        <v>null</v>
      </c>
      <c r="Q1454" t="str">
        <f>TRIM(LEFT(N1454,SEARCH("/",N1454,1)-1))</f>
        <v>publishing</v>
      </c>
      <c r="R1454" t="str">
        <f>TRIM(RIGHT(N1454,LEN(N1454)-SEARCH("/",N1454)))</f>
        <v>translations</v>
      </c>
      <c r="S1454" s="9">
        <f t="shared" si="67"/>
        <v>41818.703275462962</v>
      </c>
      <c r="T1454" s="9">
        <f t="shared" si="68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66"/>
        <v>0</v>
      </c>
      <c r="P1455" t="str">
        <f>IFERROR(E1455/L1455, "null")</f>
        <v>null</v>
      </c>
      <c r="Q1455" t="str">
        <f>TRIM(LEFT(N1455,SEARCH("/",N1455,1)-1))</f>
        <v>publishing</v>
      </c>
      <c r="R1455" t="str">
        <f>TRIM(RIGHT(N1455,LEN(N1455)-SEARCH("/",N1455)))</f>
        <v>translations</v>
      </c>
      <c r="S1455" s="9">
        <f t="shared" si="67"/>
        <v>42795.696145833332</v>
      </c>
      <c r="T1455" s="9">
        <f t="shared" si="68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66"/>
        <v>8.5714285714285719E-3</v>
      </c>
      <c r="P1456">
        <f>IFERROR(E1456/L1456, "null")</f>
        <v>15</v>
      </c>
      <c r="Q1456" t="str">
        <f>TRIM(LEFT(N1456,SEARCH("/",N1456,1)-1))</f>
        <v>publishing</v>
      </c>
      <c r="R1456" t="str">
        <f>TRIM(RIGHT(N1456,LEN(N1456)-SEARCH("/",N1456)))</f>
        <v>translations</v>
      </c>
      <c r="S1456" s="9">
        <f t="shared" si="67"/>
        <v>42463.866666666669</v>
      </c>
      <c r="T1456" s="9">
        <f t="shared" si="68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66"/>
        <v>0.105</v>
      </c>
      <c r="P1457">
        <f>IFERROR(E1457/L1457, "null")</f>
        <v>225</v>
      </c>
      <c r="Q1457" t="str">
        <f>TRIM(LEFT(N1457,SEARCH("/",N1457,1)-1))</f>
        <v>publishing</v>
      </c>
      <c r="R1457" t="str">
        <f>TRIM(RIGHT(N1457,LEN(N1457)-SEARCH("/",N1457)))</f>
        <v>translations</v>
      </c>
      <c r="S1457" s="9">
        <f t="shared" si="67"/>
        <v>41832.672685185185</v>
      </c>
      <c r="T1457" s="9">
        <f t="shared" si="68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66"/>
        <v>2.9000000000000001E-2</v>
      </c>
      <c r="P1458">
        <f>IFERROR(E1458/L1458, "null")</f>
        <v>48.333333333333336</v>
      </c>
      <c r="Q1458" t="str">
        <f>TRIM(LEFT(N1458,SEARCH("/",N1458,1)-1))</f>
        <v>publishing</v>
      </c>
      <c r="R1458" t="str">
        <f>TRIM(RIGHT(N1458,LEN(N1458)-SEARCH("/",N1458)))</f>
        <v>translations</v>
      </c>
      <c r="S1458" s="9">
        <f t="shared" si="67"/>
        <v>42708.668576388889</v>
      </c>
      <c r="T1458" s="9">
        <f t="shared" si="68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66"/>
        <v>0</v>
      </c>
      <c r="P1459" t="str">
        <f>IFERROR(E1459/L1459, "null")</f>
        <v>null</v>
      </c>
      <c r="Q1459" t="str">
        <f>TRIM(LEFT(N1459,SEARCH("/",N1459,1)-1))</f>
        <v>publishing</v>
      </c>
      <c r="R1459" t="str">
        <f>TRIM(RIGHT(N1459,LEN(N1459)-SEARCH("/",N1459)))</f>
        <v>translations</v>
      </c>
      <c r="S1459" s="9">
        <f t="shared" si="67"/>
        <v>42289.89634259259</v>
      </c>
      <c r="T1459" s="9">
        <f t="shared" si="68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66"/>
        <v>0</v>
      </c>
      <c r="P1460" t="str">
        <f>IFERROR(E1460/L1460, "null")</f>
        <v>null</v>
      </c>
      <c r="Q1460" t="str">
        <f>TRIM(LEFT(N1460,SEARCH("/",N1460,1)-1))</f>
        <v>publishing</v>
      </c>
      <c r="R1460" t="str">
        <f>TRIM(RIGHT(N1460,LEN(N1460)-SEARCH("/",N1460)))</f>
        <v>translations</v>
      </c>
      <c r="S1460" s="9">
        <f t="shared" si="67"/>
        <v>41831.705555555556</v>
      </c>
      <c r="T1460" s="9">
        <f t="shared" si="68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66"/>
        <v>0</v>
      </c>
      <c r="P1461" t="str">
        <f>IFERROR(E1461/L1461, "null")</f>
        <v>null</v>
      </c>
      <c r="Q1461" t="str">
        <f>TRIM(LEFT(N1461,SEARCH("/",N1461,1)-1))</f>
        <v>publishing</v>
      </c>
      <c r="R1461" t="str">
        <f>TRIM(RIGHT(N1461,LEN(N1461)-SEARCH("/",N1461)))</f>
        <v>translations</v>
      </c>
      <c r="S1461" s="9">
        <f t="shared" si="67"/>
        <v>42312.204814814817</v>
      </c>
      <c r="T1461" s="9">
        <f t="shared" si="68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66"/>
        <v>0</v>
      </c>
      <c r="P1462" t="str">
        <f>IFERROR(E1462/L1462, "null")</f>
        <v>null</v>
      </c>
      <c r="Q1462" t="str">
        <f>TRIM(LEFT(N1462,SEARCH("/",N1462,1)-1))</f>
        <v>publishing</v>
      </c>
      <c r="R1462" t="str">
        <f>TRIM(RIGHT(N1462,LEN(N1462)-SEARCH("/",N1462)))</f>
        <v>translations</v>
      </c>
      <c r="S1462" s="9">
        <f t="shared" si="67"/>
        <v>41915.896967592591</v>
      </c>
      <c r="T1462" s="9">
        <f t="shared" si="68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66"/>
        <v>1.012446</v>
      </c>
      <c r="P1463">
        <f>IFERROR(E1463/L1463, "null")</f>
        <v>44.66673529411765</v>
      </c>
      <c r="Q1463" t="str">
        <f>TRIM(LEFT(N1463,SEARCH("/",N1463,1)-1))</f>
        <v>publishing</v>
      </c>
      <c r="R1463" t="str">
        <f>TRIM(RIGHT(N1463,LEN(N1463)-SEARCH("/",N1463)))</f>
        <v>radio &amp; podcasts</v>
      </c>
      <c r="S1463" s="9">
        <f t="shared" si="67"/>
        <v>41899.645300925928</v>
      </c>
      <c r="T1463" s="9">
        <f t="shared" si="68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66"/>
        <v>1.085175</v>
      </c>
      <c r="P1464">
        <f>IFERROR(E1464/L1464, "null")</f>
        <v>28.937999999999999</v>
      </c>
      <c r="Q1464" t="str">
        <f>TRIM(LEFT(N1464,SEARCH("/",N1464,1)-1))</f>
        <v>publishing</v>
      </c>
      <c r="R1464" t="str">
        <f>TRIM(RIGHT(N1464,LEN(N1464)-SEARCH("/",N1464)))</f>
        <v>radio &amp; podcasts</v>
      </c>
      <c r="S1464" s="9">
        <f t="shared" si="67"/>
        <v>41344.662858796299</v>
      </c>
      <c r="T1464" s="9">
        <f t="shared" si="68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66"/>
        <v>1.4766666666666666</v>
      </c>
      <c r="P1465">
        <f>IFERROR(E1465/L1465, "null")</f>
        <v>35.44</v>
      </c>
      <c r="Q1465" t="str">
        <f>TRIM(LEFT(N1465,SEARCH("/",N1465,1)-1))</f>
        <v>publishing</v>
      </c>
      <c r="R1465" t="str">
        <f>TRIM(RIGHT(N1465,LEN(N1465)-SEARCH("/",N1465)))</f>
        <v>radio &amp; podcasts</v>
      </c>
      <c r="S1465" s="9">
        <f t="shared" si="67"/>
        <v>41326.911319444444</v>
      </c>
      <c r="T1465" s="9">
        <f t="shared" si="68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66"/>
        <v>1.6319999999999999</v>
      </c>
      <c r="P1466">
        <f>IFERROR(E1466/L1466, "null")</f>
        <v>34.871794871794869</v>
      </c>
      <c r="Q1466" t="str">
        <f>TRIM(LEFT(N1466,SEARCH("/",N1466,1)-1))</f>
        <v>publishing</v>
      </c>
      <c r="R1466" t="str">
        <f>TRIM(RIGHT(N1466,LEN(N1466)-SEARCH("/",N1466)))</f>
        <v>radio &amp; podcasts</v>
      </c>
      <c r="S1466" s="9">
        <f t="shared" si="67"/>
        <v>41291.661550925928</v>
      </c>
      <c r="T1466" s="9">
        <f t="shared" si="68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66"/>
        <v>4.5641449999999999</v>
      </c>
      <c r="P1467">
        <f>IFERROR(E1467/L1467, "null")</f>
        <v>52.622732513451197</v>
      </c>
      <c r="Q1467" t="str">
        <f>TRIM(LEFT(N1467,SEARCH("/",N1467,1)-1))</f>
        <v>publishing</v>
      </c>
      <c r="R1467" t="str">
        <f>TRIM(RIGHT(N1467,LEN(N1467)-SEARCH("/",N1467)))</f>
        <v>radio &amp; podcasts</v>
      </c>
      <c r="S1467" s="9">
        <f t="shared" si="67"/>
        <v>40959.734398148146</v>
      </c>
      <c r="T1467" s="9">
        <f t="shared" si="68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66"/>
        <v>1.0787731249999999</v>
      </c>
      <c r="P1468">
        <f>IFERROR(E1468/L1468, "null")</f>
        <v>69.598266129032254</v>
      </c>
      <c r="Q1468" t="str">
        <f>TRIM(LEFT(N1468,SEARCH("/",N1468,1)-1))</f>
        <v>publishing</v>
      </c>
      <c r="R1468" t="str">
        <f>TRIM(RIGHT(N1468,LEN(N1468)-SEARCH("/",N1468)))</f>
        <v>radio &amp; podcasts</v>
      </c>
      <c r="S1468" s="9">
        <f t="shared" si="67"/>
        <v>42340.172060185185</v>
      </c>
      <c r="T1468" s="9">
        <f t="shared" si="68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66"/>
        <v>1.1508</v>
      </c>
      <c r="P1469">
        <f>IFERROR(E1469/L1469, "null")</f>
        <v>76.72</v>
      </c>
      <c r="Q1469" t="str">
        <f>TRIM(LEFT(N1469,SEARCH("/",N1469,1)-1))</f>
        <v>publishing</v>
      </c>
      <c r="R1469" t="str">
        <f>TRIM(RIGHT(N1469,LEN(N1469)-SEARCH("/",N1469)))</f>
        <v>radio &amp; podcasts</v>
      </c>
      <c r="S1469" s="9">
        <f t="shared" si="67"/>
        <v>40933.80190972222</v>
      </c>
      <c r="T1469" s="9">
        <f t="shared" si="68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66"/>
        <v>1.0236842105263158</v>
      </c>
      <c r="P1470">
        <f>IFERROR(E1470/L1470, "null")</f>
        <v>33.191126279863482</v>
      </c>
      <c r="Q1470" t="str">
        <f>TRIM(LEFT(N1470,SEARCH("/",N1470,1)-1))</f>
        <v>publishing</v>
      </c>
      <c r="R1470" t="str">
        <f>TRIM(RIGHT(N1470,LEN(N1470)-SEARCH("/",N1470)))</f>
        <v>radio &amp; podcasts</v>
      </c>
      <c r="S1470" s="9">
        <f t="shared" si="67"/>
        <v>40646.014456018522</v>
      </c>
      <c r="T1470" s="9">
        <f t="shared" si="68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66"/>
        <v>1.0842485875706214</v>
      </c>
      <c r="P1471">
        <f>IFERROR(E1471/L1471, "null")</f>
        <v>149.46417445482865</v>
      </c>
      <c r="Q1471" t="str">
        <f>TRIM(LEFT(N1471,SEARCH("/",N1471,1)-1))</f>
        <v>publishing</v>
      </c>
      <c r="R1471" t="str">
        <f>TRIM(RIGHT(N1471,LEN(N1471)-SEARCH("/",N1471)))</f>
        <v>radio &amp; podcasts</v>
      </c>
      <c r="S1471" s="9">
        <f t="shared" si="67"/>
        <v>41290.598483796297</v>
      </c>
      <c r="T1471" s="9">
        <f t="shared" si="68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66"/>
        <v>1.2513333333333334</v>
      </c>
      <c r="P1472">
        <f>IFERROR(E1472/L1472, "null")</f>
        <v>23.172839506172838</v>
      </c>
      <c r="Q1472" t="str">
        <f>TRIM(LEFT(N1472,SEARCH("/",N1472,1)-1))</f>
        <v>publishing</v>
      </c>
      <c r="R1472" t="str">
        <f>TRIM(RIGHT(N1472,LEN(N1472)-SEARCH("/",N1472)))</f>
        <v>radio &amp; podcasts</v>
      </c>
      <c r="S1472" s="9">
        <f t="shared" si="67"/>
        <v>41250.827118055553</v>
      </c>
      <c r="T1472" s="9">
        <f t="shared" si="68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66"/>
        <v>1.03840625</v>
      </c>
      <c r="P1473">
        <f>IFERROR(E1473/L1473, "null")</f>
        <v>96.877551020408163</v>
      </c>
      <c r="Q1473" t="str">
        <f>TRIM(LEFT(N1473,SEARCH("/",N1473,1)-1))</f>
        <v>publishing</v>
      </c>
      <c r="R1473" t="str">
        <f>TRIM(RIGHT(N1473,LEN(N1473)-SEARCH("/",N1473)))</f>
        <v>radio &amp; podcasts</v>
      </c>
      <c r="S1473" s="9">
        <f t="shared" si="67"/>
        <v>42073.957569444443</v>
      </c>
      <c r="T1473" s="9">
        <f t="shared" si="68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66"/>
        <v>1.3870400000000001</v>
      </c>
      <c r="P1474">
        <f>IFERROR(E1474/L1474, "null")</f>
        <v>103.20238095238095</v>
      </c>
      <c r="Q1474" t="str">
        <f>TRIM(LEFT(N1474,SEARCH("/",N1474,1)-1))</f>
        <v>publishing</v>
      </c>
      <c r="R1474" t="str">
        <f>TRIM(RIGHT(N1474,LEN(N1474)-SEARCH("/",N1474)))</f>
        <v>radio &amp; podcasts</v>
      </c>
      <c r="S1474" s="9">
        <f t="shared" si="67"/>
        <v>41533.542858796296</v>
      </c>
      <c r="T1474" s="9">
        <f t="shared" si="68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69">E1475/D1475</f>
        <v>1.20516</v>
      </c>
      <c r="P1475">
        <f>IFERROR(E1475/L1475, "null")</f>
        <v>38.462553191489363</v>
      </c>
      <c r="Q1475" t="str">
        <f>TRIM(LEFT(N1475,SEARCH("/",N1475,1)-1))</f>
        <v>publishing</v>
      </c>
      <c r="R1475" t="str">
        <f>TRIM(RIGHT(N1475,LEN(N1475)-SEARCH("/",N1475)))</f>
        <v>radio &amp; podcasts</v>
      </c>
      <c r="S1475" s="9">
        <f t="shared" ref="S1475:S1538" si="70">(((J1475/60)/60)/24)+DATE(1970,1,1)</f>
        <v>40939.979618055557</v>
      </c>
      <c r="T1475" s="9">
        <f t="shared" ref="T1475:T1538" si="71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69"/>
        <v>1.1226666666666667</v>
      </c>
      <c r="P1476">
        <f>IFERROR(E1476/L1476, "null")</f>
        <v>44.315789473684212</v>
      </c>
      <c r="Q1476" t="str">
        <f>TRIM(LEFT(N1476,SEARCH("/",N1476,1)-1))</f>
        <v>publishing</v>
      </c>
      <c r="R1476" t="str">
        <f>TRIM(RIGHT(N1476,LEN(N1476)-SEARCH("/",N1476)))</f>
        <v>radio &amp; podcasts</v>
      </c>
      <c r="S1476" s="9">
        <f t="shared" si="70"/>
        <v>41500.727916666663</v>
      </c>
      <c r="T1476" s="9">
        <f t="shared" si="71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69"/>
        <v>1.8866966666666667</v>
      </c>
      <c r="P1477">
        <f>IFERROR(E1477/L1477, "null")</f>
        <v>64.173356009070289</v>
      </c>
      <c r="Q1477" t="str">
        <f>TRIM(LEFT(N1477,SEARCH("/",N1477,1)-1))</f>
        <v>publishing</v>
      </c>
      <c r="R1477" t="str">
        <f>TRIM(RIGHT(N1477,LEN(N1477)-SEARCH("/",N1477)))</f>
        <v>radio &amp; podcasts</v>
      </c>
      <c r="S1477" s="9">
        <f t="shared" si="70"/>
        <v>41960.722951388889</v>
      </c>
      <c r="T1477" s="9">
        <f t="shared" si="71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69"/>
        <v>6.6155466666666669</v>
      </c>
      <c r="P1478">
        <f>IFERROR(E1478/L1478, "null")</f>
        <v>43.333275109170302</v>
      </c>
      <c r="Q1478" t="str">
        <f>TRIM(LEFT(N1478,SEARCH("/",N1478,1)-1))</f>
        <v>publishing</v>
      </c>
      <c r="R1478" t="str">
        <f>TRIM(RIGHT(N1478,LEN(N1478)-SEARCH("/",N1478)))</f>
        <v>radio &amp; podcasts</v>
      </c>
      <c r="S1478" s="9">
        <f t="shared" si="70"/>
        <v>40766.041921296295</v>
      </c>
      <c r="T1478" s="9">
        <f t="shared" si="71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69"/>
        <v>1.1131</v>
      </c>
      <c r="P1479">
        <f>IFERROR(E1479/L1479, "null")</f>
        <v>90.495934959349597</v>
      </c>
      <c r="Q1479" t="str">
        <f>TRIM(LEFT(N1479,SEARCH("/",N1479,1)-1))</f>
        <v>publishing</v>
      </c>
      <c r="R1479" t="str">
        <f>TRIM(RIGHT(N1479,LEN(N1479)-SEARCH("/",N1479)))</f>
        <v>radio &amp; podcasts</v>
      </c>
      <c r="S1479" s="9">
        <f t="shared" si="70"/>
        <v>40840.615787037037</v>
      </c>
      <c r="T1479" s="9">
        <f t="shared" si="71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69"/>
        <v>11.8161422</v>
      </c>
      <c r="P1480">
        <f>IFERROR(E1480/L1480, "null")</f>
        <v>29.187190495010373</v>
      </c>
      <c r="Q1480" t="str">
        <f>TRIM(LEFT(N1480,SEARCH("/",N1480,1)-1))</f>
        <v>publishing</v>
      </c>
      <c r="R1480" t="str">
        <f>TRIM(RIGHT(N1480,LEN(N1480)-SEARCH("/",N1480)))</f>
        <v>radio &amp; podcasts</v>
      </c>
      <c r="S1480" s="9">
        <f t="shared" si="70"/>
        <v>41394.871678240743</v>
      </c>
      <c r="T1480" s="9">
        <f t="shared" si="71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69"/>
        <v>1.37375</v>
      </c>
      <c r="P1481">
        <f>IFERROR(E1481/L1481, "null")</f>
        <v>30.95774647887324</v>
      </c>
      <c r="Q1481" t="str">
        <f>TRIM(LEFT(N1481,SEARCH("/",N1481,1)-1))</f>
        <v>publishing</v>
      </c>
      <c r="R1481" t="str">
        <f>TRIM(RIGHT(N1481,LEN(N1481)-SEARCH("/",N1481)))</f>
        <v>radio &amp; podcasts</v>
      </c>
      <c r="S1481" s="9">
        <f t="shared" si="70"/>
        <v>41754.745243055557</v>
      </c>
      <c r="T1481" s="9">
        <f t="shared" si="71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69"/>
        <v>1.170404</v>
      </c>
      <c r="P1482">
        <f>IFERROR(E1482/L1482, "null")</f>
        <v>92.157795275590544</v>
      </c>
      <c r="Q1482" t="str">
        <f>TRIM(LEFT(N1482,SEARCH("/",N1482,1)-1))</f>
        <v>publishing</v>
      </c>
      <c r="R1482" t="str">
        <f>TRIM(RIGHT(N1482,LEN(N1482)-SEARCH("/",N1482)))</f>
        <v>radio &amp; podcasts</v>
      </c>
      <c r="S1482" s="9">
        <f t="shared" si="70"/>
        <v>41464.934016203704</v>
      </c>
      <c r="T1482" s="9">
        <f t="shared" si="71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69"/>
        <v>2.1000000000000001E-2</v>
      </c>
      <c r="P1483">
        <f>IFERROR(E1483/L1483, "null")</f>
        <v>17.5</v>
      </c>
      <c r="Q1483" t="str">
        <f>TRIM(LEFT(N1483,SEARCH("/",N1483,1)-1))</f>
        <v>publishing</v>
      </c>
      <c r="R1483" t="str">
        <f>TRIM(RIGHT(N1483,LEN(N1483)-SEARCH("/",N1483)))</f>
        <v>fiction</v>
      </c>
      <c r="S1483" s="9">
        <f t="shared" si="70"/>
        <v>41550.922974537039</v>
      </c>
      <c r="T1483" s="9">
        <f t="shared" si="71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69"/>
        <v>1E-3</v>
      </c>
      <c r="P1484">
        <f>IFERROR(E1484/L1484, "null")</f>
        <v>5</v>
      </c>
      <c r="Q1484" t="str">
        <f>TRIM(LEFT(N1484,SEARCH("/",N1484,1)-1))</f>
        <v>publishing</v>
      </c>
      <c r="R1484" t="str">
        <f>TRIM(RIGHT(N1484,LEN(N1484)-SEARCH("/",N1484)))</f>
        <v>fiction</v>
      </c>
      <c r="S1484" s="9">
        <f t="shared" si="70"/>
        <v>41136.85805555556</v>
      </c>
      <c r="T1484" s="9">
        <f t="shared" si="71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69"/>
        <v>7.1428571428571426E-3</v>
      </c>
      <c r="P1485">
        <f>IFERROR(E1485/L1485, "null")</f>
        <v>25</v>
      </c>
      <c r="Q1485" t="str">
        <f>TRIM(LEFT(N1485,SEARCH("/",N1485,1)-1))</f>
        <v>publishing</v>
      </c>
      <c r="R1485" t="str">
        <f>TRIM(RIGHT(N1485,LEN(N1485)-SEARCH("/",N1485)))</f>
        <v>fiction</v>
      </c>
      <c r="S1485" s="9">
        <f t="shared" si="70"/>
        <v>42548.192997685182</v>
      </c>
      <c r="T1485" s="9">
        <f t="shared" si="71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69"/>
        <v>0</v>
      </c>
      <c r="P1486" t="str">
        <f>IFERROR(E1486/L1486, "null")</f>
        <v>null</v>
      </c>
      <c r="Q1486" t="str">
        <f>TRIM(LEFT(N1486,SEARCH("/",N1486,1)-1))</f>
        <v>publishing</v>
      </c>
      <c r="R1486" t="str">
        <f>TRIM(RIGHT(N1486,LEN(N1486)-SEARCH("/",N1486)))</f>
        <v>fiction</v>
      </c>
      <c r="S1486" s="9">
        <f t="shared" si="70"/>
        <v>41053.200960648144</v>
      </c>
      <c r="T1486" s="9">
        <f t="shared" si="71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69"/>
        <v>2.2388059701492536E-2</v>
      </c>
      <c r="P1487">
        <f>IFERROR(E1487/L1487, "null")</f>
        <v>50</v>
      </c>
      <c r="Q1487" t="str">
        <f>TRIM(LEFT(N1487,SEARCH("/",N1487,1)-1))</f>
        <v>publishing</v>
      </c>
      <c r="R1487" t="str">
        <f>TRIM(RIGHT(N1487,LEN(N1487)-SEARCH("/",N1487)))</f>
        <v>fiction</v>
      </c>
      <c r="S1487" s="9">
        <f t="shared" si="70"/>
        <v>42130.795983796299</v>
      </c>
      <c r="T1487" s="9">
        <f t="shared" si="71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69"/>
        <v>2.3999999999999998E-3</v>
      </c>
      <c r="P1488">
        <f>IFERROR(E1488/L1488, "null")</f>
        <v>16</v>
      </c>
      <c r="Q1488" t="str">
        <f>TRIM(LEFT(N1488,SEARCH("/",N1488,1)-1))</f>
        <v>publishing</v>
      </c>
      <c r="R1488" t="str">
        <f>TRIM(RIGHT(N1488,LEN(N1488)-SEARCH("/",N1488)))</f>
        <v>fiction</v>
      </c>
      <c r="S1488" s="9">
        <f t="shared" si="70"/>
        <v>42032.168530092589</v>
      </c>
      <c r="T1488" s="9">
        <f t="shared" si="71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69"/>
        <v>0</v>
      </c>
      <c r="P1489" t="str">
        <f>IFERROR(E1489/L1489, "null")</f>
        <v>null</v>
      </c>
      <c r="Q1489" t="str">
        <f>TRIM(LEFT(N1489,SEARCH("/",N1489,1)-1))</f>
        <v>publishing</v>
      </c>
      <c r="R1489" t="str">
        <f>TRIM(RIGHT(N1489,LEN(N1489)-SEARCH("/",N1489)))</f>
        <v>fiction</v>
      </c>
      <c r="S1489" s="9">
        <f t="shared" si="70"/>
        <v>42554.917488425926</v>
      </c>
      <c r="T1489" s="9">
        <f t="shared" si="71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69"/>
        <v>2.4E-2</v>
      </c>
      <c r="P1490">
        <f>IFERROR(E1490/L1490, "null")</f>
        <v>60</v>
      </c>
      <c r="Q1490" t="str">
        <f>TRIM(LEFT(N1490,SEARCH("/",N1490,1)-1))</f>
        <v>publishing</v>
      </c>
      <c r="R1490" t="str">
        <f>TRIM(RIGHT(N1490,LEN(N1490)-SEARCH("/",N1490)))</f>
        <v>fiction</v>
      </c>
      <c r="S1490" s="9">
        <f t="shared" si="70"/>
        <v>41614.563194444447</v>
      </c>
      <c r="T1490" s="9">
        <f t="shared" si="71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69"/>
        <v>0</v>
      </c>
      <c r="P1491" t="str">
        <f>IFERROR(E1491/L1491, "null")</f>
        <v>null</v>
      </c>
      <c r="Q1491" t="str">
        <f>TRIM(LEFT(N1491,SEARCH("/",N1491,1)-1))</f>
        <v>publishing</v>
      </c>
      <c r="R1491" t="str">
        <f>TRIM(RIGHT(N1491,LEN(N1491)-SEARCH("/",N1491)))</f>
        <v>fiction</v>
      </c>
      <c r="S1491" s="9">
        <f t="shared" si="70"/>
        <v>41198.611712962964</v>
      </c>
      <c r="T1491" s="9">
        <f t="shared" si="71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69"/>
        <v>0.30862068965517242</v>
      </c>
      <c r="P1492">
        <f>IFERROR(E1492/L1492, "null")</f>
        <v>47.10526315789474</v>
      </c>
      <c r="Q1492" t="str">
        <f>TRIM(LEFT(N1492,SEARCH("/",N1492,1)-1))</f>
        <v>publishing</v>
      </c>
      <c r="R1492" t="str">
        <f>TRIM(RIGHT(N1492,LEN(N1492)-SEARCH("/",N1492)))</f>
        <v>fiction</v>
      </c>
      <c r="S1492" s="9">
        <f t="shared" si="70"/>
        <v>41520.561041666668</v>
      </c>
      <c r="T1492" s="9">
        <f t="shared" si="71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69"/>
        <v>8.3333333333333329E-2</v>
      </c>
      <c r="P1493">
        <f>IFERROR(E1493/L1493, "null")</f>
        <v>100</v>
      </c>
      <c r="Q1493" t="str">
        <f>TRIM(LEFT(N1493,SEARCH("/",N1493,1)-1))</f>
        <v>publishing</v>
      </c>
      <c r="R1493" t="str">
        <f>TRIM(RIGHT(N1493,LEN(N1493)-SEARCH("/",N1493)))</f>
        <v>fiction</v>
      </c>
      <c r="S1493" s="9">
        <f t="shared" si="70"/>
        <v>41991.713460648149</v>
      </c>
      <c r="T1493" s="9">
        <f t="shared" si="71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69"/>
        <v>7.4999999999999997E-3</v>
      </c>
      <c r="P1494">
        <f>IFERROR(E1494/L1494, "null")</f>
        <v>15</v>
      </c>
      <c r="Q1494" t="str">
        <f>TRIM(LEFT(N1494,SEARCH("/",N1494,1)-1))</f>
        <v>publishing</v>
      </c>
      <c r="R1494" t="str">
        <f>TRIM(RIGHT(N1494,LEN(N1494)-SEARCH("/",N1494)))</f>
        <v>fiction</v>
      </c>
      <c r="S1494" s="9">
        <f t="shared" si="70"/>
        <v>40682.884791666671</v>
      </c>
      <c r="T1494" s="9">
        <f t="shared" si="71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69"/>
        <v>0</v>
      </c>
      <c r="P1495" t="str">
        <f>IFERROR(E1495/L1495, "null")</f>
        <v>null</v>
      </c>
      <c r="Q1495" t="str">
        <f>TRIM(LEFT(N1495,SEARCH("/",N1495,1)-1))</f>
        <v>publishing</v>
      </c>
      <c r="R1495" t="str">
        <f>TRIM(RIGHT(N1495,LEN(N1495)-SEARCH("/",N1495)))</f>
        <v>fiction</v>
      </c>
      <c r="S1495" s="9">
        <f t="shared" si="70"/>
        <v>41411.866608796299</v>
      </c>
      <c r="T1495" s="9">
        <f t="shared" si="71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69"/>
        <v>8.8999999999999996E-2</v>
      </c>
      <c r="P1496">
        <f>IFERROR(E1496/L1496, "null")</f>
        <v>40.454545454545453</v>
      </c>
      <c r="Q1496" t="str">
        <f>TRIM(LEFT(N1496,SEARCH("/",N1496,1)-1))</f>
        <v>publishing</v>
      </c>
      <c r="R1496" t="str">
        <f>TRIM(RIGHT(N1496,LEN(N1496)-SEARCH("/",N1496)))</f>
        <v>fiction</v>
      </c>
      <c r="S1496" s="9">
        <f t="shared" si="70"/>
        <v>42067.722372685181</v>
      </c>
      <c r="T1496" s="9">
        <f t="shared" si="71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69"/>
        <v>0</v>
      </c>
      <c r="P1497" t="str">
        <f>IFERROR(E1497/L1497, "null")</f>
        <v>null</v>
      </c>
      <c r="Q1497" t="str">
        <f>TRIM(LEFT(N1497,SEARCH("/",N1497,1)-1))</f>
        <v>publishing</v>
      </c>
      <c r="R1497" t="str">
        <f>TRIM(RIGHT(N1497,LEN(N1497)-SEARCH("/",N1497)))</f>
        <v>fiction</v>
      </c>
      <c r="S1497" s="9">
        <f t="shared" si="70"/>
        <v>40752.789710648147</v>
      </c>
      <c r="T1497" s="9">
        <f t="shared" si="71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69"/>
        <v>0</v>
      </c>
      <c r="P1498" t="str">
        <f>IFERROR(E1498/L1498, "null")</f>
        <v>null</v>
      </c>
      <c r="Q1498" t="str">
        <f>TRIM(LEFT(N1498,SEARCH("/",N1498,1)-1))</f>
        <v>publishing</v>
      </c>
      <c r="R1498" t="str">
        <f>TRIM(RIGHT(N1498,LEN(N1498)-SEARCH("/",N1498)))</f>
        <v>fiction</v>
      </c>
      <c r="S1498" s="9">
        <f t="shared" si="70"/>
        <v>41838.475219907406</v>
      </c>
      <c r="T1498" s="9">
        <f t="shared" si="71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69"/>
        <v>6.666666666666667E-5</v>
      </c>
      <c r="P1499">
        <f>IFERROR(E1499/L1499, "null")</f>
        <v>1</v>
      </c>
      <c r="Q1499" t="str">
        <f>TRIM(LEFT(N1499,SEARCH("/",N1499,1)-1))</f>
        <v>publishing</v>
      </c>
      <c r="R1499" t="str">
        <f>TRIM(RIGHT(N1499,LEN(N1499)-SEARCH("/",N1499)))</f>
        <v>fiction</v>
      </c>
      <c r="S1499" s="9">
        <f t="shared" si="70"/>
        <v>41444.64261574074</v>
      </c>
      <c r="T1499" s="9">
        <f t="shared" si="71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69"/>
        <v>1.9E-2</v>
      </c>
      <c r="P1500">
        <f>IFERROR(E1500/L1500, "null")</f>
        <v>19</v>
      </c>
      <c r="Q1500" t="str">
        <f>TRIM(LEFT(N1500,SEARCH("/",N1500,1)-1))</f>
        <v>publishing</v>
      </c>
      <c r="R1500" t="str">
        <f>TRIM(RIGHT(N1500,LEN(N1500)-SEARCH("/",N1500)))</f>
        <v>fiction</v>
      </c>
      <c r="S1500" s="9">
        <f t="shared" si="70"/>
        <v>41840.983541666668</v>
      </c>
      <c r="T1500" s="9">
        <f t="shared" si="71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69"/>
        <v>2.5000000000000001E-3</v>
      </c>
      <c r="P1501">
        <f>IFERROR(E1501/L1501, "null")</f>
        <v>5</v>
      </c>
      <c r="Q1501" t="str">
        <f>TRIM(LEFT(N1501,SEARCH("/",N1501,1)-1))</f>
        <v>publishing</v>
      </c>
      <c r="R1501" t="str">
        <f>TRIM(RIGHT(N1501,LEN(N1501)-SEARCH("/",N1501)))</f>
        <v>fiction</v>
      </c>
      <c r="S1501" s="9">
        <f t="shared" si="70"/>
        <v>42527.007326388892</v>
      </c>
      <c r="T1501" s="9">
        <f t="shared" si="71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69"/>
        <v>0.25035714285714283</v>
      </c>
      <c r="P1502">
        <f>IFERROR(E1502/L1502, "null")</f>
        <v>46.733333333333334</v>
      </c>
      <c r="Q1502" t="str">
        <f>TRIM(LEFT(N1502,SEARCH("/",N1502,1)-1))</f>
        <v>publishing</v>
      </c>
      <c r="R1502" t="str">
        <f>TRIM(RIGHT(N1502,LEN(N1502)-SEARCH("/",N1502)))</f>
        <v>fiction</v>
      </c>
      <c r="S1502" s="9">
        <f t="shared" si="70"/>
        <v>41365.904594907406</v>
      </c>
      <c r="T1502" s="9">
        <f t="shared" si="71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69"/>
        <v>1.6633076923076924</v>
      </c>
      <c r="P1503">
        <f>IFERROR(E1503/L1503, "null")</f>
        <v>97.731073446327684</v>
      </c>
      <c r="Q1503" t="str">
        <f>TRIM(LEFT(N1503,SEARCH("/",N1503,1)-1))</f>
        <v>photography</v>
      </c>
      <c r="R1503" t="str">
        <f>TRIM(RIGHT(N1503,LEN(N1503)-SEARCH("/",N1503)))</f>
        <v>photobooks</v>
      </c>
      <c r="S1503" s="9">
        <f t="shared" si="70"/>
        <v>42163.583599537036</v>
      </c>
      <c r="T1503" s="9">
        <f t="shared" si="71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69"/>
        <v>1.0144545454545455</v>
      </c>
      <c r="P1504">
        <f>IFERROR(E1504/L1504, "null")</f>
        <v>67.835866261398181</v>
      </c>
      <c r="Q1504" t="str">
        <f>TRIM(LEFT(N1504,SEARCH("/",N1504,1)-1))</f>
        <v>photography</v>
      </c>
      <c r="R1504" t="str">
        <f>TRIM(RIGHT(N1504,LEN(N1504)-SEARCH("/",N1504)))</f>
        <v>photobooks</v>
      </c>
      <c r="S1504" s="9">
        <f t="shared" si="70"/>
        <v>42426.542592592596</v>
      </c>
      <c r="T1504" s="9">
        <f t="shared" si="71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69"/>
        <v>1.0789146666666667</v>
      </c>
      <c r="P1505">
        <f>IFERROR(E1505/L1505, "null")</f>
        <v>56.98492957746479</v>
      </c>
      <c r="Q1505" t="str">
        <f>TRIM(LEFT(N1505,SEARCH("/",N1505,1)-1))</f>
        <v>photography</v>
      </c>
      <c r="R1505" t="str">
        <f>TRIM(RIGHT(N1505,LEN(N1505)-SEARCH("/",N1505)))</f>
        <v>photobooks</v>
      </c>
      <c r="S1505" s="9">
        <f t="shared" si="70"/>
        <v>42606.347233796296</v>
      </c>
      <c r="T1505" s="9">
        <f t="shared" si="71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69"/>
        <v>2.7793846153846156</v>
      </c>
      <c r="P1506">
        <f>IFERROR(E1506/L1506, "null")</f>
        <v>67.159851301115239</v>
      </c>
      <c r="Q1506" t="str">
        <f>TRIM(LEFT(N1506,SEARCH("/",N1506,1)-1))</f>
        <v>photography</v>
      </c>
      <c r="R1506" t="str">
        <f>TRIM(RIGHT(N1506,LEN(N1506)-SEARCH("/",N1506)))</f>
        <v>photobooks</v>
      </c>
      <c r="S1506" s="9">
        <f t="shared" si="70"/>
        <v>41772.657685185186</v>
      </c>
      <c r="T1506" s="9">
        <f t="shared" si="71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69"/>
        <v>1.0358125</v>
      </c>
      <c r="P1507">
        <f>IFERROR(E1507/L1507, "null")</f>
        <v>48.037681159420288</v>
      </c>
      <c r="Q1507" t="str">
        <f>TRIM(LEFT(N1507,SEARCH("/",N1507,1)-1))</f>
        <v>photography</v>
      </c>
      <c r="R1507" t="str">
        <f>TRIM(RIGHT(N1507,LEN(N1507)-SEARCH("/",N1507)))</f>
        <v>photobooks</v>
      </c>
      <c r="S1507" s="9">
        <f t="shared" si="70"/>
        <v>42414.44332175926</v>
      </c>
      <c r="T1507" s="9">
        <f t="shared" si="71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69"/>
        <v>1.1140000000000001</v>
      </c>
      <c r="P1508">
        <f>IFERROR(E1508/L1508, "null")</f>
        <v>38.860465116279073</v>
      </c>
      <c r="Q1508" t="str">
        <f>TRIM(LEFT(N1508,SEARCH("/",N1508,1)-1))</f>
        <v>photography</v>
      </c>
      <c r="R1508" t="str">
        <f>TRIM(RIGHT(N1508,LEN(N1508)-SEARCH("/",N1508)))</f>
        <v>photobooks</v>
      </c>
      <c r="S1508" s="9">
        <f t="shared" si="70"/>
        <v>41814.785925925928</v>
      </c>
      <c r="T1508" s="9">
        <f t="shared" si="71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69"/>
        <v>2.15</v>
      </c>
      <c r="P1509">
        <f>IFERROR(E1509/L1509, "null")</f>
        <v>78.181818181818187</v>
      </c>
      <c r="Q1509" t="str">
        <f>TRIM(LEFT(N1509,SEARCH("/",N1509,1)-1))</f>
        <v>photography</v>
      </c>
      <c r="R1509" t="str">
        <f>TRIM(RIGHT(N1509,LEN(N1509)-SEARCH("/",N1509)))</f>
        <v>photobooks</v>
      </c>
      <c r="S1509" s="9">
        <f t="shared" si="70"/>
        <v>40254.450335648151</v>
      </c>
      <c r="T1509" s="9">
        <f t="shared" si="71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69"/>
        <v>1.1076216216216217</v>
      </c>
      <c r="P1510">
        <f>IFERROR(E1510/L1510, "null")</f>
        <v>97.113744075829388</v>
      </c>
      <c r="Q1510" t="str">
        <f>TRIM(LEFT(N1510,SEARCH("/",N1510,1)-1))</f>
        <v>photography</v>
      </c>
      <c r="R1510" t="str">
        <f>TRIM(RIGHT(N1510,LEN(N1510)-SEARCH("/",N1510)))</f>
        <v>photobooks</v>
      </c>
      <c r="S1510" s="9">
        <f t="shared" si="70"/>
        <v>41786.614363425928</v>
      </c>
      <c r="T1510" s="9">
        <f t="shared" si="71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69"/>
        <v>1.2364125714285714</v>
      </c>
      <c r="P1511">
        <f>IFERROR(E1511/L1511, "null")</f>
        <v>110.39397959183674</v>
      </c>
      <c r="Q1511" t="str">
        <f>TRIM(LEFT(N1511,SEARCH("/",N1511,1)-1))</f>
        <v>photography</v>
      </c>
      <c r="R1511" t="str">
        <f>TRIM(RIGHT(N1511,LEN(N1511)-SEARCH("/",N1511)))</f>
        <v>photobooks</v>
      </c>
      <c r="S1511" s="9">
        <f t="shared" si="70"/>
        <v>42751.533391203702</v>
      </c>
      <c r="T1511" s="9">
        <f t="shared" si="71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69"/>
        <v>1.0103500000000001</v>
      </c>
      <c r="P1512">
        <f>IFERROR(E1512/L1512, "null")</f>
        <v>39.91506172839506</v>
      </c>
      <c r="Q1512" t="str">
        <f>TRIM(LEFT(N1512,SEARCH("/",N1512,1)-1))</f>
        <v>photography</v>
      </c>
      <c r="R1512" t="str">
        <f>TRIM(RIGHT(N1512,LEN(N1512)-SEARCH("/",N1512)))</f>
        <v>photobooks</v>
      </c>
      <c r="S1512" s="9">
        <f t="shared" si="70"/>
        <v>41809.385162037033</v>
      </c>
      <c r="T1512" s="9">
        <f t="shared" si="71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69"/>
        <v>1.1179285714285714</v>
      </c>
      <c r="P1513">
        <f>IFERROR(E1513/L1513, "null")</f>
        <v>75.975728155339809</v>
      </c>
      <c r="Q1513" t="str">
        <f>TRIM(LEFT(N1513,SEARCH("/",N1513,1)-1))</f>
        <v>photography</v>
      </c>
      <c r="R1513" t="str">
        <f>TRIM(RIGHT(N1513,LEN(N1513)-SEARCH("/",N1513)))</f>
        <v>photobooks</v>
      </c>
      <c r="S1513" s="9">
        <f t="shared" si="70"/>
        <v>42296.583379629628</v>
      </c>
      <c r="T1513" s="9">
        <f t="shared" si="71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69"/>
        <v>5.5877142857142861</v>
      </c>
      <c r="P1514">
        <f>IFERROR(E1514/L1514, "null")</f>
        <v>58.379104477611939</v>
      </c>
      <c r="Q1514" t="str">
        <f>TRIM(LEFT(N1514,SEARCH("/",N1514,1)-1))</f>
        <v>photography</v>
      </c>
      <c r="R1514" t="str">
        <f>TRIM(RIGHT(N1514,LEN(N1514)-SEARCH("/",N1514)))</f>
        <v>photobooks</v>
      </c>
      <c r="S1514" s="9">
        <f t="shared" si="70"/>
        <v>42741.684479166666</v>
      </c>
      <c r="T1514" s="9">
        <f t="shared" si="71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69"/>
        <v>1.5001875</v>
      </c>
      <c r="P1515">
        <f>IFERROR(E1515/L1515, "null")</f>
        <v>55.82093023255814</v>
      </c>
      <c r="Q1515" t="str">
        <f>TRIM(LEFT(N1515,SEARCH("/",N1515,1)-1))</f>
        <v>photography</v>
      </c>
      <c r="R1515" t="str">
        <f>TRIM(RIGHT(N1515,LEN(N1515)-SEARCH("/",N1515)))</f>
        <v>photobooks</v>
      </c>
      <c r="S1515" s="9">
        <f t="shared" si="70"/>
        <v>41806.637337962966</v>
      </c>
      <c r="T1515" s="9">
        <f t="shared" si="71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69"/>
        <v>1.0647599999999999</v>
      </c>
      <c r="P1516">
        <f>IFERROR(E1516/L1516, "null")</f>
        <v>151.24431818181819</v>
      </c>
      <c r="Q1516" t="str">
        <f>TRIM(LEFT(N1516,SEARCH("/",N1516,1)-1))</f>
        <v>photography</v>
      </c>
      <c r="R1516" t="str">
        <f>TRIM(RIGHT(N1516,LEN(N1516)-SEARCH("/",N1516)))</f>
        <v>photobooks</v>
      </c>
      <c r="S1516" s="9">
        <f t="shared" si="70"/>
        <v>42234.597685185188</v>
      </c>
      <c r="T1516" s="9">
        <f t="shared" si="71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69"/>
        <v>1.57189</v>
      </c>
      <c r="P1517">
        <f>IFERROR(E1517/L1517, "null")</f>
        <v>849.67027027027029</v>
      </c>
      <c r="Q1517" t="str">
        <f>TRIM(LEFT(N1517,SEARCH("/",N1517,1)-1))</f>
        <v>photography</v>
      </c>
      <c r="R1517" t="str">
        <f>TRIM(RIGHT(N1517,LEN(N1517)-SEARCH("/",N1517)))</f>
        <v>photobooks</v>
      </c>
      <c r="S1517" s="9">
        <f t="shared" si="70"/>
        <v>42415.253437499996</v>
      </c>
      <c r="T1517" s="9">
        <f t="shared" si="71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69"/>
        <v>1.0865882352941176</v>
      </c>
      <c r="P1518">
        <f>IFERROR(E1518/L1518, "null")</f>
        <v>159.24137931034483</v>
      </c>
      <c r="Q1518" t="str">
        <f>TRIM(LEFT(N1518,SEARCH("/",N1518,1)-1))</f>
        <v>photography</v>
      </c>
      <c r="R1518" t="str">
        <f>TRIM(RIGHT(N1518,LEN(N1518)-SEARCH("/",N1518)))</f>
        <v>photobooks</v>
      </c>
      <c r="S1518" s="9">
        <f t="shared" si="70"/>
        <v>42619.466342592597</v>
      </c>
      <c r="T1518" s="9">
        <f t="shared" si="71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69"/>
        <v>1.6197999999999999</v>
      </c>
      <c r="P1519">
        <f>IFERROR(E1519/L1519, "null")</f>
        <v>39.507317073170732</v>
      </c>
      <c r="Q1519" t="str">
        <f>TRIM(LEFT(N1519,SEARCH("/",N1519,1)-1))</f>
        <v>photography</v>
      </c>
      <c r="R1519" t="str">
        <f>TRIM(RIGHT(N1519,LEN(N1519)-SEARCH("/",N1519)))</f>
        <v>photobooks</v>
      </c>
      <c r="S1519" s="9">
        <f t="shared" si="70"/>
        <v>41948.56658564815</v>
      </c>
      <c r="T1519" s="9">
        <f t="shared" si="71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69"/>
        <v>2.0536666666666665</v>
      </c>
      <c r="P1520">
        <f>IFERROR(E1520/L1520, "null")</f>
        <v>130.52966101694915</v>
      </c>
      <c r="Q1520" t="str">
        <f>TRIM(LEFT(N1520,SEARCH("/",N1520,1)-1))</f>
        <v>photography</v>
      </c>
      <c r="R1520" t="str">
        <f>TRIM(RIGHT(N1520,LEN(N1520)-SEARCH("/",N1520)))</f>
        <v>photobooks</v>
      </c>
      <c r="S1520" s="9">
        <f t="shared" si="70"/>
        <v>41760.8200462963</v>
      </c>
      <c r="T1520" s="9">
        <f t="shared" si="71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69"/>
        <v>1.033638888888889</v>
      </c>
      <c r="P1521">
        <f>IFERROR(E1521/L1521, "null")</f>
        <v>64.156896551724131</v>
      </c>
      <c r="Q1521" t="str">
        <f>TRIM(LEFT(N1521,SEARCH("/",N1521,1)-1))</f>
        <v>photography</v>
      </c>
      <c r="R1521" t="str">
        <f>TRIM(RIGHT(N1521,LEN(N1521)-SEARCH("/",N1521)))</f>
        <v>photobooks</v>
      </c>
      <c r="S1521" s="9">
        <f t="shared" si="70"/>
        <v>41782.741701388892</v>
      </c>
      <c r="T1521" s="9">
        <f t="shared" si="71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69"/>
        <v>1.0347222222222223</v>
      </c>
      <c r="P1522">
        <f>IFERROR(E1522/L1522, "null")</f>
        <v>111.52694610778443</v>
      </c>
      <c r="Q1522" t="str">
        <f>TRIM(LEFT(N1522,SEARCH("/",N1522,1)-1))</f>
        <v>photography</v>
      </c>
      <c r="R1522" t="str">
        <f>TRIM(RIGHT(N1522,LEN(N1522)-SEARCH("/",N1522)))</f>
        <v>photobooks</v>
      </c>
      <c r="S1522" s="9">
        <f t="shared" si="70"/>
        <v>41955.857789351852</v>
      </c>
      <c r="T1522" s="9">
        <f t="shared" si="71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69"/>
        <v>1.0681333333333334</v>
      </c>
      <c r="P1523">
        <f>IFERROR(E1523/L1523, "null")</f>
        <v>170.44680851063831</v>
      </c>
      <c r="Q1523" t="str">
        <f>TRIM(LEFT(N1523,SEARCH("/",N1523,1)-1))</f>
        <v>photography</v>
      </c>
      <c r="R1523" t="str">
        <f>TRIM(RIGHT(N1523,LEN(N1523)-SEARCH("/",N1523)))</f>
        <v>photobooks</v>
      </c>
      <c r="S1523" s="9">
        <f t="shared" si="70"/>
        <v>42493.167719907404</v>
      </c>
      <c r="T1523" s="9">
        <f t="shared" si="71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69"/>
        <v>1.3896574712643677</v>
      </c>
      <c r="P1524">
        <f>IFERROR(E1524/L1524, "null")</f>
        <v>133.7391592920354</v>
      </c>
      <c r="Q1524" t="str">
        <f>TRIM(LEFT(N1524,SEARCH("/",N1524,1)-1))</f>
        <v>photography</v>
      </c>
      <c r="R1524" t="str">
        <f>TRIM(RIGHT(N1524,LEN(N1524)-SEARCH("/",N1524)))</f>
        <v>photobooks</v>
      </c>
      <c r="S1524" s="9">
        <f t="shared" si="70"/>
        <v>41899.830312500002</v>
      </c>
      <c r="T1524" s="9">
        <f t="shared" si="71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69"/>
        <v>1.2484324324324325</v>
      </c>
      <c r="P1525">
        <f>IFERROR(E1525/L1525, "null")</f>
        <v>95.834024896265561</v>
      </c>
      <c r="Q1525" t="str">
        <f>TRIM(LEFT(N1525,SEARCH("/",N1525,1)-1))</f>
        <v>photography</v>
      </c>
      <c r="R1525" t="str">
        <f>TRIM(RIGHT(N1525,LEN(N1525)-SEARCH("/",N1525)))</f>
        <v>photobooks</v>
      </c>
      <c r="S1525" s="9">
        <f t="shared" si="70"/>
        <v>41964.751342592594</v>
      </c>
      <c r="T1525" s="9">
        <f t="shared" si="71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69"/>
        <v>2.0699999999999998</v>
      </c>
      <c r="P1526">
        <f>IFERROR(E1526/L1526, "null")</f>
        <v>221.78571428571428</v>
      </c>
      <c r="Q1526" t="str">
        <f>TRIM(LEFT(N1526,SEARCH("/",N1526,1)-1))</f>
        <v>photography</v>
      </c>
      <c r="R1526" t="str">
        <f>TRIM(RIGHT(N1526,LEN(N1526)-SEARCH("/",N1526)))</f>
        <v>photobooks</v>
      </c>
      <c r="S1526" s="9">
        <f t="shared" si="70"/>
        <v>42756.501041666663</v>
      </c>
      <c r="T1526" s="9">
        <f t="shared" si="71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69"/>
        <v>1.7400576923076922</v>
      </c>
      <c r="P1527">
        <f>IFERROR(E1527/L1527, "null")</f>
        <v>32.315357142857138</v>
      </c>
      <c r="Q1527" t="str">
        <f>TRIM(LEFT(N1527,SEARCH("/",N1527,1)-1))</f>
        <v>photography</v>
      </c>
      <c r="R1527" t="str">
        <f>TRIM(RIGHT(N1527,LEN(N1527)-SEARCH("/",N1527)))</f>
        <v>photobooks</v>
      </c>
      <c r="S1527" s="9">
        <f t="shared" si="70"/>
        <v>42570.702986111108</v>
      </c>
      <c r="T1527" s="9">
        <f t="shared" si="71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69"/>
        <v>1.2032608695652174</v>
      </c>
      <c r="P1528">
        <f>IFERROR(E1528/L1528, "null")</f>
        <v>98.839285714285708</v>
      </c>
      <c r="Q1528" t="str">
        <f>TRIM(LEFT(N1528,SEARCH("/",N1528,1)-1))</f>
        <v>photography</v>
      </c>
      <c r="R1528" t="str">
        <f>TRIM(RIGHT(N1528,LEN(N1528)-SEARCH("/",N1528)))</f>
        <v>photobooks</v>
      </c>
      <c r="S1528" s="9">
        <f t="shared" si="70"/>
        <v>42339.276006944448</v>
      </c>
      <c r="T1528" s="9">
        <f t="shared" si="71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69"/>
        <v>1.1044428571428573</v>
      </c>
      <c r="P1529">
        <f>IFERROR(E1529/L1529, "null")</f>
        <v>55.222142857142863</v>
      </c>
      <c r="Q1529" t="str">
        <f>TRIM(LEFT(N1529,SEARCH("/",N1529,1)-1))</f>
        <v>photography</v>
      </c>
      <c r="R1529" t="str">
        <f>TRIM(RIGHT(N1529,LEN(N1529)-SEARCH("/",N1529)))</f>
        <v>photobooks</v>
      </c>
      <c r="S1529" s="9">
        <f t="shared" si="70"/>
        <v>42780.600532407407</v>
      </c>
      <c r="T1529" s="9">
        <f t="shared" si="71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69"/>
        <v>2.8156666666666665</v>
      </c>
      <c r="P1530">
        <f>IFERROR(E1530/L1530, "null")</f>
        <v>52.793750000000003</v>
      </c>
      <c r="Q1530" t="str">
        <f>TRIM(LEFT(N1530,SEARCH("/",N1530,1)-1))</f>
        <v>photography</v>
      </c>
      <c r="R1530" t="str">
        <f>TRIM(RIGHT(N1530,LEN(N1530)-SEARCH("/",N1530)))</f>
        <v>photobooks</v>
      </c>
      <c r="S1530" s="9">
        <f t="shared" si="70"/>
        <v>42736.732893518521</v>
      </c>
      <c r="T1530" s="9">
        <f t="shared" si="71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69"/>
        <v>1.0067894736842105</v>
      </c>
      <c r="P1531">
        <f>IFERROR(E1531/L1531, "null")</f>
        <v>135.66666666666666</v>
      </c>
      <c r="Q1531" t="str">
        <f>TRIM(LEFT(N1531,SEARCH("/",N1531,1)-1))</f>
        <v>photography</v>
      </c>
      <c r="R1531" t="str">
        <f>TRIM(RIGHT(N1531,LEN(N1531)-SEARCH("/",N1531)))</f>
        <v>photobooks</v>
      </c>
      <c r="S1531" s="9">
        <f t="shared" si="70"/>
        <v>42052.628703703704</v>
      </c>
      <c r="T1531" s="9">
        <f t="shared" si="71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69"/>
        <v>1.3482571428571428</v>
      </c>
      <c r="P1532">
        <f>IFERROR(E1532/L1532, "null")</f>
        <v>53.991990846681922</v>
      </c>
      <c r="Q1532" t="str">
        <f>TRIM(LEFT(N1532,SEARCH("/",N1532,1)-1))</f>
        <v>photography</v>
      </c>
      <c r="R1532" t="str">
        <f>TRIM(RIGHT(N1532,LEN(N1532)-SEARCH("/",N1532)))</f>
        <v>photobooks</v>
      </c>
      <c r="S1532" s="9">
        <f t="shared" si="70"/>
        <v>42275.767303240747</v>
      </c>
      <c r="T1532" s="9">
        <f t="shared" si="71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69"/>
        <v>1.7595744680851064</v>
      </c>
      <c r="P1533">
        <f>IFERROR(E1533/L1533, "null")</f>
        <v>56.643835616438359</v>
      </c>
      <c r="Q1533" t="str">
        <f>TRIM(LEFT(N1533,SEARCH("/",N1533,1)-1))</f>
        <v>photography</v>
      </c>
      <c r="R1533" t="str">
        <f>TRIM(RIGHT(N1533,LEN(N1533)-SEARCH("/",N1533)))</f>
        <v>photobooks</v>
      </c>
      <c r="S1533" s="9">
        <f t="shared" si="70"/>
        <v>41941.802384259259</v>
      </c>
      <c r="T1533" s="9">
        <f t="shared" si="71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69"/>
        <v>4.8402000000000003</v>
      </c>
      <c r="P1534">
        <f>IFERROR(E1534/L1534, "null")</f>
        <v>82.316326530612244</v>
      </c>
      <c r="Q1534" t="str">
        <f>TRIM(LEFT(N1534,SEARCH("/",N1534,1)-1))</f>
        <v>photography</v>
      </c>
      <c r="R1534" t="str">
        <f>TRIM(RIGHT(N1534,LEN(N1534)-SEARCH("/",N1534)))</f>
        <v>photobooks</v>
      </c>
      <c r="S1534" s="9">
        <f t="shared" si="70"/>
        <v>42391.475289351853</v>
      </c>
      <c r="T1534" s="9">
        <f t="shared" si="71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69"/>
        <v>1.4514</v>
      </c>
      <c r="P1535">
        <f>IFERROR(E1535/L1535, "null")</f>
        <v>88.26081081081081</v>
      </c>
      <c r="Q1535" t="str">
        <f>TRIM(LEFT(N1535,SEARCH("/",N1535,1)-1))</f>
        <v>photography</v>
      </c>
      <c r="R1535" t="str">
        <f>TRIM(RIGHT(N1535,LEN(N1535)-SEARCH("/",N1535)))</f>
        <v>photobooks</v>
      </c>
      <c r="S1535" s="9">
        <f t="shared" si="70"/>
        <v>42443.00204861111</v>
      </c>
      <c r="T1535" s="9">
        <f t="shared" si="71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69"/>
        <v>4.1773333333333333</v>
      </c>
      <c r="P1536">
        <f>IFERROR(E1536/L1536, "null")</f>
        <v>84.905149051490511</v>
      </c>
      <c r="Q1536" t="str">
        <f>TRIM(LEFT(N1536,SEARCH("/",N1536,1)-1))</f>
        <v>photography</v>
      </c>
      <c r="R1536" t="str">
        <f>TRIM(RIGHT(N1536,LEN(N1536)-SEARCH("/",N1536)))</f>
        <v>photobooks</v>
      </c>
      <c r="S1536" s="9">
        <f t="shared" si="70"/>
        <v>42221.67432870371</v>
      </c>
      <c r="T1536" s="9">
        <f t="shared" si="71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69"/>
        <v>1.3242499999999999</v>
      </c>
      <c r="P1537">
        <f>IFERROR(E1537/L1537, "null")</f>
        <v>48.154545454545456</v>
      </c>
      <c r="Q1537" t="str">
        <f>TRIM(LEFT(N1537,SEARCH("/",N1537,1)-1))</f>
        <v>photography</v>
      </c>
      <c r="R1537" t="str">
        <f>TRIM(RIGHT(N1537,LEN(N1537)-SEARCH("/",N1537)))</f>
        <v>photobooks</v>
      </c>
      <c r="S1537" s="9">
        <f t="shared" si="70"/>
        <v>42484.829062500001</v>
      </c>
      <c r="T1537" s="9">
        <f t="shared" si="71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69"/>
        <v>2.5030841666666666</v>
      </c>
      <c r="P1538">
        <f>IFERROR(E1538/L1538, "null")</f>
        <v>66.015406593406595</v>
      </c>
      <c r="Q1538" t="str">
        <f>TRIM(LEFT(N1538,SEARCH("/",N1538,1)-1))</f>
        <v>photography</v>
      </c>
      <c r="R1538" t="str">
        <f>TRIM(RIGHT(N1538,LEN(N1538)-SEARCH("/",N1538)))</f>
        <v>photobooks</v>
      </c>
      <c r="S1538" s="9">
        <f t="shared" si="70"/>
        <v>42213.802199074074</v>
      </c>
      <c r="T1538" s="9">
        <f t="shared" si="71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72">E1539/D1539</f>
        <v>1.7989999999999999</v>
      </c>
      <c r="P1539">
        <f>IFERROR(E1539/L1539, "null")</f>
        <v>96.375</v>
      </c>
      <c r="Q1539" t="str">
        <f>TRIM(LEFT(N1539,SEARCH("/",N1539,1)-1))</f>
        <v>photography</v>
      </c>
      <c r="R1539" t="str">
        <f>TRIM(RIGHT(N1539,LEN(N1539)-SEARCH("/",N1539)))</f>
        <v>photobooks</v>
      </c>
      <c r="S1539" s="9">
        <f t="shared" ref="S1539:S1602" si="73">(((J1539/60)/60)/24)+DATE(1970,1,1)</f>
        <v>42552.315127314811</v>
      </c>
      <c r="T1539" s="9">
        <f t="shared" ref="T1539:T1602" si="74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72"/>
        <v>1.0262857142857142</v>
      </c>
      <c r="P1540">
        <f>IFERROR(E1540/L1540, "null")</f>
        <v>156.17391304347825</v>
      </c>
      <c r="Q1540" t="str">
        <f>TRIM(LEFT(N1540,SEARCH("/",N1540,1)-1))</f>
        <v>photography</v>
      </c>
      <c r="R1540" t="str">
        <f>TRIM(RIGHT(N1540,LEN(N1540)-SEARCH("/",N1540)))</f>
        <v>photobooks</v>
      </c>
      <c r="S1540" s="9">
        <f t="shared" si="73"/>
        <v>41981.782060185185</v>
      </c>
      <c r="T1540" s="9">
        <f t="shared" si="74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72"/>
        <v>1.359861</v>
      </c>
      <c r="P1541">
        <f>IFERROR(E1541/L1541, "null")</f>
        <v>95.764859154929582</v>
      </c>
      <c r="Q1541" t="str">
        <f>TRIM(LEFT(N1541,SEARCH("/",N1541,1)-1))</f>
        <v>photography</v>
      </c>
      <c r="R1541" t="str">
        <f>TRIM(RIGHT(N1541,LEN(N1541)-SEARCH("/",N1541)))</f>
        <v>photobooks</v>
      </c>
      <c r="S1541" s="9">
        <f t="shared" si="73"/>
        <v>42705.919201388882</v>
      </c>
      <c r="T1541" s="9">
        <f t="shared" si="74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72"/>
        <v>1.1786666666666668</v>
      </c>
      <c r="P1542">
        <f>IFERROR(E1542/L1542, "null")</f>
        <v>180.40816326530611</v>
      </c>
      <c r="Q1542" t="str">
        <f>TRIM(LEFT(N1542,SEARCH("/",N1542,1)-1))</f>
        <v>photography</v>
      </c>
      <c r="R1542" t="str">
        <f>TRIM(RIGHT(N1542,LEN(N1542)-SEARCH("/",N1542)))</f>
        <v>photobooks</v>
      </c>
      <c r="S1542" s="9">
        <f t="shared" si="73"/>
        <v>41939.00712962963</v>
      </c>
      <c r="T1542" s="9">
        <f t="shared" si="74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72"/>
        <v>3.3333333333333332E-4</v>
      </c>
      <c r="P1543">
        <f>IFERROR(E1543/L1543, "null")</f>
        <v>3</v>
      </c>
      <c r="Q1543" t="str">
        <f>TRIM(LEFT(N1543,SEARCH("/",N1543,1)-1))</f>
        <v>photography</v>
      </c>
      <c r="R1543" t="str">
        <f>TRIM(RIGHT(N1543,LEN(N1543)-SEARCH("/",N1543)))</f>
        <v>nature</v>
      </c>
      <c r="S1543" s="9">
        <f t="shared" si="73"/>
        <v>41974.712245370371</v>
      </c>
      <c r="T1543" s="9">
        <f t="shared" si="74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72"/>
        <v>0.04</v>
      </c>
      <c r="P1544">
        <f>IFERROR(E1544/L1544, "null")</f>
        <v>20</v>
      </c>
      <c r="Q1544" t="str">
        <f>TRIM(LEFT(N1544,SEARCH("/",N1544,1)-1))</f>
        <v>photography</v>
      </c>
      <c r="R1544" t="str">
        <f>TRIM(RIGHT(N1544,LEN(N1544)-SEARCH("/",N1544)))</f>
        <v>nature</v>
      </c>
      <c r="S1544" s="9">
        <f t="shared" si="73"/>
        <v>42170.996527777781</v>
      </c>
      <c r="T1544" s="9">
        <f t="shared" si="74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72"/>
        <v>4.4444444444444444E-3</v>
      </c>
      <c r="P1545">
        <f>IFERROR(E1545/L1545, "null")</f>
        <v>10</v>
      </c>
      <c r="Q1545" t="str">
        <f>TRIM(LEFT(N1545,SEARCH("/",N1545,1)-1))</f>
        <v>photography</v>
      </c>
      <c r="R1545" t="str">
        <f>TRIM(RIGHT(N1545,LEN(N1545)-SEARCH("/",N1545)))</f>
        <v>nature</v>
      </c>
      <c r="S1545" s="9">
        <f t="shared" si="73"/>
        <v>41935.509652777779</v>
      </c>
      <c r="T1545" s="9">
        <f t="shared" si="74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72"/>
        <v>0</v>
      </c>
      <c r="P1546" t="str">
        <f>IFERROR(E1546/L1546, "null")</f>
        <v>null</v>
      </c>
      <c r="Q1546" t="str">
        <f>TRIM(LEFT(N1546,SEARCH("/",N1546,1)-1))</f>
        <v>photography</v>
      </c>
      <c r="R1546" t="str">
        <f>TRIM(RIGHT(N1546,LEN(N1546)-SEARCH("/",N1546)))</f>
        <v>nature</v>
      </c>
      <c r="S1546" s="9">
        <f t="shared" si="73"/>
        <v>42053.051203703704</v>
      </c>
      <c r="T1546" s="9">
        <f t="shared" si="74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72"/>
        <v>3.3333333333333332E-4</v>
      </c>
      <c r="P1547">
        <f>IFERROR(E1547/L1547, "null")</f>
        <v>1</v>
      </c>
      <c r="Q1547" t="str">
        <f>TRIM(LEFT(N1547,SEARCH("/",N1547,1)-1))</f>
        <v>photography</v>
      </c>
      <c r="R1547" t="str">
        <f>TRIM(RIGHT(N1547,LEN(N1547)-SEARCH("/",N1547)))</f>
        <v>nature</v>
      </c>
      <c r="S1547" s="9">
        <f t="shared" si="73"/>
        <v>42031.884652777779</v>
      </c>
      <c r="T1547" s="9">
        <f t="shared" si="74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72"/>
        <v>0.28899999999999998</v>
      </c>
      <c r="P1548">
        <f>IFERROR(E1548/L1548, "null")</f>
        <v>26.272727272727273</v>
      </c>
      <c r="Q1548" t="str">
        <f>TRIM(LEFT(N1548,SEARCH("/",N1548,1)-1))</f>
        <v>photography</v>
      </c>
      <c r="R1548" t="str">
        <f>TRIM(RIGHT(N1548,LEN(N1548)-SEARCH("/",N1548)))</f>
        <v>nature</v>
      </c>
      <c r="S1548" s="9">
        <f t="shared" si="73"/>
        <v>41839.212951388887</v>
      </c>
      <c r="T1548" s="9">
        <f t="shared" si="74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72"/>
        <v>0</v>
      </c>
      <c r="P1549" t="str">
        <f>IFERROR(E1549/L1549, "null")</f>
        <v>null</v>
      </c>
      <c r="Q1549" t="str">
        <f>TRIM(LEFT(N1549,SEARCH("/",N1549,1)-1))</f>
        <v>photography</v>
      </c>
      <c r="R1549" t="str">
        <f>TRIM(RIGHT(N1549,LEN(N1549)-SEARCH("/",N1549)))</f>
        <v>nature</v>
      </c>
      <c r="S1549" s="9">
        <f t="shared" si="73"/>
        <v>42782.426875000005</v>
      </c>
      <c r="T1549" s="9">
        <f t="shared" si="74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72"/>
        <v>8.5714285714285715E-2</v>
      </c>
      <c r="P1550">
        <f>IFERROR(E1550/L1550, "null")</f>
        <v>60</v>
      </c>
      <c r="Q1550" t="str">
        <f>TRIM(LEFT(N1550,SEARCH("/",N1550,1)-1))</f>
        <v>photography</v>
      </c>
      <c r="R1550" t="str">
        <f>TRIM(RIGHT(N1550,LEN(N1550)-SEARCH("/",N1550)))</f>
        <v>nature</v>
      </c>
      <c r="S1550" s="9">
        <f t="shared" si="73"/>
        <v>42286.88217592593</v>
      </c>
      <c r="T1550" s="9">
        <f t="shared" si="74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72"/>
        <v>0.34</v>
      </c>
      <c r="P1551">
        <f>IFERROR(E1551/L1551, "null")</f>
        <v>28.333333333333332</v>
      </c>
      <c r="Q1551" t="str">
        <f>TRIM(LEFT(N1551,SEARCH("/",N1551,1)-1))</f>
        <v>photography</v>
      </c>
      <c r="R1551" t="str">
        <f>TRIM(RIGHT(N1551,LEN(N1551)-SEARCH("/",N1551)))</f>
        <v>nature</v>
      </c>
      <c r="S1551" s="9">
        <f t="shared" si="73"/>
        <v>42281.136099537034</v>
      </c>
      <c r="T1551" s="9">
        <f t="shared" si="74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72"/>
        <v>0.13466666666666666</v>
      </c>
      <c r="P1552">
        <f>IFERROR(E1552/L1552, "null")</f>
        <v>14.428571428571429</v>
      </c>
      <c r="Q1552" t="str">
        <f>TRIM(LEFT(N1552,SEARCH("/",N1552,1)-1))</f>
        <v>photography</v>
      </c>
      <c r="R1552" t="str">
        <f>TRIM(RIGHT(N1552,LEN(N1552)-SEARCH("/",N1552)))</f>
        <v>nature</v>
      </c>
      <c r="S1552" s="9">
        <f t="shared" si="73"/>
        <v>42472.449467592596</v>
      </c>
      <c r="T1552" s="9">
        <f t="shared" si="74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72"/>
        <v>0</v>
      </c>
      <c r="P1553" t="str">
        <f>IFERROR(E1553/L1553, "null")</f>
        <v>null</v>
      </c>
      <c r="Q1553" t="str">
        <f>TRIM(LEFT(N1553,SEARCH("/",N1553,1)-1))</f>
        <v>photography</v>
      </c>
      <c r="R1553" t="str">
        <f>TRIM(RIGHT(N1553,LEN(N1553)-SEARCH("/",N1553)))</f>
        <v>nature</v>
      </c>
      <c r="S1553" s="9">
        <f t="shared" si="73"/>
        <v>42121.824525462958</v>
      </c>
      <c r="T1553" s="9">
        <f t="shared" si="74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72"/>
        <v>0.49186046511627907</v>
      </c>
      <c r="P1554">
        <f>IFERROR(E1554/L1554, "null")</f>
        <v>132.1875</v>
      </c>
      <c r="Q1554" t="str">
        <f>TRIM(LEFT(N1554,SEARCH("/",N1554,1)-1))</f>
        <v>photography</v>
      </c>
      <c r="R1554" t="str">
        <f>TRIM(RIGHT(N1554,LEN(N1554)-SEARCH("/",N1554)))</f>
        <v>nature</v>
      </c>
      <c r="S1554" s="9">
        <f t="shared" si="73"/>
        <v>41892.688750000001</v>
      </c>
      <c r="T1554" s="9">
        <f t="shared" si="74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72"/>
        <v>0</v>
      </c>
      <c r="P1555" t="str">
        <f>IFERROR(E1555/L1555, "null")</f>
        <v>null</v>
      </c>
      <c r="Q1555" t="str">
        <f>TRIM(LEFT(N1555,SEARCH("/",N1555,1)-1))</f>
        <v>photography</v>
      </c>
      <c r="R1555" t="str">
        <f>TRIM(RIGHT(N1555,LEN(N1555)-SEARCH("/",N1555)))</f>
        <v>nature</v>
      </c>
      <c r="S1555" s="9">
        <f t="shared" si="73"/>
        <v>42219.282951388886</v>
      </c>
      <c r="T1555" s="9">
        <f t="shared" si="74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72"/>
        <v>0</v>
      </c>
      <c r="P1556" t="str">
        <f>IFERROR(E1556/L1556, "null")</f>
        <v>null</v>
      </c>
      <c r="Q1556" t="str">
        <f>TRIM(LEFT(N1556,SEARCH("/",N1556,1)-1))</f>
        <v>photography</v>
      </c>
      <c r="R1556" t="str">
        <f>TRIM(RIGHT(N1556,LEN(N1556)-SEARCH("/",N1556)))</f>
        <v>nature</v>
      </c>
      <c r="S1556" s="9">
        <f t="shared" si="73"/>
        <v>42188.252199074079</v>
      </c>
      <c r="T1556" s="9">
        <f t="shared" si="74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72"/>
        <v>0</v>
      </c>
      <c r="P1557" t="str">
        <f>IFERROR(E1557/L1557, "null")</f>
        <v>null</v>
      </c>
      <c r="Q1557" t="str">
        <f>TRIM(LEFT(N1557,SEARCH("/",N1557,1)-1))</f>
        <v>photography</v>
      </c>
      <c r="R1557" t="str">
        <f>TRIM(RIGHT(N1557,LEN(N1557)-SEARCH("/",N1557)))</f>
        <v>nature</v>
      </c>
      <c r="S1557" s="9">
        <f t="shared" si="73"/>
        <v>42241.613796296297</v>
      </c>
      <c r="T1557" s="9">
        <f t="shared" si="74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72"/>
        <v>0.45133333333333331</v>
      </c>
      <c r="P1558">
        <f>IFERROR(E1558/L1558, "null")</f>
        <v>56.416666666666664</v>
      </c>
      <c r="Q1558" t="str">
        <f>TRIM(LEFT(N1558,SEARCH("/",N1558,1)-1))</f>
        <v>photography</v>
      </c>
      <c r="R1558" t="str">
        <f>TRIM(RIGHT(N1558,LEN(N1558)-SEARCH("/",N1558)))</f>
        <v>nature</v>
      </c>
      <c r="S1558" s="9">
        <f t="shared" si="73"/>
        <v>42525.153055555551</v>
      </c>
      <c r="T1558" s="9">
        <f t="shared" si="74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72"/>
        <v>0.04</v>
      </c>
      <c r="P1559">
        <f>IFERROR(E1559/L1559, "null")</f>
        <v>100</v>
      </c>
      <c r="Q1559" t="str">
        <f>TRIM(LEFT(N1559,SEARCH("/",N1559,1)-1))</f>
        <v>photography</v>
      </c>
      <c r="R1559" t="str">
        <f>TRIM(RIGHT(N1559,LEN(N1559)-SEARCH("/",N1559)))</f>
        <v>nature</v>
      </c>
      <c r="S1559" s="9">
        <f t="shared" si="73"/>
        <v>41871.65315972222</v>
      </c>
      <c r="T1559" s="9">
        <f t="shared" si="74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72"/>
        <v>4.6666666666666669E-2</v>
      </c>
      <c r="P1560">
        <f>IFERROR(E1560/L1560, "null")</f>
        <v>11.666666666666666</v>
      </c>
      <c r="Q1560" t="str">
        <f>TRIM(LEFT(N1560,SEARCH("/",N1560,1)-1))</f>
        <v>photography</v>
      </c>
      <c r="R1560" t="str">
        <f>TRIM(RIGHT(N1560,LEN(N1560)-SEARCH("/",N1560)))</f>
        <v>nature</v>
      </c>
      <c r="S1560" s="9">
        <f t="shared" si="73"/>
        <v>42185.397673611107</v>
      </c>
      <c r="T1560" s="9">
        <f t="shared" si="74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72"/>
        <v>3.3333333333333335E-3</v>
      </c>
      <c r="P1561">
        <f>IFERROR(E1561/L1561, "null")</f>
        <v>50</v>
      </c>
      <c r="Q1561" t="str">
        <f>TRIM(LEFT(N1561,SEARCH("/",N1561,1)-1))</f>
        <v>photography</v>
      </c>
      <c r="R1561" t="str">
        <f>TRIM(RIGHT(N1561,LEN(N1561)-SEARCH("/",N1561)))</f>
        <v>nature</v>
      </c>
      <c r="S1561" s="9">
        <f t="shared" si="73"/>
        <v>42108.05322916666</v>
      </c>
      <c r="T1561" s="9">
        <f t="shared" si="74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72"/>
        <v>3.7600000000000001E-2</v>
      </c>
      <c r="P1562">
        <f>IFERROR(E1562/L1562, "null")</f>
        <v>23.5</v>
      </c>
      <c r="Q1562" t="str">
        <f>TRIM(LEFT(N1562,SEARCH("/",N1562,1)-1))</f>
        <v>photography</v>
      </c>
      <c r="R1562" t="str">
        <f>TRIM(RIGHT(N1562,LEN(N1562)-SEARCH("/",N1562)))</f>
        <v>nature</v>
      </c>
      <c r="S1562" s="9">
        <f t="shared" si="73"/>
        <v>41936.020752314813</v>
      </c>
      <c r="T1562" s="9">
        <f t="shared" si="74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72"/>
        <v>6.7000000000000002E-3</v>
      </c>
      <c r="P1563">
        <f>IFERROR(E1563/L1563, "null")</f>
        <v>67</v>
      </c>
      <c r="Q1563" t="str">
        <f>TRIM(LEFT(N1563,SEARCH("/",N1563,1)-1))</f>
        <v>publishing</v>
      </c>
      <c r="R1563" t="str">
        <f>TRIM(RIGHT(N1563,LEN(N1563)-SEARCH("/",N1563)))</f>
        <v>art books</v>
      </c>
      <c r="S1563" s="9">
        <f t="shared" si="73"/>
        <v>41555.041701388887</v>
      </c>
      <c r="T1563" s="9">
        <f t="shared" si="74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72"/>
        <v>0</v>
      </c>
      <c r="P1564" t="str">
        <f>IFERROR(E1564/L1564, "null")</f>
        <v>null</v>
      </c>
      <c r="Q1564" t="str">
        <f>TRIM(LEFT(N1564,SEARCH("/",N1564,1)-1))</f>
        <v>publishing</v>
      </c>
      <c r="R1564" t="str">
        <f>TRIM(RIGHT(N1564,LEN(N1564)-SEARCH("/",N1564)))</f>
        <v>art books</v>
      </c>
      <c r="S1564" s="9">
        <f t="shared" si="73"/>
        <v>40079.566157407404</v>
      </c>
      <c r="T1564" s="9">
        <f t="shared" si="74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72"/>
        <v>1.4166666666666666E-2</v>
      </c>
      <c r="P1565">
        <f>IFERROR(E1565/L1565, "null")</f>
        <v>42.5</v>
      </c>
      <c r="Q1565" t="str">
        <f>TRIM(LEFT(N1565,SEARCH("/",N1565,1)-1))</f>
        <v>publishing</v>
      </c>
      <c r="R1565" t="str">
        <f>TRIM(RIGHT(N1565,LEN(N1565)-SEARCH("/",N1565)))</f>
        <v>art books</v>
      </c>
      <c r="S1565" s="9">
        <f t="shared" si="73"/>
        <v>41652.742488425924</v>
      </c>
      <c r="T1565" s="9">
        <f t="shared" si="74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72"/>
        <v>1E-3</v>
      </c>
      <c r="P1566">
        <f>IFERROR(E1566/L1566, "null")</f>
        <v>10</v>
      </c>
      <c r="Q1566" t="str">
        <f>TRIM(LEFT(N1566,SEARCH("/",N1566,1)-1))</f>
        <v>publishing</v>
      </c>
      <c r="R1566" t="str">
        <f>TRIM(RIGHT(N1566,LEN(N1566)-SEARCH("/",N1566)))</f>
        <v>art books</v>
      </c>
      <c r="S1566" s="9">
        <f t="shared" si="73"/>
        <v>42121.367002314815</v>
      </c>
      <c r="T1566" s="9">
        <f t="shared" si="74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72"/>
        <v>2.5000000000000001E-2</v>
      </c>
      <c r="P1567">
        <f>IFERROR(E1567/L1567, "null")</f>
        <v>100</v>
      </c>
      <c r="Q1567" t="str">
        <f>TRIM(LEFT(N1567,SEARCH("/",N1567,1)-1))</f>
        <v>publishing</v>
      </c>
      <c r="R1567" t="str">
        <f>TRIM(RIGHT(N1567,LEN(N1567)-SEARCH("/",N1567)))</f>
        <v>art books</v>
      </c>
      <c r="S1567" s="9">
        <f t="shared" si="73"/>
        <v>40672.729872685188</v>
      </c>
      <c r="T1567" s="9">
        <f t="shared" si="74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72"/>
        <v>0.21249999999999999</v>
      </c>
      <c r="P1568">
        <f>IFERROR(E1568/L1568, "null")</f>
        <v>108.05084745762711</v>
      </c>
      <c r="Q1568" t="str">
        <f>TRIM(LEFT(N1568,SEARCH("/",N1568,1)-1))</f>
        <v>publishing</v>
      </c>
      <c r="R1568" t="str">
        <f>TRIM(RIGHT(N1568,LEN(N1568)-SEARCH("/",N1568)))</f>
        <v>art books</v>
      </c>
      <c r="S1568" s="9">
        <f t="shared" si="73"/>
        <v>42549.916712962964</v>
      </c>
      <c r="T1568" s="9">
        <f t="shared" si="74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72"/>
        <v>4.1176470588235294E-2</v>
      </c>
      <c r="P1569">
        <f>IFERROR(E1569/L1569, "null")</f>
        <v>26.923076923076923</v>
      </c>
      <c r="Q1569" t="str">
        <f>TRIM(LEFT(N1569,SEARCH("/",N1569,1)-1))</f>
        <v>publishing</v>
      </c>
      <c r="R1569" t="str">
        <f>TRIM(RIGHT(N1569,LEN(N1569)-SEARCH("/",N1569)))</f>
        <v>art books</v>
      </c>
      <c r="S1569" s="9">
        <f t="shared" si="73"/>
        <v>41671.936863425923</v>
      </c>
      <c r="T1569" s="9">
        <f t="shared" si="74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72"/>
        <v>0.13639999999999999</v>
      </c>
      <c r="P1570">
        <f>IFERROR(E1570/L1570, "null")</f>
        <v>155</v>
      </c>
      <c r="Q1570" t="str">
        <f>TRIM(LEFT(N1570,SEARCH("/",N1570,1)-1))</f>
        <v>publishing</v>
      </c>
      <c r="R1570" t="str">
        <f>TRIM(RIGHT(N1570,LEN(N1570)-SEARCH("/",N1570)))</f>
        <v>art books</v>
      </c>
      <c r="S1570" s="9">
        <f t="shared" si="73"/>
        <v>41962.062326388885</v>
      </c>
      <c r="T1570" s="9">
        <f t="shared" si="74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72"/>
        <v>0</v>
      </c>
      <c r="P1571" t="str">
        <f>IFERROR(E1571/L1571, "null")</f>
        <v>null</v>
      </c>
      <c r="Q1571" t="str">
        <f>TRIM(LEFT(N1571,SEARCH("/",N1571,1)-1))</f>
        <v>publishing</v>
      </c>
      <c r="R1571" t="str">
        <f>TRIM(RIGHT(N1571,LEN(N1571)-SEARCH("/",N1571)))</f>
        <v>art books</v>
      </c>
      <c r="S1571" s="9">
        <f t="shared" si="73"/>
        <v>41389.679560185185</v>
      </c>
      <c r="T1571" s="9">
        <f t="shared" si="74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72"/>
        <v>0.41399999999999998</v>
      </c>
      <c r="P1572">
        <f>IFERROR(E1572/L1572, "null")</f>
        <v>47.769230769230766</v>
      </c>
      <c r="Q1572" t="str">
        <f>TRIM(LEFT(N1572,SEARCH("/",N1572,1)-1))</f>
        <v>publishing</v>
      </c>
      <c r="R1572" t="str">
        <f>TRIM(RIGHT(N1572,LEN(N1572)-SEARCH("/",N1572)))</f>
        <v>art books</v>
      </c>
      <c r="S1572" s="9">
        <f t="shared" si="73"/>
        <v>42438.813449074078</v>
      </c>
      <c r="T1572" s="9">
        <f t="shared" si="74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72"/>
        <v>6.6115702479338841E-3</v>
      </c>
      <c r="P1573">
        <f>IFERROR(E1573/L1573, "null")</f>
        <v>20</v>
      </c>
      <c r="Q1573" t="str">
        <f>TRIM(LEFT(N1573,SEARCH("/",N1573,1)-1))</f>
        <v>publishing</v>
      </c>
      <c r="R1573" t="str">
        <f>TRIM(RIGHT(N1573,LEN(N1573)-SEARCH("/",N1573)))</f>
        <v>art books</v>
      </c>
      <c r="S1573" s="9">
        <f t="shared" si="73"/>
        <v>42144.769479166673</v>
      </c>
      <c r="T1573" s="9">
        <f t="shared" si="74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72"/>
        <v>0.05</v>
      </c>
      <c r="P1574">
        <f>IFERROR(E1574/L1574, "null")</f>
        <v>41.666666666666664</v>
      </c>
      <c r="Q1574" t="str">
        <f>TRIM(LEFT(N1574,SEARCH("/",N1574,1)-1))</f>
        <v>publishing</v>
      </c>
      <c r="R1574" t="str">
        <f>TRIM(RIGHT(N1574,LEN(N1574)-SEARCH("/",N1574)))</f>
        <v>art books</v>
      </c>
      <c r="S1574" s="9">
        <f t="shared" si="73"/>
        <v>42404.033090277779</v>
      </c>
      <c r="T1574" s="9">
        <f t="shared" si="74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72"/>
        <v>2.4777777777777777E-2</v>
      </c>
      <c r="P1575">
        <f>IFERROR(E1575/L1575, "null")</f>
        <v>74.333333333333329</v>
      </c>
      <c r="Q1575" t="str">
        <f>TRIM(LEFT(N1575,SEARCH("/",N1575,1)-1))</f>
        <v>publishing</v>
      </c>
      <c r="R1575" t="str">
        <f>TRIM(RIGHT(N1575,LEN(N1575)-SEARCH("/",N1575)))</f>
        <v>art books</v>
      </c>
      <c r="S1575" s="9">
        <f t="shared" si="73"/>
        <v>42786.000023148154</v>
      </c>
      <c r="T1575" s="9">
        <f t="shared" si="74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72"/>
        <v>5.0599999999999999E-2</v>
      </c>
      <c r="P1576">
        <f>IFERROR(E1576/L1576, "null")</f>
        <v>84.333333333333329</v>
      </c>
      <c r="Q1576" t="str">
        <f>TRIM(LEFT(N1576,SEARCH("/",N1576,1)-1))</f>
        <v>publishing</v>
      </c>
      <c r="R1576" t="str">
        <f>TRIM(RIGHT(N1576,LEN(N1576)-SEARCH("/",N1576)))</f>
        <v>art books</v>
      </c>
      <c r="S1576" s="9">
        <f t="shared" si="73"/>
        <v>42017.927418981482</v>
      </c>
      <c r="T1576" s="9">
        <f t="shared" si="74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72"/>
        <v>0.2291</v>
      </c>
      <c r="P1577">
        <f>IFERROR(E1577/L1577, "null")</f>
        <v>65.457142857142856</v>
      </c>
      <c r="Q1577" t="str">
        <f>TRIM(LEFT(N1577,SEARCH("/",N1577,1)-1))</f>
        <v>publishing</v>
      </c>
      <c r="R1577" t="str">
        <f>TRIM(RIGHT(N1577,LEN(N1577)-SEARCH("/",N1577)))</f>
        <v>art books</v>
      </c>
      <c r="S1577" s="9">
        <f t="shared" si="73"/>
        <v>41799.524259259262</v>
      </c>
      <c r="T1577" s="9">
        <f t="shared" si="74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72"/>
        <v>0.13</v>
      </c>
      <c r="P1578">
        <f>IFERROR(E1578/L1578, "null")</f>
        <v>65</v>
      </c>
      <c r="Q1578" t="str">
        <f>TRIM(LEFT(N1578,SEARCH("/",N1578,1)-1))</f>
        <v>publishing</v>
      </c>
      <c r="R1578" t="str">
        <f>TRIM(RIGHT(N1578,LEN(N1578)-SEARCH("/",N1578)))</f>
        <v>art books</v>
      </c>
      <c r="S1578" s="9">
        <f t="shared" si="73"/>
        <v>42140.879259259258</v>
      </c>
      <c r="T1578" s="9">
        <f t="shared" si="74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72"/>
        <v>5.4999999999999997E-3</v>
      </c>
      <c r="P1579">
        <f>IFERROR(E1579/L1579, "null")</f>
        <v>27.5</v>
      </c>
      <c r="Q1579" t="str">
        <f>TRIM(LEFT(N1579,SEARCH("/",N1579,1)-1))</f>
        <v>publishing</v>
      </c>
      <c r="R1579" t="str">
        <f>TRIM(RIGHT(N1579,LEN(N1579)-SEARCH("/",N1579)))</f>
        <v>art books</v>
      </c>
      <c r="S1579" s="9">
        <f t="shared" si="73"/>
        <v>41054.847777777781</v>
      </c>
      <c r="T1579" s="9">
        <f t="shared" si="74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72"/>
        <v>0.10806536636794939</v>
      </c>
      <c r="P1580">
        <f>IFERROR(E1580/L1580, "null")</f>
        <v>51.25</v>
      </c>
      <c r="Q1580" t="str">
        <f>TRIM(LEFT(N1580,SEARCH("/",N1580,1)-1))</f>
        <v>publishing</v>
      </c>
      <c r="R1580" t="str">
        <f>TRIM(RIGHT(N1580,LEN(N1580)-SEARCH("/",N1580)))</f>
        <v>art books</v>
      </c>
      <c r="S1580" s="9">
        <f t="shared" si="73"/>
        <v>40399.065868055557</v>
      </c>
      <c r="T1580" s="9">
        <f t="shared" si="74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72"/>
        <v>8.4008400840084006E-3</v>
      </c>
      <c r="P1581">
        <f>IFERROR(E1581/L1581, "null")</f>
        <v>14</v>
      </c>
      <c r="Q1581" t="str">
        <f>TRIM(LEFT(N1581,SEARCH("/",N1581,1)-1))</f>
        <v>publishing</v>
      </c>
      <c r="R1581" t="str">
        <f>TRIM(RIGHT(N1581,LEN(N1581)-SEARCH("/",N1581)))</f>
        <v>art books</v>
      </c>
      <c r="S1581" s="9">
        <f t="shared" si="73"/>
        <v>41481.996423611112</v>
      </c>
      <c r="T1581" s="9">
        <f t="shared" si="74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72"/>
        <v>0</v>
      </c>
      <c r="P1582" t="str">
        <f>IFERROR(E1582/L1582, "null")</f>
        <v>null</v>
      </c>
      <c r="Q1582" t="str">
        <f>TRIM(LEFT(N1582,SEARCH("/",N1582,1)-1))</f>
        <v>publishing</v>
      </c>
      <c r="R1582" t="str">
        <f>TRIM(RIGHT(N1582,LEN(N1582)-SEARCH("/",N1582)))</f>
        <v>art books</v>
      </c>
      <c r="S1582" s="9">
        <f t="shared" si="73"/>
        <v>40990.050069444449</v>
      </c>
      <c r="T1582" s="9">
        <f t="shared" si="74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72"/>
        <v>5.0000000000000001E-3</v>
      </c>
      <c r="P1583">
        <f>IFERROR(E1583/L1583, "null")</f>
        <v>5</v>
      </c>
      <c r="Q1583" t="str">
        <f>TRIM(LEFT(N1583,SEARCH("/",N1583,1)-1))</f>
        <v>photography</v>
      </c>
      <c r="R1583" t="str">
        <f>TRIM(RIGHT(N1583,LEN(N1583)-SEARCH("/",N1583)))</f>
        <v>places</v>
      </c>
      <c r="S1583" s="9">
        <f t="shared" si="73"/>
        <v>42325.448958333334</v>
      </c>
      <c r="T1583" s="9">
        <f t="shared" si="74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72"/>
        <v>9.2999999999999999E-2</v>
      </c>
      <c r="P1584">
        <f>IFERROR(E1584/L1584, "null")</f>
        <v>31</v>
      </c>
      <c r="Q1584" t="str">
        <f>TRIM(LEFT(N1584,SEARCH("/",N1584,1)-1))</f>
        <v>photography</v>
      </c>
      <c r="R1584" t="str">
        <f>TRIM(RIGHT(N1584,LEN(N1584)-SEARCH("/",N1584)))</f>
        <v>places</v>
      </c>
      <c r="S1584" s="9">
        <f t="shared" si="73"/>
        <v>42246.789965277778</v>
      </c>
      <c r="T1584" s="9">
        <f t="shared" si="74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72"/>
        <v>7.5000000000000002E-4</v>
      </c>
      <c r="P1585">
        <f>IFERROR(E1585/L1585, "null")</f>
        <v>15</v>
      </c>
      <c r="Q1585" t="str">
        <f>TRIM(LEFT(N1585,SEARCH("/",N1585,1)-1))</f>
        <v>photography</v>
      </c>
      <c r="R1585" t="str">
        <f>TRIM(RIGHT(N1585,LEN(N1585)-SEARCH("/",N1585)))</f>
        <v>places</v>
      </c>
      <c r="S1585" s="9">
        <f t="shared" si="73"/>
        <v>41877.904988425929</v>
      </c>
      <c r="T1585" s="9">
        <f t="shared" si="74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72"/>
        <v>0</v>
      </c>
      <c r="P1586" t="str">
        <f>IFERROR(E1586/L1586, "null")</f>
        <v>null</v>
      </c>
      <c r="Q1586" t="str">
        <f>TRIM(LEFT(N1586,SEARCH("/",N1586,1)-1))</f>
        <v>photography</v>
      </c>
      <c r="R1586" t="str">
        <f>TRIM(RIGHT(N1586,LEN(N1586)-SEARCH("/",N1586)))</f>
        <v>places</v>
      </c>
      <c r="S1586" s="9">
        <f t="shared" si="73"/>
        <v>41779.649317129632</v>
      </c>
      <c r="T1586" s="9">
        <f t="shared" si="74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72"/>
        <v>0.79</v>
      </c>
      <c r="P1587">
        <f>IFERROR(E1587/L1587, "null")</f>
        <v>131.66666666666666</v>
      </c>
      <c r="Q1587" t="str">
        <f>TRIM(LEFT(N1587,SEARCH("/",N1587,1)-1))</f>
        <v>photography</v>
      </c>
      <c r="R1587" t="str">
        <f>TRIM(RIGHT(N1587,LEN(N1587)-SEARCH("/",N1587)))</f>
        <v>places</v>
      </c>
      <c r="S1587" s="9">
        <f t="shared" si="73"/>
        <v>42707.895462962959</v>
      </c>
      <c r="T1587" s="9">
        <f t="shared" si="74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72"/>
        <v>0</v>
      </c>
      <c r="P1588" t="str">
        <f>IFERROR(E1588/L1588, "null")</f>
        <v>null</v>
      </c>
      <c r="Q1588" t="str">
        <f>TRIM(LEFT(N1588,SEARCH("/",N1588,1)-1))</f>
        <v>photography</v>
      </c>
      <c r="R1588" t="str">
        <f>TRIM(RIGHT(N1588,LEN(N1588)-SEARCH("/",N1588)))</f>
        <v>places</v>
      </c>
      <c r="S1588" s="9">
        <f t="shared" si="73"/>
        <v>42069.104421296302</v>
      </c>
      <c r="T1588" s="9">
        <f t="shared" si="74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72"/>
        <v>1.3333333333333334E-4</v>
      </c>
      <c r="P1589">
        <f>IFERROR(E1589/L1589, "null")</f>
        <v>1</v>
      </c>
      <c r="Q1589" t="str">
        <f>TRIM(LEFT(N1589,SEARCH("/",N1589,1)-1))</f>
        <v>photography</v>
      </c>
      <c r="R1589" t="str">
        <f>TRIM(RIGHT(N1589,LEN(N1589)-SEARCH("/",N1589)))</f>
        <v>places</v>
      </c>
      <c r="S1589" s="9">
        <f t="shared" si="73"/>
        <v>41956.950983796298</v>
      </c>
      <c r="T1589" s="9">
        <f t="shared" si="74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72"/>
        <v>0</v>
      </c>
      <c r="P1590" t="str">
        <f>IFERROR(E1590/L1590, "null")</f>
        <v>null</v>
      </c>
      <c r="Q1590" t="str">
        <f>TRIM(LEFT(N1590,SEARCH("/",N1590,1)-1))</f>
        <v>photography</v>
      </c>
      <c r="R1590" t="str">
        <f>TRIM(RIGHT(N1590,LEN(N1590)-SEARCH("/",N1590)))</f>
        <v>places</v>
      </c>
      <c r="S1590" s="9">
        <f t="shared" si="73"/>
        <v>42005.24998842593</v>
      </c>
      <c r="T1590" s="9">
        <f t="shared" si="74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72"/>
        <v>0</v>
      </c>
      <c r="P1591" t="str">
        <f>IFERROR(E1591/L1591, "null")</f>
        <v>null</v>
      </c>
      <c r="Q1591" t="str">
        <f>TRIM(LEFT(N1591,SEARCH("/",N1591,1)-1))</f>
        <v>photography</v>
      </c>
      <c r="R1591" t="str">
        <f>TRIM(RIGHT(N1591,LEN(N1591)-SEARCH("/",N1591)))</f>
        <v>places</v>
      </c>
      <c r="S1591" s="9">
        <f t="shared" si="73"/>
        <v>42256.984791666662</v>
      </c>
      <c r="T1591" s="9">
        <f t="shared" si="74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72"/>
        <v>1.7000000000000001E-2</v>
      </c>
      <c r="P1592">
        <f>IFERROR(E1592/L1592, "null")</f>
        <v>510</v>
      </c>
      <c r="Q1592" t="str">
        <f>TRIM(LEFT(N1592,SEARCH("/",N1592,1)-1))</f>
        <v>photography</v>
      </c>
      <c r="R1592" t="str">
        <f>TRIM(RIGHT(N1592,LEN(N1592)-SEARCH("/",N1592)))</f>
        <v>places</v>
      </c>
      <c r="S1592" s="9">
        <f t="shared" si="73"/>
        <v>42240.857222222221</v>
      </c>
      <c r="T1592" s="9">
        <f t="shared" si="74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72"/>
        <v>0.29228571428571426</v>
      </c>
      <c r="P1593">
        <f>IFERROR(E1593/L1593, "null")</f>
        <v>44.478260869565219</v>
      </c>
      <c r="Q1593" t="str">
        <f>TRIM(LEFT(N1593,SEARCH("/",N1593,1)-1))</f>
        <v>photography</v>
      </c>
      <c r="R1593" t="str">
        <f>TRIM(RIGHT(N1593,LEN(N1593)-SEARCH("/",N1593)))</f>
        <v>places</v>
      </c>
      <c r="S1593" s="9">
        <f t="shared" si="73"/>
        <v>42433.726168981477</v>
      </c>
      <c r="T1593" s="9">
        <f t="shared" si="74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72"/>
        <v>0</v>
      </c>
      <c r="P1594" t="str">
        <f>IFERROR(E1594/L1594, "null")</f>
        <v>null</v>
      </c>
      <c r="Q1594" t="str">
        <f>TRIM(LEFT(N1594,SEARCH("/",N1594,1)-1))</f>
        <v>photography</v>
      </c>
      <c r="R1594" t="str">
        <f>TRIM(RIGHT(N1594,LEN(N1594)-SEARCH("/",N1594)))</f>
        <v>places</v>
      </c>
      <c r="S1594" s="9">
        <f t="shared" si="73"/>
        <v>42046.072743055556</v>
      </c>
      <c r="T1594" s="9">
        <f t="shared" si="74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72"/>
        <v>1.3636363636363637E-4</v>
      </c>
      <c r="P1595">
        <f>IFERROR(E1595/L1595, "null")</f>
        <v>1</v>
      </c>
      <c r="Q1595" t="str">
        <f>TRIM(LEFT(N1595,SEARCH("/",N1595,1)-1))</f>
        <v>photography</v>
      </c>
      <c r="R1595" t="str">
        <f>TRIM(RIGHT(N1595,LEN(N1595)-SEARCH("/",N1595)))</f>
        <v>places</v>
      </c>
      <c r="S1595" s="9">
        <f t="shared" si="73"/>
        <v>42033.845543981486</v>
      </c>
      <c r="T1595" s="9">
        <f t="shared" si="74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72"/>
        <v>0.20499999999999999</v>
      </c>
      <c r="P1596">
        <f>IFERROR(E1596/L1596, "null")</f>
        <v>20.5</v>
      </c>
      <c r="Q1596" t="str">
        <f>TRIM(LEFT(N1596,SEARCH("/",N1596,1)-1))</f>
        <v>photography</v>
      </c>
      <c r="R1596" t="str">
        <f>TRIM(RIGHT(N1596,LEN(N1596)-SEARCH("/",N1596)))</f>
        <v>places</v>
      </c>
      <c r="S1596" s="9">
        <f t="shared" si="73"/>
        <v>42445.712754629625</v>
      </c>
      <c r="T1596" s="9">
        <f t="shared" si="74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72"/>
        <v>2.8E-3</v>
      </c>
      <c r="P1597">
        <f>IFERROR(E1597/L1597, "null")</f>
        <v>40</v>
      </c>
      <c r="Q1597" t="str">
        <f>TRIM(LEFT(N1597,SEARCH("/",N1597,1)-1))</f>
        <v>photography</v>
      </c>
      <c r="R1597" t="str">
        <f>TRIM(RIGHT(N1597,LEN(N1597)-SEARCH("/",N1597)))</f>
        <v>places</v>
      </c>
      <c r="S1597" s="9">
        <f t="shared" si="73"/>
        <v>41780.050092592595</v>
      </c>
      <c r="T1597" s="9">
        <f t="shared" si="74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72"/>
        <v>2.3076923076923078E-2</v>
      </c>
      <c r="P1598">
        <f>IFERROR(E1598/L1598, "null")</f>
        <v>25</v>
      </c>
      <c r="Q1598" t="str">
        <f>TRIM(LEFT(N1598,SEARCH("/",N1598,1)-1))</f>
        <v>photography</v>
      </c>
      <c r="R1598" t="str">
        <f>TRIM(RIGHT(N1598,LEN(N1598)-SEARCH("/",N1598)))</f>
        <v>places</v>
      </c>
      <c r="S1598" s="9">
        <f t="shared" si="73"/>
        <v>41941.430196759262</v>
      </c>
      <c r="T1598" s="9">
        <f t="shared" si="74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72"/>
        <v>0</v>
      </c>
      <c r="P1599" t="str">
        <f>IFERROR(E1599/L1599, "null")</f>
        <v>null</v>
      </c>
      <c r="Q1599" t="str">
        <f>TRIM(LEFT(N1599,SEARCH("/",N1599,1)-1))</f>
        <v>photography</v>
      </c>
      <c r="R1599" t="str">
        <f>TRIM(RIGHT(N1599,LEN(N1599)-SEARCH("/",N1599)))</f>
        <v>places</v>
      </c>
      <c r="S1599" s="9">
        <f t="shared" si="73"/>
        <v>42603.354131944448</v>
      </c>
      <c r="T1599" s="9">
        <f t="shared" si="74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72"/>
        <v>1.25E-3</v>
      </c>
      <c r="P1600">
        <f>IFERROR(E1600/L1600, "null")</f>
        <v>1</v>
      </c>
      <c r="Q1600" t="str">
        <f>TRIM(LEFT(N1600,SEARCH("/",N1600,1)-1))</f>
        <v>photography</v>
      </c>
      <c r="R1600" t="str">
        <f>TRIM(RIGHT(N1600,LEN(N1600)-SEARCH("/",N1600)))</f>
        <v>places</v>
      </c>
      <c r="S1600" s="9">
        <f t="shared" si="73"/>
        <v>42151.667337962965</v>
      </c>
      <c r="T1600" s="9">
        <f t="shared" si="74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72"/>
        <v>0</v>
      </c>
      <c r="P1601" t="str">
        <f>IFERROR(E1601/L1601, "null")</f>
        <v>null</v>
      </c>
      <c r="Q1601" t="str">
        <f>TRIM(LEFT(N1601,SEARCH("/",N1601,1)-1))</f>
        <v>photography</v>
      </c>
      <c r="R1601" t="str">
        <f>TRIM(RIGHT(N1601,LEN(N1601)-SEARCH("/",N1601)))</f>
        <v>places</v>
      </c>
      <c r="S1601" s="9">
        <f t="shared" si="73"/>
        <v>42438.53907407407</v>
      </c>
      <c r="T1601" s="9">
        <f t="shared" si="74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72"/>
        <v>7.3400000000000007E-2</v>
      </c>
      <c r="P1602">
        <f>IFERROR(E1602/L1602, "null")</f>
        <v>40.777777777777779</v>
      </c>
      <c r="Q1602" t="str">
        <f>TRIM(LEFT(N1602,SEARCH("/",N1602,1)-1))</f>
        <v>photography</v>
      </c>
      <c r="R1602" t="str">
        <f>TRIM(RIGHT(N1602,LEN(N1602)-SEARCH("/",N1602)))</f>
        <v>places</v>
      </c>
      <c r="S1602" s="9">
        <f t="shared" si="73"/>
        <v>41791.057314814818</v>
      </c>
      <c r="T1602" s="9">
        <f t="shared" si="74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75">E1603/D1603</f>
        <v>1.082492</v>
      </c>
      <c r="P1603">
        <f>IFERROR(E1603/L1603, "null")</f>
        <v>48.325535714285714</v>
      </c>
      <c r="Q1603" t="str">
        <f>TRIM(LEFT(N1603,SEARCH("/",N1603,1)-1))</f>
        <v>music</v>
      </c>
      <c r="R1603" t="str">
        <f>TRIM(RIGHT(N1603,LEN(N1603)-SEARCH("/",N1603)))</f>
        <v>rock</v>
      </c>
      <c r="S1603" s="9">
        <f t="shared" ref="S1603:S1666" si="76">(((J1603/60)/60)/24)+DATE(1970,1,1)</f>
        <v>40638.092974537038</v>
      </c>
      <c r="T1603" s="9">
        <f t="shared" ref="T1603:T1666" si="77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75"/>
        <v>1.0016666666666667</v>
      </c>
      <c r="P1604">
        <f>IFERROR(E1604/L1604, "null")</f>
        <v>46.953125</v>
      </c>
      <c r="Q1604" t="str">
        <f>TRIM(LEFT(N1604,SEARCH("/",N1604,1)-1))</f>
        <v>music</v>
      </c>
      <c r="R1604" t="str">
        <f>TRIM(RIGHT(N1604,LEN(N1604)-SEARCH("/",N1604)))</f>
        <v>rock</v>
      </c>
      <c r="S1604" s="9">
        <f t="shared" si="76"/>
        <v>40788.297650462962</v>
      </c>
      <c r="T1604" s="9">
        <f t="shared" si="77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75"/>
        <v>1.0003299999999999</v>
      </c>
      <c r="P1605">
        <f>IFERROR(E1605/L1605, "null")</f>
        <v>66.688666666666663</v>
      </c>
      <c r="Q1605" t="str">
        <f>TRIM(LEFT(N1605,SEARCH("/",N1605,1)-1))</f>
        <v>music</v>
      </c>
      <c r="R1605" t="str">
        <f>TRIM(RIGHT(N1605,LEN(N1605)-SEARCH("/",N1605)))</f>
        <v>rock</v>
      </c>
      <c r="S1605" s="9">
        <f t="shared" si="76"/>
        <v>40876.169664351852</v>
      </c>
      <c r="T1605" s="9">
        <f t="shared" si="77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75"/>
        <v>1.2210714285714286</v>
      </c>
      <c r="P1606">
        <f>IFERROR(E1606/L1606, "null")</f>
        <v>48.842857142857142</v>
      </c>
      <c r="Q1606" t="str">
        <f>TRIM(LEFT(N1606,SEARCH("/",N1606,1)-1))</f>
        <v>music</v>
      </c>
      <c r="R1606" t="str">
        <f>TRIM(RIGHT(N1606,LEN(N1606)-SEARCH("/",N1606)))</f>
        <v>rock</v>
      </c>
      <c r="S1606" s="9">
        <f t="shared" si="76"/>
        <v>40945.845312500001</v>
      </c>
      <c r="T1606" s="9">
        <f t="shared" si="77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75"/>
        <v>1.0069333333333335</v>
      </c>
      <c r="P1607">
        <f>IFERROR(E1607/L1607, "null")</f>
        <v>137.30909090909091</v>
      </c>
      <c r="Q1607" t="str">
        <f>TRIM(LEFT(N1607,SEARCH("/",N1607,1)-1))</f>
        <v>music</v>
      </c>
      <c r="R1607" t="str">
        <f>TRIM(RIGHT(N1607,LEN(N1607)-SEARCH("/",N1607)))</f>
        <v>rock</v>
      </c>
      <c r="S1607" s="9">
        <f t="shared" si="76"/>
        <v>40747.012881944444</v>
      </c>
      <c r="T1607" s="9">
        <f t="shared" si="77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75"/>
        <v>1.01004125</v>
      </c>
      <c r="P1608">
        <f>IFERROR(E1608/L1608, "null")</f>
        <v>87.829673913043479</v>
      </c>
      <c r="Q1608" t="str">
        <f>TRIM(LEFT(N1608,SEARCH("/",N1608,1)-1))</f>
        <v>music</v>
      </c>
      <c r="R1608" t="str">
        <f>TRIM(RIGHT(N1608,LEN(N1608)-SEARCH("/",N1608)))</f>
        <v>rock</v>
      </c>
      <c r="S1608" s="9">
        <f t="shared" si="76"/>
        <v>40536.111550925925</v>
      </c>
      <c r="T1608" s="9">
        <f t="shared" si="77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75"/>
        <v>1.4511000000000001</v>
      </c>
      <c r="P1609">
        <f>IFERROR(E1609/L1609, "null")</f>
        <v>70.785365853658533</v>
      </c>
      <c r="Q1609" t="str">
        <f>TRIM(LEFT(N1609,SEARCH("/",N1609,1)-1))</f>
        <v>music</v>
      </c>
      <c r="R1609" t="str">
        <f>TRIM(RIGHT(N1609,LEN(N1609)-SEARCH("/",N1609)))</f>
        <v>rock</v>
      </c>
      <c r="S1609" s="9">
        <f t="shared" si="76"/>
        <v>41053.80846064815</v>
      </c>
      <c r="T1609" s="9">
        <f t="shared" si="77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75"/>
        <v>1.0125</v>
      </c>
      <c r="P1610">
        <f>IFERROR(E1610/L1610, "null")</f>
        <v>52.826086956521742</v>
      </c>
      <c r="Q1610" t="str">
        <f>TRIM(LEFT(N1610,SEARCH("/",N1610,1)-1))</f>
        <v>music</v>
      </c>
      <c r="R1610" t="str">
        <f>TRIM(RIGHT(N1610,LEN(N1610)-SEARCH("/",N1610)))</f>
        <v>rock</v>
      </c>
      <c r="S1610" s="9">
        <f t="shared" si="76"/>
        <v>41607.83085648148</v>
      </c>
      <c r="T1610" s="9">
        <f t="shared" si="77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75"/>
        <v>1.1833333333333333</v>
      </c>
      <c r="P1611">
        <f>IFERROR(E1611/L1611, "null")</f>
        <v>443.75</v>
      </c>
      <c r="Q1611" t="str">
        <f>TRIM(LEFT(N1611,SEARCH("/",N1611,1)-1))</f>
        <v>music</v>
      </c>
      <c r="R1611" t="str">
        <f>TRIM(RIGHT(N1611,LEN(N1611)-SEARCH("/",N1611)))</f>
        <v>rock</v>
      </c>
      <c r="S1611" s="9">
        <f t="shared" si="76"/>
        <v>40796.001261574071</v>
      </c>
      <c r="T1611" s="9">
        <f t="shared" si="77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75"/>
        <v>2.7185000000000001</v>
      </c>
      <c r="P1612">
        <f>IFERROR(E1612/L1612, "null")</f>
        <v>48.544642857142854</v>
      </c>
      <c r="Q1612" t="str">
        <f>TRIM(LEFT(N1612,SEARCH("/",N1612,1)-1))</f>
        <v>music</v>
      </c>
      <c r="R1612" t="str">
        <f>TRIM(RIGHT(N1612,LEN(N1612)-SEARCH("/",N1612)))</f>
        <v>rock</v>
      </c>
      <c r="S1612" s="9">
        <f t="shared" si="76"/>
        <v>41228.924884259257</v>
      </c>
      <c r="T1612" s="9">
        <f t="shared" si="77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75"/>
        <v>1.25125</v>
      </c>
      <c r="P1613">
        <f>IFERROR(E1613/L1613, "null")</f>
        <v>37.074074074074076</v>
      </c>
      <c r="Q1613" t="str">
        <f>TRIM(LEFT(N1613,SEARCH("/",N1613,1)-1))</f>
        <v>music</v>
      </c>
      <c r="R1613" t="str">
        <f>TRIM(RIGHT(N1613,LEN(N1613)-SEARCH("/",N1613)))</f>
        <v>rock</v>
      </c>
      <c r="S1613" s="9">
        <f t="shared" si="76"/>
        <v>41409.00037037037</v>
      </c>
      <c r="T1613" s="9">
        <f t="shared" si="77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75"/>
        <v>1.1000000000000001</v>
      </c>
      <c r="P1614">
        <f>IFERROR(E1614/L1614, "null")</f>
        <v>50</v>
      </c>
      <c r="Q1614" t="str">
        <f>TRIM(LEFT(N1614,SEARCH("/",N1614,1)-1))</f>
        <v>music</v>
      </c>
      <c r="R1614" t="str">
        <f>TRIM(RIGHT(N1614,LEN(N1614)-SEARCH("/",N1614)))</f>
        <v>rock</v>
      </c>
      <c r="S1614" s="9">
        <f t="shared" si="76"/>
        <v>41246.874814814815</v>
      </c>
      <c r="T1614" s="9">
        <f t="shared" si="77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75"/>
        <v>1.0149999999999999</v>
      </c>
      <c r="P1615">
        <f>IFERROR(E1615/L1615, "null")</f>
        <v>39.03846153846154</v>
      </c>
      <c r="Q1615" t="str">
        <f>TRIM(LEFT(N1615,SEARCH("/",N1615,1)-1))</f>
        <v>music</v>
      </c>
      <c r="R1615" t="str">
        <f>TRIM(RIGHT(N1615,LEN(N1615)-SEARCH("/",N1615)))</f>
        <v>rock</v>
      </c>
      <c r="S1615" s="9">
        <f t="shared" si="76"/>
        <v>41082.069467592592</v>
      </c>
      <c r="T1615" s="9">
        <f t="shared" si="77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75"/>
        <v>1.0269999999999999</v>
      </c>
      <c r="P1616">
        <f>IFERROR(E1616/L1616, "null")</f>
        <v>66.688311688311686</v>
      </c>
      <c r="Q1616" t="str">
        <f>TRIM(LEFT(N1616,SEARCH("/",N1616,1)-1))</f>
        <v>music</v>
      </c>
      <c r="R1616" t="str">
        <f>TRIM(RIGHT(N1616,LEN(N1616)-SEARCH("/",N1616)))</f>
        <v>rock</v>
      </c>
      <c r="S1616" s="9">
        <f t="shared" si="76"/>
        <v>41794.981122685182</v>
      </c>
      <c r="T1616" s="9">
        <f t="shared" si="77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75"/>
        <v>1.1412500000000001</v>
      </c>
      <c r="P1617">
        <f>IFERROR(E1617/L1617, "null")</f>
        <v>67.132352941176464</v>
      </c>
      <c r="Q1617" t="str">
        <f>TRIM(LEFT(N1617,SEARCH("/",N1617,1)-1))</f>
        <v>music</v>
      </c>
      <c r="R1617" t="str">
        <f>TRIM(RIGHT(N1617,LEN(N1617)-SEARCH("/",N1617)))</f>
        <v>rock</v>
      </c>
      <c r="S1617" s="9">
        <f t="shared" si="76"/>
        <v>40845.050879629627</v>
      </c>
      <c r="T1617" s="9">
        <f t="shared" si="77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75"/>
        <v>1.042</v>
      </c>
      <c r="P1618">
        <f>IFERROR(E1618/L1618, "null")</f>
        <v>66.369426751592357</v>
      </c>
      <c r="Q1618" t="str">
        <f>TRIM(LEFT(N1618,SEARCH("/",N1618,1)-1))</f>
        <v>music</v>
      </c>
      <c r="R1618" t="str">
        <f>TRIM(RIGHT(N1618,LEN(N1618)-SEARCH("/",N1618)))</f>
        <v>rock</v>
      </c>
      <c r="S1618" s="9">
        <f t="shared" si="76"/>
        <v>41194.715520833335</v>
      </c>
      <c r="T1618" s="9">
        <f t="shared" si="77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75"/>
        <v>1.4585714285714286</v>
      </c>
      <c r="P1619">
        <f>IFERROR(E1619/L1619, "null")</f>
        <v>64.620253164556956</v>
      </c>
      <c r="Q1619" t="str">
        <f>TRIM(LEFT(N1619,SEARCH("/",N1619,1)-1))</f>
        <v>music</v>
      </c>
      <c r="R1619" t="str">
        <f>TRIM(RIGHT(N1619,LEN(N1619)-SEARCH("/",N1619)))</f>
        <v>rock</v>
      </c>
      <c r="S1619" s="9">
        <f t="shared" si="76"/>
        <v>41546.664212962962</v>
      </c>
      <c r="T1619" s="9">
        <f t="shared" si="77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75"/>
        <v>1.0506666666666666</v>
      </c>
      <c r="P1620">
        <f>IFERROR(E1620/L1620, "null")</f>
        <v>58.370370370370374</v>
      </c>
      <c r="Q1620" t="str">
        <f>TRIM(LEFT(N1620,SEARCH("/",N1620,1)-1))</f>
        <v>music</v>
      </c>
      <c r="R1620" t="str">
        <f>TRIM(RIGHT(N1620,LEN(N1620)-SEARCH("/",N1620)))</f>
        <v>rock</v>
      </c>
      <c r="S1620" s="9">
        <f t="shared" si="76"/>
        <v>41301.654340277775</v>
      </c>
      <c r="T1620" s="9">
        <f t="shared" si="77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75"/>
        <v>1.3333333333333333</v>
      </c>
      <c r="P1621">
        <f>IFERROR(E1621/L1621, "null")</f>
        <v>86.956521739130437</v>
      </c>
      <c r="Q1621" t="str">
        <f>TRIM(LEFT(N1621,SEARCH("/",N1621,1)-1))</f>
        <v>music</v>
      </c>
      <c r="R1621" t="str">
        <f>TRIM(RIGHT(N1621,LEN(N1621)-SEARCH("/",N1621)))</f>
        <v>rock</v>
      </c>
      <c r="S1621" s="9">
        <f t="shared" si="76"/>
        <v>41876.18618055556</v>
      </c>
      <c r="T1621" s="9">
        <f t="shared" si="77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75"/>
        <v>1.1299999999999999</v>
      </c>
      <c r="P1622">
        <f>IFERROR(E1622/L1622, "null")</f>
        <v>66.470588235294116</v>
      </c>
      <c r="Q1622" t="str">
        <f>TRIM(LEFT(N1622,SEARCH("/",N1622,1)-1))</f>
        <v>music</v>
      </c>
      <c r="R1622" t="str">
        <f>TRIM(RIGHT(N1622,LEN(N1622)-SEARCH("/",N1622)))</f>
        <v>rock</v>
      </c>
      <c r="S1622" s="9">
        <f t="shared" si="76"/>
        <v>41321.339583333334</v>
      </c>
      <c r="T1622" s="9">
        <f t="shared" si="77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75"/>
        <v>1.212</v>
      </c>
      <c r="P1623">
        <f>IFERROR(E1623/L1623, "null")</f>
        <v>163.78378378378378</v>
      </c>
      <c r="Q1623" t="str">
        <f>TRIM(LEFT(N1623,SEARCH("/",N1623,1)-1))</f>
        <v>music</v>
      </c>
      <c r="R1623" t="str">
        <f>TRIM(RIGHT(N1623,LEN(N1623)-SEARCH("/",N1623)))</f>
        <v>rock</v>
      </c>
      <c r="S1623" s="9">
        <f t="shared" si="76"/>
        <v>41003.60665509259</v>
      </c>
      <c r="T1623" s="9">
        <f t="shared" si="77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75"/>
        <v>1.0172463768115942</v>
      </c>
      <c r="P1624">
        <f>IFERROR(E1624/L1624, "null")</f>
        <v>107.98461538461538</v>
      </c>
      <c r="Q1624" t="str">
        <f>TRIM(LEFT(N1624,SEARCH("/",N1624,1)-1))</f>
        <v>music</v>
      </c>
      <c r="R1624" t="str">
        <f>TRIM(RIGHT(N1624,LEN(N1624)-SEARCH("/",N1624)))</f>
        <v>rock</v>
      </c>
      <c r="S1624" s="9">
        <f t="shared" si="76"/>
        <v>41950.29483796296</v>
      </c>
      <c r="T1624" s="9">
        <f t="shared" si="77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75"/>
        <v>1.0106666666666666</v>
      </c>
      <c r="P1625">
        <f>IFERROR(E1625/L1625, "null")</f>
        <v>42.111111111111114</v>
      </c>
      <c r="Q1625" t="str">
        <f>TRIM(LEFT(N1625,SEARCH("/",N1625,1)-1))</f>
        <v>music</v>
      </c>
      <c r="R1625" t="str">
        <f>TRIM(RIGHT(N1625,LEN(N1625)-SEARCH("/",N1625)))</f>
        <v>rock</v>
      </c>
      <c r="S1625" s="9">
        <f t="shared" si="76"/>
        <v>41453.688530092593</v>
      </c>
      <c r="T1625" s="9">
        <f t="shared" si="77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75"/>
        <v>1.18</v>
      </c>
      <c r="P1626">
        <f>IFERROR(E1626/L1626, "null")</f>
        <v>47.2</v>
      </c>
      <c r="Q1626" t="str">
        <f>TRIM(LEFT(N1626,SEARCH("/",N1626,1)-1))</f>
        <v>music</v>
      </c>
      <c r="R1626" t="str">
        <f>TRIM(RIGHT(N1626,LEN(N1626)-SEARCH("/",N1626)))</f>
        <v>rock</v>
      </c>
      <c r="S1626" s="9">
        <f t="shared" si="76"/>
        <v>41243.367303240739</v>
      </c>
      <c r="T1626" s="9">
        <f t="shared" si="77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75"/>
        <v>1.5533333333333332</v>
      </c>
      <c r="P1627">
        <f>IFERROR(E1627/L1627, "null")</f>
        <v>112.01923076923077</v>
      </c>
      <c r="Q1627" t="str">
        <f>TRIM(LEFT(N1627,SEARCH("/",N1627,1)-1))</f>
        <v>music</v>
      </c>
      <c r="R1627" t="str">
        <f>TRIM(RIGHT(N1627,LEN(N1627)-SEARCH("/",N1627)))</f>
        <v>rock</v>
      </c>
      <c r="S1627" s="9">
        <f t="shared" si="76"/>
        <v>41135.699687500004</v>
      </c>
      <c r="T1627" s="9">
        <f t="shared" si="77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75"/>
        <v>1.0118750000000001</v>
      </c>
      <c r="P1628">
        <f>IFERROR(E1628/L1628, "null")</f>
        <v>74.953703703703709</v>
      </c>
      <c r="Q1628" t="str">
        <f>TRIM(LEFT(N1628,SEARCH("/",N1628,1)-1))</f>
        <v>music</v>
      </c>
      <c r="R1628" t="str">
        <f>TRIM(RIGHT(N1628,LEN(N1628)-SEARCH("/",N1628)))</f>
        <v>rock</v>
      </c>
      <c r="S1628" s="9">
        <f t="shared" si="76"/>
        <v>41579.847997685189</v>
      </c>
      <c r="T1628" s="9">
        <f t="shared" si="77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75"/>
        <v>1.17</v>
      </c>
      <c r="P1629">
        <f>IFERROR(E1629/L1629, "null")</f>
        <v>61.578947368421055</v>
      </c>
      <c r="Q1629" t="str">
        <f>TRIM(LEFT(N1629,SEARCH("/",N1629,1)-1))</f>
        <v>music</v>
      </c>
      <c r="R1629" t="str">
        <f>TRIM(RIGHT(N1629,LEN(N1629)-SEARCH("/",N1629)))</f>
        <v>rock</v>
      </c>
      <c r="S1629" s="9">
        <f t="shared" si="76"/>
        <v>41205.707048611112</v>
      </c>
      <c r="T1629" s="9">
        <f t="shared" si="77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75"/>
        <v>1.00925</v>
      </c>
      <c r="P1630">
        <f>IFERROR(E1630/L1630, "null")</f>
        <v>45.875</v>
      </c>
      <c r="Q1630" t="str">
        <f>TRIM(LEFT(N1630,SEARCH("/",N1630,1)-1))</f>
        <v>music</v>
      </c>
      <c r="R1630" t="str">
        <f>TRIM(RIGHT(N1630,LEN(N1630)-SEARCH("/",N1630)))</f>
        <v>rock</v>
      </c>
      <c r="S1630" s="9">
        <f t="shared" si="76"/>
        <v>41774.737060185187</v>
      </c>
      <c r="T1630" s="9">
        <f t="shared" si="77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75"/>
        <v>1.0366666666666666</v>
      </c>
      <c r="P1631">
        <f>IFERROR(E1631/L1631, "null")</f>
        <v>75.853658536585371</v>
      </c>
      <c r="Q1631" t="str">
        <f>TRIM(LEFT(N1631,SEARCH("/",N1631,1)-1))</f>
        <v>music</v>
      </c>
      <c r="R1631" t="str">
        <f>TRIM(RIGHT(N1631,LEN(N1631)-SEARCH("/",N1631)))</f>
        <v>rock</v>
      </c>
      <c r="S1631" s="9">
        <f t="shared" si="76"/>
        <v>41645.867280092592</v>
      </c>
      <c r="T1631" s="9">
        <f t="shared" si="77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75"/>
        <v>2.6524999999999999</v>
      </c>
      <c r="P1632">
        <f>IFERROR(E1632/L1632, "null")</f>
        <v>84.206349206349202</v>
      </c>
      <c r="Q1632" t="str">
        <f>TRIM(LEFT(N1632,SEARCH("/",N1632,1)-1))</f>
        <v>music</v>
      </c>
      <c r="R1632" t="str">
        <f>TRIM(RIGHT(N1632,LEN(N1632)-SEARCH("/",N1632)))</f>
        <v>rock</v>
      </c>
      <c r="S1632" s="9">
        <f t="shared" si="76"/>
        <v>40939.837673611109</v>
      </c>
      <c r="T1632" s="9">
        <f t="shared" si="77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75"/>
        <v>1.5590999999999999</v>
      </c>
      <c r="P1633">
        <f>IFERROR(E1633/L1633, "null")</f>
        <v>117.22556390977444</v>
      </c>
      <c r="Q1633" t="str">
        <f>TRIM(LEFT(N1633,SEARCH("/",N1633,1)-1))</f>
        <v>music</v>
      </c>
      <c r="R1633" t="str">
        <f>TRIM(RIGHT(N1633,LEN(N1633)-SEARCH("/",N1633)))</f>
        <v>rock</v>
      </c>
      <c r="S1633" s="9">
        <f t="shared" si="76"/>
        <v>41164.859502314815</v>
      </c>
      <c r="T1633" s="9">
        <f t="shared" si="77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75"/>
        <v>1.0162500000000001</v>
      </c>
      <c r="P1634">
        <f>IFERROR(E1634/L1634, "null")</f>
        <v>86.489361702127653</v>
      </c>
      <c r="Q1634" t="str">
        <f>TRIM(LEFT(N1634,SEARCH("/",N1634,1)-1))</f>
        <v>music</v>
      </c>
      <c r="R1634" t="str">
        <f>TRIM(RIGHT(N1634,LEN(N1634)-SEARCH("/",N1634)))</f>
        <v>rock</v>
      </c>
      <c r="S1634" s="9">
        <f t="shared" si="76"/>
        <v>40750.340902777774</v>
      </c>
      <c r="T1634" s="9">
        <f t="shared" si="77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75"/>
        <v>1</v>
      </c>
      <c r="P1635">
        <f>IFERROR(E1635/L1635, "null")</f>
        <v>172.41379310344828</v>
      </c>
      <c r="Q1635" t="str">
        <f>TRIM(LEFT(N1635,SEARCH("/",N1635,1)-1))</f>
        <v>music</v>
      </c>
      <c r="R1635" t="str">
        <f>TRIM(RIGHT(N1635,LEN(N1635)-SEARCH("/",N1635)))</f>
        <v>rock</v>
      </c>
      <c r="S1635" s="9">
        <f t="shared" si="76"/>
        <v>40896.883750000001</v>
      </c>
      <c r="T1635" s="9">
        <f t="shared" si="77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75"/>
        <v>1.0049999999999999</v>
      </c>
      <c r="P1636">
        <f>IFERROR(E1636/L1636, "null")</f>
        <v>62.8125</v>
      </c>
      <c r="Q1636" t="str">
        <f>TRIM(LEFT(N1636,SEARCH("/",N1636,1)-1))</f>
        <v>music</v>
      </c>
      <c r="R1636" t="str">
        <f>TRIM(RIGHT(N1636,LEN(N1636)-SEARCH("/",N1636)))</f>
        <v>rock</v>
      </c>
      <c r="S1636" s="9">
        <f t="shared" si="76"/>
        <v>40658.189826388887</v>
      </c>
      <c r="T1636" s="9">
        <f t="shared" si="77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75"/>
        <v>1.2529999999999999</v>
      </c>
      <c r="P1637">
        <f>IFERROR(E1637/L1637, "null")</f>
        <v>67.729729729729726</v>
      </c>
      <c r="Q1637" t="str">
        <f>TRIM(LEFT(N1637,SEARCH("/",N1637,1)-1))</f>
        <v>music</v>
      </c>
      <c r="R1637" t="str">
        <f>TRIM(RIGHT(N1637,LEN(N1637)-SEARCH("/",N1637)))</f>
        <v>rock</v>
      </c>
      <c r="S1637" s="9">
        <f t="shared" si="76"/>
        <v>42502.868761574078</v>
      </c>
      <c r="T1637" s="9">
        <f t="shared" si="77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75"/>
        <v>1.0355555555555556</v>
      </c>
      <c r="P1638">
        <f>IFERROR(E1638/L1638, "null")</f>
        <v>53.5632183908046</v>
      </c>
      <c r="Q1638" t="str">
        <f>TRIM(LEFT(N1638,SEARCH("/",N1638,1)-1))</f>
        <v>music</v>
      </c>
      <c r="R1638" t="str">
        <f>TRIM(RIGHT(N1638,LEN(N1638)-SEARCH("/",N1638)))</f>
        <v>rock</v>
      </c>
      <c r="S1638" s="9">
        <f t="shared" si="76"/>
        <v>40663.08666666667</v>
      </c>
      <c r="T1638" s="9">
        <f t="shared" si="77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75"/>
        <v>1.038</v>
      </c>
      <c r="P1639">
        <f>IFERROR(E1639/L1639, "null")</f>
        <v>34.6</v>
      </c>
      <c r="Q1639" t="str">
        <f>TRIM(LEFT(N1639,SEARCH("/",N1639,1)-1))</f>
        <v>music</v>
      </c>
      <c r="R1639" t="str">
        <f>TRIM(RIGHT(N1639,LEN(N1639)-SEARCH("/",N1639)))</f>
        <v>rock</v>
      </c>
      <c r="S1639" s="9">
        <f t="shared" si="76"/>
        <v>40122.751620370371</v>
      </c>
      <c r="T1639" s="9">
        <f t="shared" si="77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75"/>
        <v>1.05</v>
      </c>
      <c r="P1640">
        <f>IFERROR(E1640/L1640, "null")</f>
        <v>38.888888888888886</v>
      </c>
      <c r="Q1640" t="str">
        <f>TRIM(LEFT(N1640,SEARCH("/",N1640,1)-1))</f>
        <v>music</v>
      </c>
      <c r="R1640" t="str">
        <f>TRIM(RIGHT(N1640,LEN(N1640)-SEARCH("/",N1640)))</f>
        <v>rock</v>
      </c>
      <c r="S1640" s="9">
        <f t="shared" si="76"/>
        <v>41288.68712962963</v>
      </c>
      <c r="T1640" s="9">
        <f t="shared" si="77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75"/>
        <v>1</v>
      </c>
      <c r="P1641">
        <f>IFERROR(E1641/L1641, "null")</f>
        <v>94.736842105263165</v>
      </c>
      <c r="Q1641" t="str">
        <f>TRIM(LEFT(N1641,SEARCH("/",N1641,1)-1))</f>
        <v>music</v>
      </c>
      <c r="R1641" t="str">
        <f>TRIM(RIGHT(N1641,LEN(N1641)-SEARCH("/",N1641)))</f>
        <v>rock</v>
      </c>
      <c r="S1641" s="9">
        <f t="shared" si="76"/>
        <v>40941.652372685188</v>
      </c>
      <c r="T1641" s="9">
        <f t="shared" si="77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75"/>
        <v>1.6986000000000001</v>
      </c>
      <c r="P1642">
        <f>IFERROR(E1642/L1642, "null")</f>
        <v>39.967058823529413</v>
      </c>
      <c r="Q1642" t="str">
        <f>TRIM(LEFT(N1642,SEARCH("/",N1642,1)-1))</f>
        <v>music</v>
      </c>
      <c r="R1642" t="str">
        <f>TRIM(RIGHT(N1642,LEN(N1642)-SEARCH("/",N1642)))</f>
        <v>rock</v>
      </c>
      <c r="S1642" s="9">
        <f t="shared" si="76"/>
        <v>40379.23096064815</v>
      </c>
      <c r="T1642" s="9">
        <f t="shared" si="77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75"/>
        <v>1.014</v>
      </c>
      <c r="P1643">
        <f>IFERROR(E1643/L1643, "null")</f>
        <v>97.5</v>
      </c>
      <c r="Q1643" t="str">
        <f>TRIM(LEFT(N1643,SEARCH("/",N1643,1)-1))</f>
        <v>music</v>
      </c>
      <c r="R1643" t="str">
        <f>TRIM(RIGHT(N1643,LEN(N1643)-SEARCH("/",N1643)))</f>
        <v>pop</v>
      </c>
      <c r="S1643" s="9">
        <f t="shared" si="76"/>
        <v>41962.596574074079</v>
      </c>
      <c r="T1643" s="9">
        <f t="shared" si="77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75"/>
        <v>1</v>
      </c>
      <c r="P1644">
        <f>IFERROR(E1644/L1644, "null")</f>
        <v>42.857142857142854</v>
      </c>
      <c r="Q1644" t="str">
        <f>TRIM(LEFT(N1644,SEARCH("/",N1644,1)-1))</f>
        <v>music</v>
      </c>
      <c r="R1644" t="str">
        <f>TRIM(RIGHT(N1644,LEN(N1644)-SEARCH("/",N1644)))</f>
        <v>pop</v>
      </c>
      <c r="S1644" s="9">
        <f t="shared" si="76"/>
        <v>40688.024618055555</v>
      </c>
      <c r="T1644" s="9">
        <f t="shared" si="77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75"/>
        <v>1.2470000000000001</v>
      </c>
      <c r="P1645">
        <f>IFERROR(E1645/L1645, "null")</f>
        <v>168.51351351351352</v>
      </c>
      <c r="Q1645" t="str">
        <f>TRIM(LEFT(N1645,SEARCH("/",N1645,1)-1))</f>
        <v>music</v>
      </c>
      <c r="R1645" t="str">
        <f>TRIM(RIGHT(N1645,LEN(N1645)-SEARCH("/",N1645)))</f>
        <v>pop</v>
      </c>
      <c r="S1645" s="9">
        <f t="shared" si="76"/>
        <v>41146.824212962965</v>
      </c>
      <c r="T1645" s="9">
        <f t="shared" si="77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75"/>
        <v>1.095</v>
      </c>
      <c r="P1646">
        <f>IFERROR(E1646/L1646, "null")</f>
        <v>85.546875</v>
      </c>
      <c r="Q1646" t="str">
        <f>TRIM(LEFT(N1646,SEARCH("/",N1646,1)-1))</f>
        <v>music</v>
      </c>
      <c r="R1646" t="str">
        <f>TRIM(RIGHT(N1646,LEN(N1646)-SEARCH("/",N1646)))</f>
        <v>pop</v>
      </c>
      <c r="S1646" s="9">
        <f t="shared" si="76"/>
        <v>41175.05972222222</v>
      </c>
      <c r="T1646" s="9">
        <f t="shared" si="77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75"/>
        <v>1.1080000000000001</v>
      </c>
      <c r="P1647">
        <f>IFERROR(E1647/L1647, "null")</f>
        <v>554</v>
      </c>
      <c r="Q1647" t="str">
        <f>TRIM(LEFT(N1647,SEARCH("/",N1647,1)-1))</f>
        <v>music</v>
      </c>
      <c r="R1647" t="str">
        <f>TRIM(RIGHT(N1647,LEN(N1647)-SEARCH("/",N1647)))</f>
        <v>pop</v>
      </c>
      <c r="S1647" s="9">
        <f t="shared" si="76"/>
        <v>41521.617361111108</v>
      </c>
      <c r="T1647" s="9">
        <f t="shared" si="77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75"/>
        <v>1.1020000000000001</v>
      </c>
      <c r="P1648">
        <f>IFERROR(E1648/L1648, "null")</f>
        <v>26.554216867469879</v>
      </c>
      <c r="Q1648" t="str">
        <f>TRIM(LEFT(N1648,SEARCH("/",N1648,1)-1))</f>
        <v>music</v>
      </c>
      <c r="R1648" t="str">
        <f>TRIM(RIGHT(N1648,LEN(N1648)-SEARCH("/",N1648)))</f>
        <v>pop</v>
      </c>
      <c r="S1648" s="9">
        <f t="shared" si="76"/>
        <v>41833.450266203705</v>
      </c>
      <c r="T1648" s="9">
        <f t="shared" si="77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75"/>
        <v>1.0471999999999999</v>
      </c>
      <c r="P1649">
        <f>IFERROR(E1649/L1649, "null")</f>
        <v>113.82608695652173</v>
      </c>
      <c r="Q1649" t="str">
        <f>TRIM(LEFT(N1649,SEARCH("/",N1649,1)-1))</f>
        <v>music</v>
      </c>
      <c r="R1649" t="str">
        <f>TRIM(RIGHT(N1649,LEN(N1649)-SEARCH("/",N1649)))</f>
        <v>pop</v>
      </c>
      <c r="S1649" s="9">
        <f t="shared" si="76"/>
        <v>41039.409456018519</v>
      </c>
      <c r="T1649" s="9">
        <f t="shared" si="77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75"/>
        <v>1.2526086956521738</v>
      </c>
      <c r="P1650">
        <f>IFERROR(E1650/L1650, "null")</f>
        <v>32.011111111111113</v>
      </c>
      <c r="Q1650" t="str">
        <f>TRIM(LEFT(N1650,SEARCH("/",N1650,1)-1))</f>
        <v>music</v>
      </c>
      <c r="R1650" t="str">
        <f>TRIM(RIGHT(N1650,LEN(N1650)-SEARCH("/",N1650)))</f>
        <v>pop</v>
      </c>
      <c r="S1650" s="9">
        <f t="shared" si="76"/>
        <v>40592.704652777778</v>
      </c>
      <c r="T1650" s="9">
        <f t="shared" si="77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75"/>
        <v>1.0058763157894737</v>
      </c>
      <c r="P1651">
        <f>IFERROR(E1651/L1651, "null")</f>
        <v>47.189259259259259</v>
      </c>
      <c r="Q1651" t="str">
        <f>TRIM(LEFT(N1651,SEARCH("/",N1651,1)-1))</f>
        <v>music</v>
      </c>
      <c r="R1651" t="str">
        <f>TRIM(RIGHT(N1651,LEN(N1651)-SEARCH("/",N1651)))</f>
        <v>pop</v>
      </c>
      <c r="S1651" s="9">
        <f t="shared" si="76"/>
        <v>41737.684664351851</v>
      </c>
      <c r="T1651" s="9">
        <f t="shared" si="77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75"/>
        <v>1.4155</v>
      </c>
      <c r="P1652">
        <f>IFERROR(E1652/L1652, "null")</f>
        <v>88.46875</v>
      </c>
      <c r="Q1652" t="str">
        <f>TRIM(LEFT(N1652,SEARCH("/",N1652,1)-1))</f>
        <v>music</v>
      </c>
      <c r="R1652" t="str">
        <f>TRIM(RIGHT(N1652,LEN(N1652)-SEARCH("/",N1652)))</f>
        <v>pop</v>
      </c>
      <c r="S1652" s="9">
        <f t="shared" si="76"/>
        <v>41526.435613425929</v>
      </c>
      <c r="T1652" s="9">
        <f t="shared" si="77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75"/>
        <v>1.0075000000000001</v>
      </c>
      <c r="P1653">
        <f>IFERROR(E1653/L1653, "null")</f>
        <v>100.75</v>
      </c>
      <c r="Q1653" t="str">
        <f>TRIM(LEFT(N1653,SEARCH("/",N1653,1)-1))</f>
        <v>music</v>
      </c>
      <c r="R1653" t="str">
        <f>TRIM(RIGHT(N1653,LEN(N1653)-SEARCH("/",N1653)))</f>
        <v>pop</v>
      </c>
      <c r="S1653" s="9">
        <f t="shared" si="76"/>
        <v>40625.900694444441</v>
      </c>
      <c r="T1653" s="9">
        <f t="shared" si="77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75"/>
        <v>1.0066666666666666</v>
      </c>
      <c r="P1654">
        <f>IFERROR(E1654/L1654, "null")</f>
        <v>64.714285714285708</v>
      </c>
      <c r="Q1654" t="str">
        <f>TRIM(LEFT(N1654,SEARCH("/",N1654,1)-1))</f>
        <v>music</v>
      </c>
      <c r="R1654" t="str">
        <f>TRIM(RIGHT(N1654,LEN(N1654)-SEARCH("/",N1654)))</f>
        <v>pop</v>
      </c>
      <c r="S1654" s="9">
        <f t="shared" si="76"/>
        <v>41572.492974537039</v>
      </c>
      <c r="T1654" s="9">
        <f t="shared" si="77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75"/>
        <v>1.7423040000000001</v>
      </c>
      <c r="P1655">
        <f>IFERROR(E1655/L1655, "null")</f>
        <v>51.854285714285716</v>
      </c>
      <c r="Q1655" t="str">
        <f>TRIM(LEFT(N1655,SEARCH("/",N1655,1)-1))</f>
        <v>music</v>
      </c>
      <c r="R1655" t="str">
        <f>TRIM(RIGHT(N1655,LEN(N1655)-SEARCH("/",N1655)))</f>
        <v>pop</v>
      </c>
      <c r="S1655" s="9">
        <f t="shared" si="76"/>
        <v>40626.834444444445</v>
      </c>
      <c r="T1655" s="9">
        <f t="shared" si="77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75"/>
        <v>1.199090909090909</v>
      </c>
      <c r="P1656">
        <f>IFERROR(E1656/L1656, "null")</f>
        <v>38.794117647058826</v>
      </c>
      <c r="Q1656" t="str">
        <f>TRIM(LEFT(N1656,SEARCH("/",N1656,1)-1))</f>
        <v>music</v>
      </c>
      <c r="R1656" t="str">
        <f>TRIM(RIGHT(N1656,LEN(N1656)-SEARCH("/",N1656)))</f>
        <v>pop</v>
      </c>
      <c r="S1656" s="9">
        <f t="shared" si="76"/>
        <v>40987.890740740739</v>
      </c>
      <c r="T1656" s="9">
        <f t="shared" si="77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75"/>
        <v>1.4286666666666668</v>
      </c>
      <c r="P1657">
        <f>IFERROR(E1657/L1657, "null")</f>
        <v>44.645833333333336</v>
      </c>
      <c r="Q1657" t="str">
        <f>TRIM(LEFT(N1657,SEARCH("/",N1657,1)-1))</f>
        <v>music</v>
      </c>
      <c r="R1657" t="str">
        <f>TRIM(RIGHT(N1657,LEN(N1657)-SEARCH("/",N1657)))</f>
        <v>pop</v>
      </c>
      <c r="S1657" s="9">
        <f t="shared" si="76"/>
        <v>40974.791898148149</v>
      </c>
      <c r="T1657" s="9">
        <f t="shared" si="77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75"/>
        <v>1.0033493333333334</v>
      </c>
      <c r="P1658">
        <f>IFERROR(E1658/L1658, "null")</f>
        <v>156.77333333333334</v>
      </c>
      <c r="Q1658" t="str">
        <f>TRIM(LEFT(N1658,SEARCH("/",N1658,1)-1))</f>
        <v>music</v>
      </c>
      <c r="R1658" t="str">
        <f>TRIM(RIGHT(N1658,LEN(N1658)-SEARCH("/",N1658)))</f>
        <v>pop</v>
      </c>
      <c r="S1658" s="9">
        <f t="shared" si="76"/>
        <v>41226.928842592592</v>
      </c>
      <c r="T1658" s="9">
        <f t="shared" si="77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75"/>
        <v>1.0493380000000001</v>
      </c>
      <c r="P1659">
        <f>IFERROR(E1659/L1659, "null")</f>
        <v>118.70339366515837</v>
      </c>
      <c r="Q1659" t="str">
        <f>TRIM(LEFT(N1659,SEARCH("/",N1659,1)-1))</f>
        <v>music</v>
      </c>
      <c r="R1659" t="str">
        <f>TRIM(RIGHT(N1659,LEN(N1659)-SEARCH("/",N1659)))</f>
        <v>pop</v>
      </c>
      <c r="S1659" s="9">
        <f t="shared" si="76"/>
        <v>41023.782037037039</v>
      </c>
      <c r="T1659" s="9">
        <f t="shared" si="77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75"/>
        <v>1.3223333333333334</v>
      </c>
      <c r="P1660">
        <f>IFERROR(E1660/L1660, "null")</f>
        <v>74.149532710280369</v>
      </c>
      <c r="Q1660" t="str">
        <f>TRIM(LEFT(N1660,SEARCH("/",N1660,1)-1))</f>
        <v>music</v>
      </c>
      <c r="R1660" t="str">
        <f>TRIM(RIGHT(N1660,LEN(N1660)-SEARCH("/",N1660)))</f>
        <v>pop</v>
      </c>
      <c r="S1660" s="9">
        <f t="shared" si="76"/>
        <v>41223.22184027778</v>
      </c>
      <c r="T1660" s="9">
        <f t="shared" si="77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75"/>
        <v>1.1279999999999999</v>
      </c>
      <c r="P1661">
        <f>IFERROR(E1661/L1661, "null")</f>
        <v>12.533333333333333</v>
      </c>
      <c r="Q1661" t="str">
        <f>TRIM(LEFT(N1661,SEARCH("/",N1661,1)-1))</f>
        <v>music</v>
      </c>
      <c r="R1661" t="str">
        <f>TRIM(RIGHT(N1661,LEN(N1661)-SEARCH("/",N1661)))</f>
        <v>pop</v>
      </c>
      <c r="S1661" s="9">
        <f t="shared" si="76"/>
        <v>41596.913437499999</v>
      </c>
      <c r="T1661" s="9">
        <f t="shared" si="77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75"/>
        <v>12.5375</v>
      </c>
      <c r="P1662">
        <f>IFERROR(E1662/L1662, "null")</f>
        <v>27.861111111111111</v>
      </c>
      <c r="Q1662" t="str">
        <f>TRIM(LEFT(N1662,SEARCH("/",N1662,1)-1))</f>
        <v>music</v>
      </c>
      <c r="R1662" t="str">
        <f>TRIM(RIGHT(N1662,LEN(N1662)-SEARCH("/",N1662)))</f>
        <v>pop</v>
      </c>
      <c r="S1662" s="9">
        <f t="shared" si="76"/>
        <v>42459.693865740745</v>
      </c>
      <c r="T1662" s="9">
        <f t="shared" si="77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75"/>
        <v>1.0250632911392406</v>
      </c>
      <c r="P1663">
        <f>IFERROR(E1663/L1663, "null")</f>
        <v>80.178217821782184</v>
      </c>
      <c r="Q1663" t="str">
        <f>TRIM(LEFT(N1663,SEARCH("/",N1663,1)-1))</f>
        <v>music</v>
      </c>
      <c r="R1663" t="str">
        <f>TRIM(RIGHT(N1663,LEN(N1663)-SEARCH("/",N1663)))</f>
        <v>pop</v>
      </c>
      <c r="S1663" s="9">
        <f t="shared" si="76"/>
        <v>42343.998043981483</v>
      </c>
      <c r="T1663" s="9">
        <f t="shared" si="77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75"/>
        <v>1.026375</v>
      </c>
      <c r="P1664">
        <f>IFERROR(E1664/L1664, "null")</f>
        <v>132.43548387096774</v>
      </c>
      <c r="Q1664" t="str">
        <f>TRIM(LEFT(N1664,SEARCH("/",N1664,1)-1))</f>
        <v>music</v>
      </c>
      <c r="R1664" t="str">
        <f>TRIM(RIGHT(N1664,LEN(N1664)-SEARCH("/",N1664)))</f>
        <v>pop</v>
      </c>
      <c r="S1664" s="9">
        <f t="shared" si="76"/>
        <v>40848.198333333334</v>
      </c>
      <c r="T1664" s="9">
        <f t="shared" si="77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75"/>
        <v>1.08</v>
      </c>
      <c r="P1665">
        <f>IFERROR(E1665/L1665, "null")</f>
        <v>33.75</v>
      </c>
      <c r="Q1665" t="str">
        <f>TRIM(LEFT(N1665,SEARCH("/",N1665,1)-1))</f>
        <v>music</v>
      </c>
      <c r="R1665" t="str">
        <f>TRIM(RIGHT(N1665,LEN(N1665)-SEARCH("/",N1665)))</f>
        <v>pop</v>
      </c>
      <c r="S1665" s="9">
        <f t="shared" si="76"/>
        <v>42006.02207175926</v>
      </c>
      <c r="T1665" s="9">
        <f t="shared" si="77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75"/>
        <v>1.2240879999999998</v>
      </c>
      <c r="P1666">
        <f>IFERROR(E1666/L1666, "null")</f>
        <v>34.384494382022467</v>
      </c>
      <c r="Q1666" t="str">
        <f>TRIM(LEFT(N1666,SEARCH("/",N1666,1)-1))</f>
        <v>music</v>
      </c>
      <c r="R1666" t="str">
        <f>TRIM(RIGHT(N1666,LEN(N1666)-SEARCH("/",N1666)))</f>
        <v>pop</v>
      </c>
      <c r="S1666" s="9">
        <f t="shared" si="76"/>
        <v>40939.761782407404</v>
      </c>
      <c r="T1666" s="9">
        <f t="shared" si="77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78">E1667/D1667</f>
        <v>1.1945714285714286</v>
      </c>
      <c r="P1667">
        <f>IFERROR(E1667/L1667, "null")</f>
        <v>44.956989247311824</v>
      </c>
      <c r="Q1667" t="str">
        <f>TRIM(LEFT(N1667,SEARCH("/",N1667,1)-1))</f>
        <v>music</v>
      </c>
      <c r="R1667" t="str">
        <f>TRIM(RIGHT(N1667,LEN(N1667)-SEARCH("/",N1667)))</f>
        <v>pop</v>
      </c>
      <c r="S1667" s="9">
        <f t="shared" ref="S1667:S1730" si="79">(((J1667/60)/60)/24)+DATE(1970,1,1)</f>
        <v>40564.649456018517</v>
      </c>
      <c r="T1667" s="9">
        <f t="shared" ref="T1667:T1730" si="80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78"/>
        <v>1.6088</v>
      </c>
      <c r="P1668">
        <f>IFERROR(E1668/L1668, "null")</f>
        <v>41.04081632653061</v>
      </c>
      <c r="Q1668" t="str">
        <f>TRIM(LEFT(N1668,SEARCH("/",N1668,1)-1))</f>
        <v>music</v>
      </c>
      <c r="R1668" t="str">
        <f>TRIM(RIGHT(N1668,LEN(N1668)-SEARCH("/",N1668)))</f>
        <v>pop</v>
      </c>
      <c r="S1668" s="9">
        <f t="shared" si="79"/>
        <v>41331.253159722226</v>
      </c>
      <c r="T1668" s="9">
        <f t="shared" si="80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78"/>
        <v>1.2685294117647059</v>
      </c>
      <c r="P1669">
        <f>IFERROR(E1669/L1669, "null")</f>
        <v>52.597560975609753</v>
      </c>
      <c r="Q1669" t="str">
        <f>TRIM(LEFT(N1669,SEARCH("/",N1669,1)-1))</f>
        <v>music</v>
      </c>
      <c r="R1669" t="str">
        <f>TRIM(RIGHT(N1669,LEN(N1669)-SEARCH("/",N1669)))</f>
        <v>pop</v>
      </c>
      <c r="S1669" s="9">
        <f t="shared" si="79"/>
        <v>41682.0705787037</v>
      </c>
      <c r="T1669" s="9">
        <f t="shared" si="80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78"/>
        <v>1.026375</v>
      </c>
      <c r="P1670">
        <f>IFERROR(E1670/L1670, "null")</f>
        <v>70.784482758620683</v>
      </c>
      <c r="Q1670" t="str">
        <f>TRIM(LEFT(N1670,SEARCH("/",N1670,1)-1))</f>
        <v>music</v>
      </c>
      <c r="R1670" t="str">
        <f>TRIM(RIGHT(N1670,LEN(N1670)-SEARCH("/",N1670)))</f>
        <v>pop</v>
      </c>
      <c r="S1670" s="9">
        <f t="shared" si="79"/>
        <v>40845.14975694444</v>
      </c>
      <c r="T1670" s="9">
        <f t="shared" si="80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78"/>
        <v>1.3975</v>
      </c>
      <c r="P1671">
        <f>IFERROR(E1671/L1671, "null")</f>
        <v>53.75</v>
      </c>
      <c r="Q1671" t="str">
        <f>TRIM(LEFT(N1671,SEARCH("/",N1671,1)-1))</f>
        <v>music</v>
      </c>
      <c r="R1671" t="str">
        <f>TRIM(RIGHT(N1671,LEN(N1671)-SEARCH("/",N1671)))</f>
        <v>pop</v>
      </c>
      <c r="S1671" s="9">
        <f t="shared" si="79"/>
        <v>42461.885138888887</v>
      </c>
      <c r="T1671" s="9">
        <f t="shared" si="80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78"/>
        <v>1.026</v>
      </c>
      <c r="P1672">
        <f>IFERROR(E1672/L1672, "null")</f>
        <v>44.608695652173914</v>
      </c>
      <c r="Q1672" t="str">
        <f>TRIM(LEFT(N1672,SEARCH("/",N1672,1)-1))</f>
        <v>music</v>
      </c>
      <c r="R1672" t="str">
        <f>TRIM(RIGHT(N1672,LEN(N1672)-SEARCH("/",N1672)))</f>
        <v>pop</v>
      </c>
      <c r="S1672" s="9">
        <f t="shared" si="79"/>
        <v>40313.930543981485</v>
      </c>
      <c r="T1672" s="9">
        <f t="shared" si="80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78"/>
        <v>1.0067349999999999</v>
      </c>
      <c r="P1673">
        <f>IFERROR(E1673/L1673, "null")</f>
        <v>26.148961038961041</v>
      </c>
      <c r="Q1673" t="str">
        <f>TRIM(LEFT(N1673,SEARCH("/",N1673,1)-1))</f>
        <v>music</v>
      </c>
      <c r="R1673" t="str">
        <f>TRIM(RIGHT(N1673,LEN(N1673)-SEARCH("/",N1673)))</f>
        <v>pop</v>
      </c>
      <c r="S1673" s="9">
        <f t="shared" si="79"/>
        <v>42553.54414351852</v>
      </c>
      <c r="T1673" s="9">
        <f t="shared" si="80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78"/>
        <v>1.1294117647058823</v>
      </c>
      <c r="P1674">
        <f>IFERROR(E1674/L1674, "null")</f>
        <v>39.183673469387756</v>
      </c>
      <c r="Q1674" t="str">
        <f>TRIM(LEFT(N1674,SEARCH("/",N1674,1)-1))</f>
        <v>music</v>
      </c>
      <c r="R1674" t="str">
        <f>TRIM(RIGHT(N1674,LEN(N1674)-SEARCH("/",N1674)))</f>
        <v>pop</v>
      </c>
      <c r="S1674" s="9">
        <f t="shared" si="79"/>
        <v>41034.656597222223</v>
      </c>
      <c r="T1674" s="9">
        <f t="shared" si="80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78"/>
        <v>1.2809523809523808</v>
      </c>
      <c r="P1675">
        <f>IFERROR(E1675/L1675, "null")</f>
        <v>45.593220338983052</v>
      </c>
      <c r="Q1675" t="str">
        <f>TRIM(LEFT(N1675,SEARCH("/",N1675,1)-1))</f>
        <v>music</v>
      </c>
      <c r="R1675" t="str">
        <f>TRIM(RIGHT(N1675,LEN(N1675)-SEARCH("/",N1675)))</f>
        <v>pop</v>
      </c>
      <c r="S1675" s="9">
        <f t="shared" si="79"/>
        <v>42039.878379629634</v>
      </c>
      <c r="T1675" s="9">
        <f t="shared" si="80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78"/>
        <v>2.0169999999999999</v>
      </c>
      <c r="P1676">
        <f>IFERROR(E1676/L1676, "null")</f>
        <v>89.247787610619469</v>
      </c>
      <c r="Q1676" t="str">
        <f>TRIM(LEFT(N1676,SEARCH("/",N1676,1)-1))</f>
        <v>music</v>
      </c>
      <c r="R1676" t="str">
        <f>TRIM(RIGHT(N1676,LEN(N1676)-SEARCH("/",N1676)))</f>
        <v>pop</v>
      </c>
      <c r="S1676" s="9">
        <f t="shared" si="79"/>
        <v>42569.605393518519</v>
      </c>
      <c r="T1676" s="9">
        <f t="shared" si="80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78"/>
        <v>1.37416</v>
      </c>
      <c r="P1677">
        <f>IFERROR(E1677/L1677, "null")</f>
        <v>40.416470588235299</v>
      </c>
      <c r="Q1677" t="str">
        <f>TRIM(LEFT(N1677,SEARCH("/",N1677,1)-1))</f>
        <v>music</v>
      </c>
      <c r="R1677" t="str">
        <f>TRIM(RIGHT(N1677,LEN(N1677)-SEARCH("/",N1677)))</f>
        <v>pop</v>
      </c>
      <c r="S1677" s="9">
        <f t="shared" si="79"/>
        <v>40802.733101851853</v>
      </c>
      <c r="T1677" s="9">
        <f t="shared" si="80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78"/>
        <v>1.1533333333333333</v>
      </c>
      <c r="P1678">
        <f>IFERROR(E1678/L1678, "null")</f>
        <v>82.38095238095238</v>
      </c>
      <c r="Q1678" t="str">
        <f>TRIM(LEFT(N1678,SEARCH("/",N1678,1)-1))</f>
        <v>music</v>
      </c>
      <c r="R1678" t="str">
        <f>TRIM(RIGHT(N1678,LEN(N1678)-SEARCH("/",N1678)))</f>
        <v>pop</v>
      </c>
      <c r="S1678" s="9">
        <f t="shared" si="79"/>
        <v>40973.72623842593</v>
      </c>
      <c r="T1678" s="9">
        <f t="shared" si="80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78"/>
        <v>1.1166666666666667</v>
      </c>
      <c r="P1679">
        <f>IFERROR(E1679/L1679, "null")</f>
        <v>159.52380952380952</v>
      </c>
      <c r="Q1679" t="str">
        <f>TRIM(LEFT(N1679,SEARCH("/",N1679,1)-1))</f>
        <v>music</v>
      </c>
      <c r="R1679" t="str">
        <f>TRIM(RIGHT(N1679,LEN(N1679)-SEARCH("/",N1679)))</f>
        <v>pop</v>
      </c>
      <c r="S1679" s="9">
        <f t="shared" si="79"/>
        <v>42416.407129629632</v>
      </c>
      <c r="T1679" s="9">
        <f t="shared" si="80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78"/>
        <v>1.1839999999999999</v>
      </c>
      <c r="P1680">
        <f>IFERROR(E1680/L1680, "null")</f>
        <v>36.244897959183675</v>
      </c>
      <c r="Q1680" t="str">
        <f>TRIM(LEFT(N1680,SEARCH("/",N1680,1)-1))</f>
        <v>music</v>
      </c>
      <c r="R1680" t="str">
        <f>TRIM(RIGHT(N1680,LEN(N1680)-SEARCH("/",N1680)))</f>
        <v>pop</v>
      </c>
      <c r="S1680" s="9">
        <f t="shared" si="79"/>
        <v>41662.854988425926</v>
      </c>
      <c r="T1680" s="9">
        <f t="shared" si="80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78"/>
        <v>1.75</v>
      </c>
      <c r="P1681">
        <f>IFERROR(E1681/L1681, "null")</f>
        <v>62.5</v>
      </c>
      <c r="Q1681" t="str">
        <f>TRIM(LEFT(N1681,SEARCH("/",N1681,1)-1))</f>
        <v>music</v>
      </c>
      <c r="R1681" t="str">
        <f>TRIM(RIGHT(N1681,LEN(N1681)-SEARCH("/",N1681)))</f>
        <v>pop</v>
      </c>
      <c r="S1681" s="9">
        <f t="shared" si="79"/>
        <v>40723.068807870368</v>
      </c>
      <c r="T1681" s="9">
        <f t="shared" si="80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78"/>
        <v>1.175</v>
      </c>
      <c r="P1682">
        <f>IFERROR(E1682/L1682, "null")</f>
        <v>47</v>
      </c>
      <c r="Q1682" t="str">
        <f>TRIM(LEFT(N1682,SEARCH("/",N1682,1)-1))</f>
        <v>music</v>
      </c>
      <c r="R1682" t="str">
        <f>TRIM(RIGHT(N1682,LEN(N1682)-SEARCH("/",N1682)))</f>
        <v>pop</v>
      </c>
      <c r="S1682" s="9">
        <f t="shared" si="79"/>
        <v>41802.757719907408</v>
      </c>
      <c r="T1682" s="9">
        <f t="shared" si="80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78"/>
        <v>1.0142212307692309</v>
      </c>
      <c r="P1683">
        <f>IFERROR(E1683/L1683, "null")</f>
        <v>74.575090497737563</v>
      </c>
      <c r="Q1683" t="str">
        <f>TRIM(LEFT(N1683,SEARCH("/",N1683,1)-1))</f>
        <v>music</v>
      </c>
      <c r="R1683" t="str">
        <f>TRIM(RIGHT(N1683,LEN(N1683)-SEARCH("/",N1683)))</f>
        <v>faith</v>
      </c>
      <c r="S1683" s="9">
        <f t="shared" si="79"/>
        <v>42774.121342592596</v>
      </c>
      <c r="T1683" s="9">
        <f t="shared" si="80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78"/>
        <v>0</v>
      </c>
      <c r="P1684" t="str">
        <f>IFERROR(E1684/L1684, "null")</f>
        <v>null</v>
      </c>
      <c r="Q1684" t="str">
        <f>TRIM(LEFT(N1684,SEARCH("/",N1684,1)-1))</f>
        <v>music</v>
      </c>
      <c r="R1684" t="str">
        <f>TRIM(RIGHT(N1684,LEN(N1684)-SEARCH("/",N1684)))</f>
        <v>faith</v>
      </c>
      <c r="S1684" s="9">
        <f t="shared" si="79"/>
        <v>42779.21365740741</v>
      </c>
      <c r="T1684" s="9">
        <f t="shared" si="80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78"/>
        <v>0.21714285714285714</v>
      </c>
      <c r="P1685">
        <f>IFERROR(E1685/L1685, "null")</f>
        <v>76</v>
      </c>
      <c r="Q1685" t="str">
        <f>TRIM(LEFT(N1685,SEARCH("/",N1685,1)-1))</f>
        <v>music</v>
      </c>
      <c r="R1685" t="str">
        <f>TRIM(RIGHT(N1685,LEN(N1685)-SEARCH("/",N1685)))</f>
        <v>faith</v>
      </c>
      <c r="S1685" s="9">
        <f t="shared" si="79"/>
        <v>42808.781689814816</v>
      </c>
      <c r="T1685" s="9">
        <f t="shared" si="80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78"/>
        <v>1.0912500000000001</v>
      </c>
      <c r="P1686">
        <f>IFERROR(E1686/L1686, "null")</f>
        <v>86.43564356435644</v>
      </c>
      <c r="Q1686" t="str">
        <f>TRIM(LEFT(N1686,SEARCH("/",N1686,1)-1))</f>
        <v>music</v>
      </c>
      <c r="R1686" t="str">
        <f>TRIM(RIGHT(N1686,LEN(N1686)-SEARCH("/",N1686)))</f>
        <v>faith</v>
      </c>
      <c r="S1686" s="9">
        <f t="shared" si="79"/>
        <v>42783.815289351856</v>
      </c>
      <c r="T1686" s="9">
        <f t="shared" si="80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78"/>
        <v>1.0285714285714285</v>
      </c>
      <c r="P1687">
        <f>IFERROR(E1687/L1687, "null")</f>
        <v>24</v>
      </c>
      <c r="Q1687" t="str">
        <f>TRIM(LEFT(N1687,SEARCH("/",N1687,1)-1))</f>
        <v>music</v>
      </c>
      <c r="R1687" t="str">
        <f>TRIM(RIGHT(N1687,LEN(N1687)-SEARCH("/",N1687)))</f>
        <v>faith</v>
      </c>
      <c r="S1687" s="9">
        <f t="shared" si="79"/>
        <v>42788.2502662037</v>
      </c>
      <c r="T1687" s="9">
        <f t="shared" si="80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78"/>
        <v>3.5999999999999999E-3</v>
      </c>
      <c r="P1688">
        <f>IFERROR(E1688/L1688, "null")</f>
        <v>18</v>
      </c>
      <c r="Q1688" t="str">
        <f>TRIM(LEFT(N1688,SEARCH("/",N1688,1)-1))</f>
        <v>music</v>
      </c>
      <c r="R1688" t="str">
        <f>TRIM(RIGHT(N1688,LEN(N1688)-SEARCH("/",N1688)))</f>
        <v>faith</v>
      </c>
      <c r="S1688" s="9">
        <f t="shared" si="79"/>
        <v>42792.843969907408</v>
      </c>
      <c r="T1688" s="9">
        <f t="shared" si="80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78"/>
        <v>0.3125</v>
      </c>
      <c r="P1689">
        <f>IFERROR(E1689/L1689, "null")</f>
        <v>80.128205128205124</v>
      </c>
      <c r="Q1689" t="str">
        <f>TRIM(LEFT(N1689,SEARCH("/",N1689,1)-1))</f>
        <v>music</v>
      </c>
      <c r="R1689" t="str">
        <f>TRIM(RIGHT(N1689,LEN(N1689)-SEARCH("/",N1689)))</f>
        <v>faith</v>
      </c>
      <c r="S1689" s="9">
        <f t="shared" si="79"/>
        <v>42802.046817129631</v>
      </c>
      <c r="T1689" s="9">
        <f t="shared" si="80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78"/>
        <v>0.443</v>
      </c>
      <c r="P1690">
        <f>IFERROR(E1690/L1690, "null")</f>
        <v>253.14285714285714</v>
      </c>
      <c r="Q1690" t="str">
        <f>TRIM(LEFT(N1690,SEARCH("/",N1690,1)-1))</f>
        <v>music</v>
      </c>
      <c r="R1690" t="str">
        <f>TRIM(RIGHT(N1690,LEN(N1690)-SEARCH("/",N1690)))</f>
        <v>faith</v>
      </c>
      <c r="S1690" s="9">
        <f t="shared" si="79"/>
        <v>42804.534652777773</v>
      </c>
      <c r="T1690" s="9">
        <f t="shared" si="80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78"/>
        <v>1</v>
      </c>
      <c r="P1691">
        <f>IFERROR(E1691/L1691, "null")</f>
        <v>171.42857142857142</v>
      </c>
      <c r="Q1691" t="str">
        <f>TRIM(LEFT(N1691,SEARCH("/",N1691,1)-1))</f>
        <v>music</v>
      </c>
      <c r="R1691" t="str">
        <f>TRIM(RIGHT(N1691,LEN(N1691)-SEARCH("/",N1691)))</f>
        <v>faith</v>
      </c>
      <c r="S1691" s="9">
        <f t="shared" si="79"/>
        <v>42780.942476851851</v>
      </c>
      <c r="T1691" s="9">
        <f t="shared" si="80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78"/>
        <v>0.254</v>
      </c>
      <c r="P1692">
        <f>IFERROR(E1692/L1692, "null")</f>
        <v>57.727272727272727</v>
      </c>
      <c r="Q1692" t="str">
        <f>TRIM(LEFT(N1692,SEARCH("/",N1692,1)-1))</f>
        <v>music</v>
      </c>
      <c r="R1692" t="str">
        <f>TRIM(RIGHT(N1692,LEN(N1692)-SEARCH("/",N1692)))</f>
        <v>faith</v>
      </c>
      <c r="S1692" s="9">
        <f t="shared" si="79"/>
        <v>42801.43104166667</v>
      </c>
      <c r="T1692" s="9">
        <f t="shared" si="80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78"/>
        <v>0.33473333333333333</v>
      </c>
      <c r="P1693">
        <f>IFERROR(E1693/L1693, "null")</f>
        <v>264.26315789473682</v>
      </c>
      <c r="Q1693" t="str">
        <f>TRIM(LEFT(N1693,SEARCH("/",N1693,1)-1))</f>
        <v>music</v>
      </c>
      <c r="R1693" t="str">
        <f>TRIM(RIGHT(N1693,LEN(N1693)-SEARCH("/",N1693)))</f>
        <v>faith</v>
      </c>
      <c r="S1693" s="9">
        <f t="shared" si="79"/>
        <v>42795.701481481476</v>
      </c>
      <c r="T1693" s="9">
        <f t="shared" si="80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78"/>
        <v>0.47799999999999998</v>
      </c>
      <c r="P1694">
        <f>IFERROR(E1694/L1694, "null")</f>
        <v>159.33333333333334</v>
      </c>
      <c r="Q1694" t="str">
        <f>TRIM(LEFT(N1694,SEARCH("/",N1694,1)-1))</f>
        <v>music</v>
      </c>
      <c r="R1694" t="str">
        <f>TRIM(RIGHT(N1694,LEN(N1694)-SEARCH("/",N1694)))</f>
        <v>faith</v>
      </c>
      <c r="S1694" s="9">
        <f t="shared" si="79"/>
        <v>42788.151238425926</v>
      </c>
      <c r="T1694" s="9">
        <f t="shared" si="80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78"/>
        <v>9.3333333333333338E-2</v>
      </c>
      <c r="P1695">
        <f>IFERROR(E1695/L1695, "null")</f>
        <v>35</v>
      </c>
      <c r="Q1695" t="str">
        <f>TRIM(LEFT(N1695,SEARCH("/",N1695,1)-1))</f>
        <v>music</v>
      </c>
      <c r="R1695" t="str">
        <f>TRIM(RIGHT(N1695,LEN(N1695)-SEARCH("/",N1695)))</f>
        <v>faith</v>
      </c>
      <c r="S1695" s="9">
        <f t="shared" si="79"/>
        <v>42803.920277777783</v>
      </c>
      <c r="T1695" s="9">
        <f t="shared" si="80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78"/>
        <v>5.0000000000000001E-4</v>
      </c>
      <c r="P1696">
        <f>IFERROR(E1696/L1696, "null")</f>
        <v>5</v>
      </c>
      <c r="Q1696" t="str">
        <f>TRIM(LEFT(N1696,SEARCH("/",N1696,1)-1))</f>
        <v>music</v>
      </c>
      <c r="R1696" t="str">
        <f>TRIM(RIGHT(N1696,LEN(N1696)-SEARCH("/",N1696)))</f>
        <v>faith</v>
      </c>
      <c r="S1696" s="9">
        <f t="shared" si="79"/>
        <v>42791.669837962967</v>
      </c>
      <c r="T1696" s="9">
        <f t="shared" si="80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78"/>
        <v>0.11708333333333333</v>
      </c>
      <c r="P1697">
        <f>IFERROR(E1697/L1697, "null")</f>
        <v>61.086956521739133</v>
      </c>
      <c r="Q1697" t="str">
        <f>TRIM(LEFT(N1697,SEARCH("/",N1697,1)-1))</f>
        <v>music</v>
      </c>
      <c r="R1697" t="str">
        <f>TRIM(RIGHT(N1697,LEN(N1697)-SEARCH("/",N1697)))</f>
        <v>faith</v>
      </c>
      <c r="S1697" s="9">
        <f t="shared" si="79"/>
        <v>42801.031412037039</v>
      </c>
      <c r="T1697" s="9">
        <f t="shared" si="80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78"/>
        <v>0</v>
      </c>
      <c r="P1698" t="str">
        <f>IFERROR(E1698/L1698, "null")</f>
        <v>null</v>
      </c>
      <c r="Q1698" t="str">
        <f>TRIM(LEFT(N1698,SEARCH("/",N1698,1)-1))</f>
        <v>music</v>
      </c>
      <c r="R1698" t="str">
        <f>TRIM(RIGHT(N1698,LEN(N1698)-SEARCH("/",N1698)))</f>
        <v>faith</v>
      </c>
      <c r="S1698" s="9">
        <f t="shared" si="79"/>
        <v>42796.069571759261</v>
      </c>
      <c r="T1698" s="9">
        <f t="shared" si="80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78"/>
        <v>0.20208000000000001</v>
      </c>
      <c r="P1699">
        <f>IFERROR(E1699/L1699, "null")</f>
        <v>114.81818181818181</v>
      </c>
      <c r="Q1699" t="str">
        <f>TRIM(LEFT(N1699,SEARCH("/",N1699,1)-1))</f>
        <v>music</v>
      </c>
      <c r="R1699" t="str">
        <f>TRIM(RIGHT(N1699,LEN(N1699)-SEARCH("/",N1699)))</f>
        <v>faith</v>
      </c>
      <c r="S1699" s="9">
        <f t="shared" si="79"/>
        <v>42805.032962962956</v>
      </c>
      <c r="T1699" s="9">
        <f t="shared" si="80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78"/>
        <v>0</v>
      </c>
      <c r="P1700" t="str">
        <f>IFERROR(E1700/L1700, "null")</f>
        <v>null</v>
      </c>
      <c r="Q1700" t="str">
        <f>TRIM(LEFT(N1700,SEARCH("/",N1700,1)-1))</f>
        <v>music</v>
      </c>
      <c r="R1700" t="str">
        <f>TRIM(RIGHT(N1700,LEN(N1700)-SEARCH("/",N1700)))</f>
        <v>faith</v>
      </c>
      <c r="S1700" s="9">
        <f t="shared" si="79"/>
        <v>42796.207870370374</v>
      </c>
      <c r="T1700" s="9">
        <f t="shared" si="80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78"/>
        <v>4.2311459353574929E-2</v>
      </c>
      <c r="P1701">
        <f>IFERROR(E1701/L1701, "null")</f>
        <v>54</v>
      </c>
      <c r="Q1701" t="str">
        <f>TRIM(LEFT(N1701,SEARCH("/",N1701,1)-1))</f>
        <v>music</v>
      </c>
      <c r="R1701" t="str">
        <f>TRIM(RIGHT(N1701,LEN(N1701)-SEARCH("/",N1701)))</f>
        <v>faith</v>
      </c>
      <c r="S1701" s="9">
        <f t="shared" si="79"/>
        <v>42806.863946759258</v>
      </c>
      <c r="T1701" s="9">
        <f t="shared" si="80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78"/>
        <v>0.2606</v>
      </c>
      <c r="P1702">
        <f>IFERROR(E1702/L1702, "null")</f>
        <v>65.974683544303801</v>
      </c>
      <c r="Q1702" t="str">
        <f>TRIM(LEFT(N1702,SEARCH("/",N1702,1)-1))</f>
        <v>music</v>
      </c>
      <c r="R1702" t="str">
        <f>TRIM(RIGHT(N1702,LEN(N1702)-SEARCH("/",N1702)))</f>
        <v>faith</v>
      </c>
      <c r="S1702" s="9">
        <f t="shared" si="79"/>
        <v>42796.071643518517</v>
      </c>
      <c r="T1702" s="9">
        <f t="shared" si="80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78"/>
        <v>1.9801980198019802E-3</v>
      </c>
      <c r="P1703">
        <f>IFERROR(E1703/L1703, "null")</f>
        <v>5</v>
      </c>
      <c r="Q1703" t="str">
        <f>TRIM(LEFT(N1703,SEARCH("/",N1703,1)-1))</f>
        <v>music</v>
      </c>
      <c r="R1703" t="str">
        <f>TRIM(RIGHT(N1703,LEN(N1703)-SEARCH("/",N1703)))</f>
        <v>faith</v>
      </c>
      <c r="S1703" s="9">
        <f t="shared" si="79"/>
        <v>41989.664409722223</v>
      </c>
      <c r="T1703" s="9">
        <f t="shared" si="80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78"/>
        <v>6.0606060606060605E-5</v>
      </c>
      <c r="P1704">
        <f>IFERROR(E1704/L1704, "null")</f>
        <v>1</v>
      </c>
      <c r="Q1704" t="str">
        <f>TRIM(LEFT(N1704,SEARCH("/",N1704,1)-1))</f>
        <v>music</v>
      </c>
      <c r="R1704" t="str">
        <f>TRIM(RIGHT(N1704,LEN(N1704)-SEARCH("/",N1704)))</f>
        <v>faith</v>
      </c>
      <c r="S1704" s="9">
        <f t="shared" si="79"/>
        <v>42063.869791666672</v>
      </c>
      <c r="T1704" s="9">
        <f t="shared" si="80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78"/>
        <v>1.0200000000000001E-2</v>
      </c>
      <c r="P1705">
        <f>IFERROR(E1705/L1705, "null")</f>
        <v>25.5</v>
      </c>
      <c r="Q1705" t="str">
        <f>TRIM(LEFT(N1705,SEARCH("/",N1705,1)-1))</f>
        <v>music</v>
      </c>
      <c r="R1705" t="str">
        <f>TRIM(RIGHT(N1705,LEN(N1705)-SEARCH("/",N1705)))</f>
        <v>faith</v>
      </c>
      <c r="S1705" s="9">
        <f t="shared" si="79"/>
        <v>42187.281678240746</v>
      </c>
      <c r="T1705" s="9">
        <f t="shared" si="80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78"/>
        <v>0.65100000000000002</v>
      </c>
      <c r="P1706">
        <f>IFERROR(E1706/L1706, "null")</f>
        <v>118.36363636363636</v>
      </c>
      <c r="Q1706" t="str">
        <f>TRIM(LEFT(N1706,SEARCH("/",N1706,1)-1))</f>
        <v>music</v>
      </c>
      <c r="R1706" t="str">
        <f>TRIM(RIGHT(N1706,LEN(N1706)-SEARCH("/",N1706)))</f>
        <v>faith</v>
      </c>
      <c r="S1706" s="9">
        <f t="shared" si="79"/>
        <v>42021.139733796299</v>
      </c>
      <c r="T1706" s="9">
        <f t="shared" si="80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78"/>
        <v>0</v>
      </c>
      <c r="P1707" t="str">
        <f>IFERROR(E1707/L1707, "null")</f>
        <v>null</v>
      </c>
      <c r="Q1707" t="str">
        <f>TRIM(LEFT(N1707,SEARCH("/",N1707,1)-1))</f>
        <v>music</v>
      </c>
      <c r="R1707" t="str">
        <f>TRIM(RIGHT(N1707,LEN(N1707)-SEARCH("/",N1707)))</f>
        <v>faith</v>
      </c>
      <c r="S1707" s="9">
        <f t="shared" si="79"/>
        <v>42245.016736111109</v>
      </c>
      <c r="T1707" s="9">
        <f t="shared" si="80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78"/>
        <v>0</v>
      </c>
      <c r="P1708" t="str">
        <f>IFERROR(E1708/L1708, "null")</f>
        <v>null</v>
      </c>
      <c r="Q1708" t="str">
        <f>TRIM(LEFT(N1708,SEARCH("/",N1708,1)-1))</f>
        <v>music</v>
      </c>
      <c r="R1708" t="str">
        <f>TRIM(RIGHT(N1708,LEN(N1708)-SEARCH("/",N1708)))</f>
        <v>faith</v>
      </c>
      <c r="S1708" s="9">
        <f t="shared" si="79"/>
        <v>42179.306388888886</v>
      </c>
      <c r="T1708" s="9">
        <f t="shared" si="80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78"/>
        <v>9.74E-2</v>
      </c>
      <c r="P1709">
        <f>IFERROR(E1709/L1709, "null")</f>
        <v>54.111111111111114</v>
      </c>
      <c r="Q1709" t="str">
        <f>TRIM(LEFT(N1709,SEARCH("/",N1709,1)-1))</f>
        <v>music</v>
      </c>
      <c r="R1709" t="str">
        <f>TRIM(RIGHT(N1709,LEN(N1709)-SEARCH("/",N1709)))</f>
        <v>faith</v>
      </c>
      <c r="S1709" s="9">
        <f t="shared" si="79"/>
        <v>42427.721006944441</v>
      </c>
      <c r="T1709" s="9">
        <f t="shared" si="80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78"/>
        <v>0</v>
      </c>
      <c r="P1710" t="str">
        <f>IFERROR(E1710/L1710, "null")</f>
        <v>null</v>
      </c>
      <c r="Q1710" t="str">
        <f>TRIM(LEFT(N1710,SEARCH("/",N1710,1)-1))</f>
        <v>music</v>
      </c>
      <c r="R1710" t="str">
        <f>TRIM(RIGHT(N1710,LEN(N1710)-SEARCH("/",N1710)))</f>
        <v>faith</v>
      </c>
      <c r="S1710" s="9">
        <f t="shared" si="79"/>
        <v>42451.866967592592</v>
      </c>
      <c r="T1710" s="9">
        <f t="shared" si="80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78"/>
        <v>4.8571428571428571E-2</v>
      </c>
      <c r="P1711">
        <f>IFERROR(E1711/L1711, "null")</f>
        <v>21.25</v>
      </c>
      <c r="Q1711" t="str">
        <f>TRIM(LEFT(N1711,SEARCH("/",N1711,1)-1))</f>
        <v>music</v>
      </c>
      <c r="R1711" t="str">
        <f>TRIM(RIGHT(N1711,LEN(N1711)-SEARCH("/",N1711)))</f>
        <v>faith</v>
      </c>
      <c r="S1711" s="9">
        <f t="shared" si="79"/>
        <v>41841.56381944444</v>
      </c>
      <c r="T1711" s="9">
        <f t="shared" si="80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78"/>
        <v>6.7999999999999996E-3</v>
      </c>
      <c r="P1712">
        <f>IFERROR(E1712/L1712, "null")</f>
        <v>34</v>
      </c>
      <c r="Q1712" t="str">
        <f>TRIM(LEFT(N1712,SEARCH("/",N1712,1)-1))</f>
        <v>music</v>
      </c>
      <c r="R1712" t="str">
        <f>TRIM(RIGHT(N1712,LEN(N1712)-SEARCH("/",N1712)))</f>
        <v>faith</v>
      </c>
      <c r="S1712" s="9">
        <f t="shared" si="79"/>
        <v>42341.59129629629</v>
      </c>
      <c r="T1712" s="9">
        <f t="shared" si="80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78"/>
        <v>0.105</v>
      </c>
      <c r="P1713">
        <f>IFERROR(E1713/L1713, "null")</f>
        <v>525</v>
      </c>
      <c r="Q1713" t="str">
        <f>TRIM(LEFT(N1713,SEARCH("/",N1713,1)-1))</f>
        <v>music</v>
      </c>
      <c r="R1713" t="str">
        <f>TRIM(RIGHT(N1713,LEN(N1713)-SEARCH("/",N1713)))</f>
        <v>faith</v>
      </c>
      <c r="S1713" s="9">
        <f t="shared" si="79"/>
        <v>41852.646226851852</v>
      </c>
      <c r="T1713" s="9">
        <f t="shared" si="80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78"/>
        <v>0</v>
      </c>
      <c r="P1714" t="str">
        <f>IFERROR(E1714/L1714, "null")</f>
        <v>null</v>
      </c>
      <c r="Q1714" t="str">
        <f>TRIM(LEFT(N1714,SEARCH("/",N1714,1)-1))</f>
        <v>music</v>
      </c>
      <c r="R1714" t="str">
        <f>TRIM(RIGHT(N1714,LEN(N1714)-SEARCH("/",N1714)))</f>
        <v>faith</v>
      </c>
      <c r="S1714" s="9">
        <f t="shared" si="79"/>
        <v>42125.913807870369</v>
      </c>
      <c r="T1714" s="9">
        <f t="shared" si="80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78"/>
        <v>1.6666666666666666E-2</v>
      </c>
      <c r="P1715">
        <f>IFERROR(E1715/L1715, "null")</f>
        <v>50</v>
      </c>
      <c r="Q1715" t="str">
        <f>TRIM(LEFT(N1715,SEARCH("/",N1715,1)-1))</f>
        <v>music</v>
      </c>
      <c r="R1715" t="str">
        <f>TRIM(RIGHT(N1715,LEN(N1715)-SEARCH("/",N1715)))</f>
        <v>faith</v>
      </c>
      <c r="S1715" s="9">
        <f t="shared" si="79"/>
        <v>41887.801064814819</v>
      </c>
      <c r="T1715" s="9">
        <f t="shared" si="80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78"/>
        <v>7.868E-2</v>
      </c>
      <c r="P1716">
        <f>IFERROR(E1716/L1716, "null")</f>
        <v>115.70588235294117</v>
      </c>
      <c r="Q1716" t="str">
        <f>TRIM(LEFT(N1716,SEARCH("/",N1716,1)-1))</f>
        <v>music</v>
      </c>
      <c r="R1716" t="str">
        <f>TRIM(RIGHT(N1716,LEN(N1716)-SEARCH("/",N1716)))</f>
        <v>faith</v>
      </c>
      <c r="S1716" s="9">
        <f t="shared" si="79"/>
        <v>42095.918530092589</v>
      </c>
      <c r="T1716" s="9">
        <f t="shared" si="80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78"/>
        <v>2.2000000000000001E-3</v>
      </c>
      <c r="P1717">
        <f>IFERROR(E1717/L1717, "null")</f>
        <v>5.5</v>
      </c>
      <c r="Q1717" t="str">
        <f>TRIM(LEFT(N1717,SEARCH("/",N1717,1)-1))</f>
        <v>music</v>
      </c>
      <c r="R1717" t="str">
        <f>TRIM(RIGHT(N1717,LEN(N1717)-SEARCH("/",N1717)))</f>
        <v>faith</v>
      </c>
      <c r="S1717" s="9">
        <f t="shared" si="79"/>
        <v>42064.217418981483</v>
      </c>
      <c r="T1717" s="9">
        <f t="shared" si="80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78"/>
        <v>7.4999999999999997E-2</v>
      </c>
      <c r="P1718">
        <f>IFERROR(E1718/L1718, "null")</f>
        <v>50</v>
      </c>
      <c r="Q1718" t="str">
        <f>TRIM(LEFT(N1718,SEARCH("/",N1718,1)-1))</f>
        <v>music</v>
      </c>
      <c r="R1718" t="str">
        <f>TRIM(RIGHT(N1718,LEN(N1718)-SEARCH("/",N1718)))</f>
        <v>faith</v>
      </c>
      <c r="S1718" s="9">
        <f t="shared" si="79"/>
        <v>42673.577534722222</v>
      </c>
      <c r="T1718" s="9">
        <f t="shared" si="80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78"/>
        <v>0.42725880551301687</v>
      </c>
      <c r="P1719">
        <f>IFERROR(E1719/L1719, "null")</f>
        <v>34.024390243902438</v>
      </c>
      <c r="Q1719" t="str">
        <f>TRIM(LEFT(N1719,SEARCH("/",N1719,1)-1))</f>
        <v>music</v>
      </c>
      <c r="R1719" t="str">
        <f>TRIM(RIGHT(N1719,LEN(N1719)-SEARCH("/",N1719)))</f>
        <v>faith</v>
      </c>
      <c r="S1719" s="9">
        <f t="shared" si="79"/>
        <v>42460.98192129629</v>
      </c>
      <c r="T1719" s="9">
        <f t="shared" si="80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78"/>
        <v>2.142857142857143E-3</v>
      </c>
      <c r="P1720">
        <f>IFERROR(E1720/L1720, "null")</f>
        <v>37.5</v>
      </c>
      <c r="Q1720" t="str">
        <f>TRIM(LEFT(N1720,SEARCH("/",N1720,1)-1))</f>
        <v>music</v>
      </c>
      <c r="R1720" t="str">
        <f>TRIM(RIGHT(N1720,LEN(N1720)-SEARCH("/",N1720)))</f>
        <v>faith</v>
      </c>
      <c r="S1720" s="9">
        <f t="shared" si="79"/>
        <v>42460.610520833332</v>
      </c>
      <c r="T1720" s="9">
        <f t="shared" si="80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78"/>
        <v>8.7500000000000008E-3</v>
      </c>
      <c r="P1721">
        <f>IFERROR(E1721/L1721, "null")</f>
        <v>11.666666666666666</v>
      </c>
      <c r="Q1721" t="str">
        <f>TRIM(LEFT(N1721,SEARCH("/",N1721,1)-1))</f>
        <v>music</v>
      </c>
      <c r="R1721" t="str">
        <f>TRIM(RIGHT(N1721,LEN(N1721)-SEARCH("/",N1721)))</f>
        <v>faith</v>
      </c>
      <c r="S1721" s="9">
        <f t="shared" si="79"/>
        <v>41869.534618055557</v>
      </c>
      <c r="T1721" s="9">
        <f t="shared" si="80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78"/>
        <v>5.6250000000000001E-2</v>
      </c>
      <c r="P1722">
        <f>IFERROR(E1722/L1722, "null")</f>
        <v>28.125</v>
      </c>
      <c r="Q1722" t="str">
        <f>TRIM(LEFT(N1722,SEARCH("/",N1722,1)-1))</f>
        <v>music</v>
      </c>
      <c r="R1722" t="str">
        <f>TRIM(RIGHT(N1722,LEN(N1722)-SEARCH("/",N1722)))</f>
        <v>faith</v>
      </c>
      <c r="S1722" s="9">
        <f t="shared" si="79"/>
        <v>41922.783229166671</v>
      </c>
      <c r="T1722" s="9">
        <f t="shared" si="80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78"/>
        <v>0</v>
      </c>
      <c r="P1723" t="str">
        <f>IFERROR(E1723/L1723, "null")</f>
        <v>null</v>
      </c>
      <c r="Q1723" t="str">
        <f>TRIM(LEFT(N1723,SEARCH("/",N1723,1)-1))</f>
        <v>music</v>
      </c>
      <c r="R1723" t="str">
        <f>TRIM(RIGHT(N1723,LEN(N1723)-SEARCH("/",N1723)))</f>
        <v>faith</v>
      </c>
      <c r="S1723" s="9">
        <f t="shared" si="79"/>
        <v>42319.461377314816</v>
      </c>
      <c r="T1723" s="9">
        <f t="shared" si="80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78"/>
        <v>3.4722222222222224E-4</v>
      </c>
      <c r="P1724">
        <f>IFERROR(E1724/L1724, "null")</f>
        <v>1</v>
      </c>
      <c r="Q1724" t="str">
        <f>TRIM(LEFT(N1724,SEARCH("/",N1724,1)-1))</f>
        <v>music</v>
      </c>
      <c r="R1724" t="str">
        <f>TRIM(RIGHT(N1724,LEN(N1724)-SEARCH("/",N1724)))</f>
        <v>faith</v>
      </c>
      <c r="S1724" s="9">
        <f t="shared" si="79"/>
        <v>42425.960983796293</v>
      </c>
      <c r="T1724" s="9">
        <f t="shared" si="80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78"/>
        <v>6.5000000000000002E-2</v>
      </c>
      <c r="P1725">
        <f>IFERROR(E1725/L1725, "null")</f>
        <v>216.66666666666666</v>
      </c>
      <c r="Q1725" t="str">
        <f>TRIM(LEFT(N1725,SEARCH("/",N1725,1)-1))</f>
        <v>music</v>
      </c>
      <c r="R1725" t="str">
        <f>TRIM(RIGHT(N1725,LEN(N1725)-SEARCH("/",N1725)))</f>
        <v>faith</v>
      </c>
      <c r="S1725" s="9">
        <f t="shared" si="79"/>
        <v>42129.82540509259</v>
      </c>
      <c r="T1725" s="9">
        <f t="shared" si="80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78"/>
        <v>5.8333333333333336E-3</v>
      </c>
      <c r="P1726">
        <f>IFERROR(E1726/L1726, "null")</f>
        <v>8.75</v>
      </c>
      <c r="Q1726" t="str">
        <f>TRIM(LEFT(N1726,SEARCH("/",N1726,1)-1))</f>
        <v>music</v>
      </c>
      <c r="R1726" t="str">
        <f>TRIM(RIGHT(N1726,LEN(N1726)-SEARCH("/",N1726)))</f>
        <v>faith</v>
      </c>
      <c r="S1726" s="9">
        <f t="shared" si="79"/>
        <v>41912.932430555556</v>
      </c>
      <c r="T1726" s="9">
        <f t="shared" si="80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78"/>
        <v>0.10181818181818182</v>
      </c>
      <c r="P1727">
        <f>IFERROR(E1727/L1727, "null")</f>
        <v>62.222222222222221</v>
      </c>
      <c r="Q1727" t="str">
        <f>TRIM(LEFT(N1727,SEARCH("/",N1727,1)-1))</f>
        <v>music</v>
      </c>
      <c r="R1727" t="str">
        <f>TRIM(RIGHT(N1727,LEN(N1727)-SEARCH("/",N1727)))</f>
        <v>faith</v>
      </c>
      <c r="S1727" s="9">
        <f t="shared" si="79"/>
        <v>41845.968159722222</v>
      </c>
      <c r="T1727" s="9">
        <f t="shared" si="80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78"/>
        <v>0.33784615384615385</v>
      </c>
      <c r="P1728">
        <f>IFERROR(E1728/L1728, "null")</f>
        <v>137.25</v>
      </c>
      <c r="Q1728" t="str">
        <f>TRIM(LEFT(N1728,SEARCH("/",N1728,1)-1))</f>
        <v>music</v>
      </c>
      <c r="R1728" t="str">
        <f>TRIM(RIGHT(N1728,LEN(N1728)-SEARCH("/",N1728)))</f>
        <v>faith</v>
      </c>
      <c r="S1728" s="9">
        <f t="shared" si="79"/>
        <v>41788.919722222221</v>
      </c>
      <c r="T1728" s="9">
        <f t="shared" si="80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78"/>
        <v>3.3333333333333332E-4</v>
      </c>
      <c r="P1729">
        <f>IFERROR(E1729/L1729, "null")</f>
        <v>1</v>
      </c>
      <c r="Q1729" t="str">
        <f>TRIM(LEFT(N1729,SEARCH("/",N1729,1)-1))</f>
        <v>music</v>
      </c>
      <c r="R1729" t="str">
        <f>TRIM(RIGHT(N1729,LEN(N1729)-SEARCH("/",N1729)))</f>
        <v>faith</v>
      </c>
      <c r="S1729" s="9">
        <f t="shared" si="79"/>
        <v>42044.927974537044</v>
      </c>
      <c r="T1729" s="9">
        <f t="shared" si="80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78"/>
        <v>0.68400000000000005</v>
      </c>
      <c r="P1730">
        <f>IFERROR(E1730/L1730, "null")</f>
        <v>122.14285714285714</v>
      </c>
      <c r="Q1730" t="str">
        <f>TRIM(LEFT(N1730,SEARCH("/",N1730,1)-1))</f>
        <v>music</v>
      </c>
      <c r="R1730" t="str">
        <f>TRIM(RIGHT(N1730,LEN(N1730)-SEARCH("/",N1730)))</f>
        <v>faith</v>
      </c>
      <c r="S1730" s="9">
        <f t="shared" si="79"/>
        <v>42268.625856481478</v>
      </c>
      <c r="T1730" s="9">
        <f t="shared" si="80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81">E1731/D1731</f>
        <v>0</v>
      </c>
      <c r="P1731" t="str">
        <f>IFERROR(E1731/L1731, "null")</f>
        <v>null</v>
      </c>
      <c r="Q1731" t="str">
        <f>TRIM(LEFT(N1731,SEARCH("/",N1731,1)-1))</f>
        <v>music</v>
      </c>
      <c r="R1731" t="str">
        <f>TRIM(RIGHT(N1731,LEN(N1731)-SEARCH("/",N1731)))</f>
        <v>faith</v>
      </c>
      <c r="S1731" s="9">
        <f t="shared" ref="S1731:S1794" si="82">(((J1731/60)/60)/24)+DATE(1970,1,1)</f>
        <v>42471.052152777775</v>
      </c>
      <c r="T1731" s="9">
        <f t="shared" ref="T1731:T1794" si="83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81"/>
        <v>0</v>
      </c>
      <c r="P1732" t="str">
        <f>IFERROR(E1732/L1732, "null")</f>
        <v>null</v>
      </c>
      <c r="Q1732" t="str">
        <f>TRIM(LEFT(N1732,SEARCH("/",N1732,1)-1))</f>
        <v>music</v>
      </c>
      <c r="R1732" t="str">
        <f>TRIM(RIGHT(N1732,LEN(N1732)-SEARCH("/",N1732)))</f>
        <v>faith</v>
      </c>
      <c r="S1732" s="9">
        <f t="shared" si="82"/>
        <v>42272.087766203709</v>
      </c>
      <c r="T1732" s="9">
        <f t="shared" si="83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81"/>
        <v>0</v>
      </c>
      <c r="P1733" t="str">
        <f>IFERROR(E1733/L1733, "null")</f>
        <v>null</v>
      </c>
      <c r="Q1733" t="str">
        <f>TRIM(LEFT(N1733,SEARCH("/",N1733,1)-1))</f>
        <v>music</v>
      </c>
      <c r="R1733" t="str">
        <f>TRIM(RIGHT(N1733,LEN(N1733)-SEARCH("/",N1733)))</f>
        <v>faith</v>
      </c>
      <c r="S1733" s="9">
        <f t="shared" si="82"/>
        <v>42152.906851851847</v>
      </c>
      <c r="T1733" s="9">
        <f t="shared" si="83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81"/>
        <v>0</v>
      </c>
      <c r="P1734" t="str">
        <f>IFERROR(E1734/L1734, "null")</f>
        <v>null</v>
      </c>
      <c r="Q1734" t="str">
        <f>TRIM(LEFT(N1734,SEARCH("/",N1734,1)-1))</f>
        <v>music</v>
      </c>
      <c r="R1734" t="str">
        <f>TRIM(RIGHT(N1734,LEN(N1734)-SEARCH("/",N1734)))</f>
        <v>faith</v>
      </c>
      <c r="S1734" s="9">
        <f t="shared" si="82"/>
        <v>42325.683807870373</v>
      </c>
      <c r="T1734" s="9">
        <f t="shared" si="83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81"/>
        <v>0</v>
      </c>
      <c r="P1735" t="str">
        <f>IFERROR(E1735/L1735, "null")</f>
        <v>null</v>
      </c>
      <c r="Q1735" t="str">
        <f>TRIM(LEFT(N1735,SEARCH("/",N1735,1)-1))</f>
        <v>music</v>
      </c>
      <c r="R1735" t="str">
        <f>TRIM(RIGHT(N1735,LEN(N1735)-SEARCH("/",N1735)))</f>
        <v>faith</v>
      </c>
      <c r="S1735" s="9">
        <f t="shared" si="82"/>
        <v>42614.675625000003</v>
      </c>
      <c r="T1735" s="9">
        <f t="shared" si="83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81"/>
        <v>2.2222222222222223E-4</v>
      </c>
      <c r="P1736">
        <f>IFERROR(E1736/L1736, "null")</f>
        <v>1</v>
      </c>
      <c r="Q1736" t="str">
        <f>TRIM(LEFT(N1736,SEARCH("/",N1736,1)-1))</f>
        <v>music</v>
      </c>
      <c r="R1736" t="str">
        <f>TRIM(RIGHT(N1736,LEN(N1736)-SEARCH("/",N1736)))</f>
        <v>faith</v>
      </c>
      <c r="S1736" s="9">
        <f t="shared" si="82"/>
        <v>42102.036527777775</v>
      </c>
      <c r="T1736" s="9">
        <f t="shared" si="83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81"/>
        <v>0.11</v>
      </c>
      <c r="P1737">
        <f>IFERROR(E1737/L1737, "null")</f>
        <v>55</v>
      </c>
      <c r="Q1737" t="str">
        <f>TRIM(LEFT(N1737,SEARCH("/",N1737,1)-1))</f>
        <v>music</v>
      </c>
      <c r="R1737" t="str">
        <f>TRIM(RIGHT(N1737,LEN(N1737)-SEARCH("/",N1737)))</f>
        <v>faith</v>
      </c>
      <c r="S1737" s="9">
        <f t="shared" si="82"/>
        <v>42559.814178240747</v>
      </c>
      <c r="T1737" s="9">
        <f t="shared" si="83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81"/>
        <v>7.3333333333333332E-3</v>
      </c>
      <c r="P1738">
        <f>IFERROR(E1738/L1738, "null")</f>
        <v>22</v>
      </c>
      <c r="Q1738" t="str">
        <f>TRIM(LEFT(N1738,SEARCH("/",N1738,1)-1))</f>
        <v>music</v>
      </c>
      <c r="R1738" t="str">
        <f>TRIM(RIGHT(N1738,LEN(N1738)-SEARCH("/",N1738)))</f>
        <v>faith</v>
      </c>
      <c r="S1738" s="9">
        <f t="shared" si="82"/>
        <v>42286.861493055556</v>
      </c>
      <c r="T1738" s="9">
        <f t="shared" si="83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81"/>
        <v>0.21249999999999999</v>
      </c>
      <c r="P1739">
        <f>IFERROR(E1739/L1739, "null")</f>
        <v>56.666666666666664</v>
      </c>
      <c r="Q1739" t="str">
        <f>TRIM(LEFT(N1739,SEARCH("/",N1739,1)-1))</f>
        <v>music</v>
      </c>
      <c r="R1739" t="str">
        <f>TRIM(RIGHT(N1739,LEN(N1739)-SEARCH("/",N1739)))</f>
        <v>faith</v>
      </c>
      <c r="S1739" s="9">
        <f t="shared" si="82"/>
        <v>42175.948981481488</v>
      </c>
      <c r="T1739" s="9">
        <f t="shared" si="83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81"/>
        <v>4.0000000000000001E-3</v>
      </c>
      <c r="P1740">
        <f>IFERROR(E1740/L1740, "null")</f>
        <v>20</v>
      </c>
      <c r="Q1740" t="str">
        <f>TRIM(LEFT(N1740,SEARCH("/",N1740,1)-1))</f>
        <v>music</v>
      </c>
      <c r="R1740" t="str">
        <f>TRIM(RIGHT(N1740,LEN(N1740)-SEARCH("/",N1740)))</f>
        <v>faith</v>
      </c>
      <c r="S1740" s="9">
        <f t="shared" si="82"/>
        <v>41884.874328703707</v>
      </c>
      <c r="T1740" s="9">
        <f t="shared" si="83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81"/>
        <v>1E-3</v>
      </c>
      <c r="P1741">
        <f>IFERROR(E1741/L1741, "null")</f>
        <v>1</v>
      </c>
      <c r="Q1741" t="str">
        <f>TRIM(LEFT(N1741,SEARCH("/",N1741,1)-1))</f>
        <v>music</v>
      </c>
      <c r="R1741" t="str">
        <f>TRIM(RIGHT(N1741,LEN(N1741)-SEARCH("/",N1741)))</f>
        <v>faith</v>
      </c>
      <c r="S1741" s="9">
        <f t="shared" si="82"/>
        <v>42435.874212962968</v>
      </c>
      <c r="T1741" s="9">
        <f t="shared" si="83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81"/>
        <v>0</v>
      </c>
      <c r="P1742" t="str">
        <f>IFERROR(E1742/L1742, "null")</f>
        <v>null</v>
      </c>
      <c r="Q1742" t="str">
        <f>TRIM(LEFT(N1742,SEARCH("/",N1742,1)-1))</f>
        <v>music</v>
      </c>
      <c r="R1742" t="str">
        <f>TRIM(RIGHT(N1742,LEN(N1742)-SEARCH("/",N1742)))</f>
        <v>faith</v>
      </c>
      <c r="S1742" s="9">
        <f t="shared" si="82"/>
        <v>42171.817384259266</v>
      </c>
      <c r="T1742" s="9">
        <f t="shared" si="83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81"/>
        <v>1.1083333333333334</v>
      </c>
      <c r="P1743">
        <f>IFERROR(E1743/L1743, "null")</f>
        <v>25.576923076923077</v>
      </c>
      <c r="Q1743" t="str">
        <f>TRIM(LEFT(N1743,SEARCH("/",N1743,1)-1))</f>
        <v>photography</v>
      </c>
      <c r="R1743" t="str">
        <f>TRIM(RIGHT(N1743,LEN(N1743)-SEARCH("/",N1743)))</f>
        <v>photobooks</v>
      </c>
      <c r="S1743" s="9">
        <f t="shared" si="82"/>
        <v>42120.628136574072</v>
      </c>
      <c r="T1743" s="9">
        <f t="shared" si="83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81"/>
        <v>1.0874999999999999</v>
      </c>
      <c r="P1744">
        <f>IFERROR(E1744/L1744, "null")</f>
        <v>63.970588235294116</v>
      </c>
      <c r="Q1744" t="str">
        <f>TRIM(LEFT(N1744,SEARCH("/",N1744,1)-1))</f>
        <v>photography</v>
      </c>
      <c r="R1744" t="str">
        <f>TRIM(RIGHT(N1744,LEN(N1744)-SEARCH("/",N1744)))</f>
        <v>photobooks</v>
      </c>
      <c r="S1744" s="9">
        <f t="shared" si="82"/>
        <v>42710.876967592587</v>
      </c>
      <c r="T1744" s="9">
        <f t="shared" si="83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81"/>
        <v>1.0041666666666667</v>
      </c>
      <c r="P1745">
        <f>IFERROR(E1745/L1745, "null")</f>
        <v>89.925373134328353</v>
      </c>
      <c r="Q1745" t="str">
        <f>TRIM(LEFT(N1745,SEARCH("/",N1745,1)-1))</f>
        <v>photography</v>
      </c>
      <c r="R1745" t="str">
        <f>TRIM(RIGHT(N1745,LEN(N1745)-SEARCH("/",N1745)))</f>
        <v>photobooks</v>
      </c>
      <c r="S1745" s="9">
        <f t="shared" si="82"/>
        <v>42586.925636574073</v>
      </c>
      <c r="T1745" s="9">
        <f t="shared" si="83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81"/>
        <v>1.1845454545454546</v>
      </c>
      <c r="P1746">
        <f>IFERROR(E1746/L1746, "null")</f>
        <v>93.071428571428569</v>
      </c>
      <c r="Q1746" t="str">
        <f>TRIM(LEFT(N1746,SEARCH("/",N1746,1)-1))</f>
        <v>photography</v>
      </c>
      <c r="R1746" t="str">
        <f>TRIM(RIGHT(N1746,LEN(N1746)-SEARCH("/",N1746)))</f>
        <v>photobooks</v>
      </c>
      <c r="S1746" s="9">
        <f t="shared" si="82"/>
        <v>42026.605057870373</v>
      </c>
      <c r="T1746" s="9">
        <f t="shared" si="83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81"/>
        <v>1.1401428571428571</v>
      </c>
      <c r="P1747">
        <f>IFERROR(E1747/L1747, "null")</f>
        <v>89.674157303370791</v>
      </c>
      <c r="Q1747" t="str">
        <f>TRIM(LEFT(N1747,SEARCH("/",N1747,1)-1))</f>
        <v>photography</v>
      </c>
      <c r="R1747" t="str">
        <f>TRIM(RIGHT(N1747,LEN(N1747)-SEARCH("/",N1747)))</f>
        <v>photobooks</v>
      </c>
      <c r="S1747" s="9">
        <f t="shared" si="82"/>
        <v>42690.259699074071</v>
      </c>
      <c r="T1747" s="9">
        <f t="shared" si="83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81"/>
        <v>1.4810000000000001</v>
      </c>
      <c r="P1748">
        <f>IFERROR(E1748/L1748, "null")</f>
        <v>207.61682242990653</v>
      </c>
      <c r="Q1748" t="str">
        <f>TRIM(LEFT(N1748,SEARCH("/",N1748,1)-1))</f>
        <v>photography</v>
      </c>
      <c r="R1748" t="str">
        <f>TRIM(RIGHT(N1748,LEN(N1748)-SEARCH("/",N1748)))</f>
        <v>photobooks</v>
      </c>
      <c r="S1748" s="9">
        <f t="shared" si="82"/>
        <v>42668.176701388889</v>
      </c>
      <c r="T1748" s="9">
        <f t="shared" si="83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81"/>
        <v>1.0495555555555556</v>
      </c>
      <c r="P1749">
        <f>IFERROR(E1749/L1749, "null")</f>
        <v>59.408805031446541</v>
      </c>
      <c r="Q1749" t="str">
        <f>TRIM(LEFT(N1749,SEARCH("/",N1749,1)-1))</f>
        <v>photography</v>
      </c>
      <c r="R1749" t="str">
        <f>TRIM(RIGHT(N1749,LEN(N1749)-SEARCH("/",N1749)))</f>
        <v>photobooks</v>
      </c>
      <c r="S1749" s="9">
        <f t="shared" si="82"/>
        <v>42292.435532407413</v>
      </c>
      <c r="T1749" s="9">
        <f t="shared" si="83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81"/>
        <v>1.29948</v>
      </c>
      <c r="P1750">
        <f>IFERROR(E1750/L1750, "null")</f>
        <v>358.97237569060775</v>
      </c>
      <c r="Q1750" t="str">
        <f>TRIM(LEFT(N1750,SEARCH("/",N1750,1)-1))</f>
        <v>photography</v>
      </c>
      <c r="R1750" t="str">
        <f>TRIM(RIGHT(N1750,LEN(N1750)-SEARCH("/",N1750)))</f>
        <v>photobooks</v>
      </c>
      <c r="S1750" s="9">
        <f t="shared" si="82"/>
        <v>42219.950729166667</v>
      </c>
      <c r="T1750" s="9">
        <f t="shared" si="83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81"/>
        <v>1.2348756218905472</v>
      </c>
      <c r="P1751">
        <f>IFERROR(E1751/L1751, "null")</f>
        <v>94.736641221374043</v>
      </c>
      <c r="Q1751" t="str">
        <f>TRIM(LEFT(N1751,SEARCH("/",N1751,1)-1))</f>
        <v>photography</v>
      </c>
      <c r="R1751" t="str">
        <f>TRIM(RIGHT(N1751,LEN(N1751)-SEARCH("/",N1751)))</f>
        <v>photobooks</v>
      </c>
      <c r="S1751" s="9">
        <f t="shared" si="82"/>
        <v>42758.975937499999</v>
      </c>
      <c r="T1751" s="9">
        <f t="shared" si="83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81"/>
        <v>2.0162</v>
      </c>
      <c r="P1752">
        <f>IFERROR(E1752/L1752, "null")</f>
        <v>80.647999999999996</v>
      </c>
      <c r="Q1752" t="str">
        <f>TRIM(LEFT(N1752,SEARCH("/",N1752,1)-1))</f>
        <v>photography</v>
      </c>
      <c r="R1752" t="str">
        <f>TRIM(RIGHT(N1752,LEN(N1752)-SEARCH("/",N1752)))</f>
        <v>photobooks</v>
      </c>
      <c r="S1752" s="9">
        <f t="shared" si="82"/>
        <v>42454.836851851855</v>
      </c>
      <c r="T1752" s="9">
        <f t="shared" si="83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81"/>
        <v>1.0289999999999999</v>
      </c>
      <c r="P1753">
        <f>IFERROR(E1753/L1753, "null")</f>
        <v>168.68852459016392</v>
      </c>
      <c r="Q1753" t="str">
        <f>TRIM(LEFT(N1753,SEARCH("/",N1753,1)-1))</f>
        <v>photography</v>
      </c>
      <c r="R1753" t="str">
        <f>TRIM(RIGHT(N1753,LEN(N1753)-SEARCH("/",N1753)))</f>
        <v>photobooks</v>
      </c>
      <c r="S1753" s="9">
        <f t="shared" si="82"/>
        <v>42052.7815162037</v>
      </c>
      <c r="T1753" s="9">
        <f t="shared" si="83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81"/>
        <v>2.6016666666666666</v>
      </c>
      <c r="P1754">
        <f>IFERROR(E1754/L1754, "null")</f>
        <v>34.68888888888889</v>
      </c>
      <c r="Q1754" t="str">
        <f>TRIM(LEFT(N1754,SEARCH("/",N1754,1)-1))</f>
        <v>photography</v>
      </c>
      <c r="R1754" t="str">
        <f>TRIM(RIGHT(N1754,LEN(N1754)-SEARCH("/",N1754)))</f>
        <v>photobooks</v>
      </c>
      <c r="S1754" s="9">
        <f t="shared" si="82"/>
        <v>42627.253263888888</v>
      </c>
      <c r="T1754" s="9">
        <f t="shared" si="83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81"/>
        <v>1.08</v>
      </c>
      <c r="P1755">
        <f>IFERROR(E1755/L1755, "null")</f>
        <v>462.85714285714283</v>
      </c>
      <c r="Q1755" t="str">
        <f>TRIM(LEFT(N1755,SEARCH("/",N1755,1)-1))</f>
        <v>photography</v>
      </c>
      <c r="R1755" t="str">
        <f>TRIM(RIGHT(N1755,LEN(N1755)-SEARCH("/",N1755)))</f>
        <v>photobooks</v>
      </c>
      <c r="S1755" s="9">
        <f t="shared" si="82"/>
        <v>42420.74962962963</v>
      </c>
      <c r="T1755" s="9">
        <f t="shared" si="83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81"/>
        <v>1.1052941176470588</v>
      </c>
      <c r="P1756">
        <f>IFERROR(E1756/L1756, "null")</f>
        <v>104.38888888888889</v>
      </c>
      <c r="Q1756" t="str">
        <f>TRIM(LEFT(N1756,SEARCH("/",N1756,1)-1))</f>
        <v>photography</v>
      </c>
      <c r="R1756" t="str">
        <f>TRIM(RIGHT(N1756,LEN(N1756)-SEARCH("/",N1756)))</f>
        <v>photobooks</v>
      </c>
      <c r="S1756" s="9">
        <f t="shared" si="82"/>
        <v>42067.876770833333</v>
      </c>
      <c r="T1756" s="9">
        <f t="shared" si="83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81"/>
        <v>1.2</v>
      </c>
      <c r="P1757">
        <f>IFERROR(E1757/L1757, "null")</f>
        <v>7.5</v>
      </c>
      <c r="Q1757" t="str">
        <f>TRIM(LEFT(N1757,SEARCH("/",N1757,1)-1))</f>
        <v>photography</v>
      </c>
      <c r="R1757" t="str">
        <f>TRIM(RIGHT(N1757,LEN(N1757)-SEARCH("/",N1757)))</f>
        <v>photobooks</v>
      </c>
      <c r="S1757" s="9">
        <f t="shared" si="82"/>
        <v>42252.788900462961</v>
      </c>
      <c r="T1757" s="9">
        <f t="shared" si="83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81"/>
        <v>1.0282909090909091</v>
      </c>
      <c r="P1758">
        <f>IFERROR(E1758/L1758, "null")</f>
        <v>47.13</v>
      </c>
      <c r="Q1758" t="str">
        <f>TRIM(LEFT(N1758,SEARCH("/",N1758,1)-1))</f>
        <v>photography</v>
      </c>
      <c r="R1758" t="str">
        <f>TRIM(RIGHT(N1758,LEN(N1758)-SEARCH("/",N1758)))</f>
        <v>photobooks</v>
      </c>
      <c r="S1758" s="9">
        <f t="shared" si="82"/>
        <v>42571.167465277773</v>
      </c>
      <c r="T1758" s="9">
        <f t="shared" si="83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81"/>
        <v>1.1599999999999999</v>
      </c>
      <c r="P1759">
        <f>IFERROR(E1759/L1759, "null")</f>
        <v>414.28571428571428</v>
      </c>
      <c r="Q1759" t="str">
        <f>TRIM(LEFT(N1759,SEARCH("/",N1759,1)-1))</f>
        <v>photography</v>
      </c>
      <c r="R1759" t="str">
        <f>TRIM(RIGHT(N1759,LEN(N1759)-SEARCH("/",N1759)))</f>
        <v>photobooks</v>
      </c>
      <c r="S1759" s="9">
        <f t="shared" si="82"/>
        <v>42733.827349537038</v>
      </c>
      <c r="T1759" s="9">
        <f t="shared" si="83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81"/>
        <v>1.147</v>
      </c>
      <c r="P1760">
        <f>IFERROR(E1760/L1760, "null")</f>
        <v>42.481481481481481</v>
      </c>
      <c r="Q1760" t="str">
        <f>TRIM(LEFT(N1760,SEARCH("/",N1760,1)-1))</f>
        <v>photography</v>
      </c>
      <c r="R1760" t="str">
        <f>TRIM(RIGHT(N1760,LEN(N1760)-SEARCH("/",N1760)))</f>
        <v>photobooks</v>
      </c>
      <c r="S1760" s="9">
        <f t="shared" si="82"/>
        <v>42505.955925925926</v>
      </c>
      <c r="T1760" s="9">
        <f t="shared" si="83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81"/>
        <v>1.0660000000000001</v>
      </c>
      <c r="P1761">
        <f>IFERROR(E1761/L1761, "null")</f>
        <v>108.77551020408163</v>
      </c>
      <c r="Q1761" t="str">
        <f>TRIM(LEFT(N1761,SEARCH("/",N1761,1)-1))</f>
        <v>photography</v>
      </c>
      <c r="R1761" t="str">
        <f>TRIM(RIGHT(N1761,LEN(N1761)-SEARCH("/",N1761)))</f>
        <v>photobooks</v>
      </c>
      <c r="S1761" s="9">
        <f t="shared" si="82"/>
        <v>42068.829039351855</v>
      </c>
      <c r="T1761" s="9">
        <f t="shared" si="83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81"/>
        <v>1.6544000000000001</v>
      </c>
      <c r="P1762">
        <f>IFERROR(E1762/L1762, "null")</f>
        <v>81.098039215686271</v>
      </c>
      <c r="Q1762" t="str">
        <f>TRIM(LEFT(N1762,SEARCH("/",N1762,1)-1))</f>
        <v>photography</v>
      </c>
      <c r="R1762" t="str">
        <f>TRIM(RIGHT(N1762,LEN(N1762)-SEARCH("/",N1762)))</f>
        <v>photobooks</v>
      </c>
      <c r="S1762" s="9">
        <f t="shared" si="82"/>
        <v>42405.67260416667</v>
      </c>
      <c r="T1762" s="9">
        <f t="shared" si="83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81"/>
        <v>1.55</v>
      </c>
      <c r="P1763">
        <f>IFERROR(E1763/L1763, "null")</f>
        <v>51.666666666666664</v>
      </c>
      <c r="Q1763" t="str">
        <f>TRIM(LEFT(N1763,SEARCH("/",N1763,1)-1))</f>
        <v>photography</v>
      </c>
      <c r="R1763" t="str">
        <f>TRIM(RIGHT(N1763,LEN(N1763)-SEARCH("/",N1763)))</f>
        <v>photobooks</v>
      </c>
      <c r="S1763" s="9">
        <f t="shared" si="82"/>
        <v>42209.567824074074</v>
      </c>
      <c r="T1763" s="9">
        <f t="shared" si="83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81"/>
        <v>8.85</v>
      </c>
      <c r="P1764">
        <f>IFERROR(E1764/L1764, "null")</f>
        <v>35.4</v>
      </c>
      <c r="Q1764" t="str">
        <f>TRIM(LEFT(N1764,SEARCH("/",N1764,1)-1))</f>
        <v>photography</v>
      </c>
      <c r="R1764" t="str">
        <f>TRIM(RIGHT(N1764,LEN(N1764)-SEARCH("/",N1764)))</f>
        <v>photobooks</v>
      </c>
      <c r="S1764" s="9">
        <f t="shared" si="82"/>
        <v>42410.982002314813</v>
      </c>
      <c r="T1764" s="9">
        <f t="shared" si="83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81"/>
        <v>1.0190833333333333</v>
      </c>
      <c r="P1765">
        <f>IFERROR(E1765/L1765, "null")</f>
        <v>103.63559322033899</v>
      </c>
      <c r="Q1765" t="str">
        <f>TRIM(LEFT(N1765,SEARCH("/",N1765,1)-1))</f>
        <v>photography</v>
      </c>
      <c r="R1765" t="str">
        <f>TRIM(RIGHT(N1765,LEN(N1765)-SEARCH("/",N1765)))</f>
        <v>photobooks</v>
      </c>
      <c r="S1765" s="9">
        <f t="shared" si="82"/>
        <v>42636.868518518517</v>
      </c>
      <c r="T1765" s="9">
        <f t="shared" si="83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81"/>
        <v>0.19600000000000001</v>
      </c>
      <c r="P1766">
        <f>IFERROR(E1766/L1766, "null")</f>
        <v>55.282051282051285</v>
      </c>
      <c r="Q1766" t="str">
        <f>TRIM(LEFT(N1766,SEARCH("/",N1766,1)-1))</f>
        <v>photography</v>
      </c>
      <c r="R1766" t="str">
        <f>TRIM(RIGHT(N1766,LEN(N1766)-SEARCH("/",N1766)))</f>
        <v>photobooks</v>
      </c>
      <c r="S1766" s="9">
        <f t="shared" si="82"/>
        <v>41825.485868055555</v>
      </c>
      <c r="T1766" s="9">
        <f t="shared" si="83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81"/>
        <v>0.59467839999999994</v>
      </c>
      <c r="P1767">
        <f>IFERROR(E1767/L1767, "null")</f>
        <v>72.16970873786407</v>
      </c>
      <c r="Q1767" t="str">
        <f>TRIM(LEFT(N1767,SEARCH("/",N1767,1)-1))</f>
        <v>photography</v>
      </c>
      <c r="R1767" t="str">
        <f>TRIM(RIGHT(N1767,LEN(N1767)-SEARCH("/",N1767)))</f>
        <v>photobooks</v>
      </c>
      <c r="S1767" s="9">
        <f t="shared" si="82"/>
        <v>41834.980462962965</v>
      </c>
      <c r="T1767" s="9">
        <f t="shared" si="83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81"/>
        <v>0</v>
      </c>
      <c r="P1768" t="str">
        <f>IFERROR(E1768/L1768, "null")</f>
        <v>null</v>
      </c>
      <c r="Q1768" t="str">
        <f>TRIM(LEFT(N1768,SEARCH("/",N1768,1)-1))</f>
        <v>photography</v>
      </c>
      <c r="R1768" t="str">
        <f>TRIM(RIGHT(N1768,LEN(N1768)-SEARCH("/",N1768)))</f>
        <v>photobooks</v>
      </c>
      <c r="S1768" s="9">
        <f t="shared" si="82"/>
        <v>41855.859814814816</v>
      </c>
      <c r="T1768" s="9">
        <f t="shared" si="83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81"/>
        <v>0.4572</v>
      </c>
      <c r="P1769">
        <f>IFERROR(E1769/L1769, "null")</f>
        <v>58.615384615384613</v>
      </c>
      <c r="Q1769" t="str">
        <f>TRIM(LEFT(N1769,SEARCH("/",N1769,1)-1))</f>
        <v>photography</v>
      </c>
      <c r="R1769" t="str">
        <f>TRIM(RIGHT(N1769,LEN(N1769)-SEARCH("/",N1769)))</f>
        <v>photobooks</v>
      </c>
      <c r="S1769" s="9">
        <f t="shared" si="82"/>
        <v>41824.658379629633</v>
      </c>
      <c r="T1769" s="9">
        <f t="shared" si="83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81"/>
        <v>3.7400000000000003E-2</v>
      </c>
      <c r="P1770">
        <f>IFERROR(E1770/L1770, "null")</f>
        <v>12.466666666666667</v>
      </c>
      <c r="Q1770" t="str">
        <f>TRIM(LEFT(N1770,SEARCH("/",N1770,1)-1))</f>
        <v>photography</v>
      </c>
      <c r="R1770" t="str">
        <f>TRIM(RIGHT(N1770,LEN(N1770)-SEARCH("/",N1770)))</f>
        <v>photobooks</v>
      </c>
      <c r="S1770" s="9">
        <f t="shared" si="82"/>
        <v>41849.560694444444</v>
      </c>
      <c r="T1770" s="9">
        <f t="shared" si="83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81"/>
        <v>2.7025E-2</v>
      </c>
      <c r="P1771">
        <f>IFERROR(E1771/L1771, "null")</f>
        <v>49.136363636363633</v>
      </c>
      <c r="Q1771" t="str">
        <f>TRIM(LEFT(N1771,SEARCH("/",N1771,1)-1))</f>
        <v>photography</v>
      </c>
      <c r="R1771" t="str">
        <f>TRIM(RIGHT(N1771,LEN(N1771)-SEARCH("/",N1771)))</f>
        <v>photobooks</v>
      </c>
      <c r="S1771" s="9">
        <f t="shared" si="82"/>
        <v>41987.818969907406</v>
      </c>
      <c r="T1771" s="9">
        <f t="shared" si="83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81"/>
        <v>0.56514285714285717</v>
      </c>
      <c r="P1772">
        <f>IFERROR(E1772/L1772, "null")</f>
        <v>150.5</v>
      </c>
      <c r="Q1772" t="str">
        <f>TRIM(LEFT(N1772,SEARCH("/",N1772,1)-1))</f>
        <v>photography</v>
      </c>
      <c r="R1772" t="str">
        <f>TRIM(RIGHT(N1772,LEN(N1772)-SEARCH("/",N1772)))</f>
        <v>photobooks</v>
      </c>
      <c r="S1772" s="9">
        <f t="shared" si="82"/>
        <v>41891.780023148152</v>
      </c>
      <c r="T1772" s="9">
        <f t="shared" si="83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81"/>
        <v>0.21309523809523809</v>
      </c>
      <c r="P1773">
        <f>IFERROR(E1773/L1773, "null")</f>
        <v>35.799999999999997</v>
      </c>
      <c r="Q1773" t="str">
        <f>TRIM(LEFT(N1773,SEARCH("/",N1773,1)-1))</f>
        <v>photography</v>
      </c>
      <c r="R1773" t="str">
        <f>TRIM(RIGHT(N1773,LEN(N1773)-SEARCH("/",N1773)))</f>
        <v>photobooks</v>
      </c>
      <c r="S1773" s="9">
        <f t="shared" si="82"/>
        <v>41905.979629629634</v>
      </c>
      <c r="T1773" s="9">
        <f t="shared" si="83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81"/>
        <v>0.156</v>
      </c>
      <c r="P1774">
        <f>IFERROR(E1774/L1774, "null")</f>
        <v>45.157894736842103</v>
      </c>
      <c r="Q1774" t="str">
        <f>TRIM(LEFT(N1774,SEARCH("/",N1774,1)-1))</f>
        <v>photography</v>
      </c>
      <c r="R1774" t="str">
        <f>TRIM(RIGHT(N1774,LEN(N1774)-SEARCH("/",N1774)))</f>
        <v>photobooks</v>
      </c>
      <c r="S1774" s="9">
        <f t="shared" si="82"/>
        <v>41766.718009259261</v>
      </c>
      <c r="T1774" s="9">
        <f t="shared" si="83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81"/>
        <v>6.2566666666666673E-2</v>
      </c>
      <c r="P1775">
        <f>IFERROR(E1775/L1775, "null")</f>
        <v>98.78947368421052</v>
      </c>
      <c r="Q1775" t="str">
        <f>TRIM(LEFT(N1775,SEARCH("/",N1775,1)-1))</f>
        <v>photography</v>
      </c>
      <c r="R1775" t="str">
        <f>TRIM(RIGHT(N1775,LEN(N1775)-SEARCH("/",N1775)))</f>
        <v>photobooks</v>
      </c>
      <c r="S1775" s="9">
        <f t="shared" si="82"/>
        <v>41978.760393518518</v>
      </c>
      <c r="T1775" s="9">
        <f t="shared" si="83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81"/>
        <v>0.4592</v>
      </c>
      <c r="P1776">
        <f>IFERROR(E1776/L1776, "null")</f>
        <v>88.307692307692307</v>
      </c>
      <c r="Q1776" t="str">
        <f>TRIM(LEFT(N1776,SEARCH("/",N1776,1)-1))</f>
        <v>photography</v>
      </c>
      <c r="R1776" t="str">
        <f>TRIM(RIGHT(N1776,LEN(N1776)-SEARCH("/",N1776)))</f>
        <v>photobooks</v>
      </c>
      <c r="S1776" s="9">
        <f t="shared" si="82"/>
        <v>41930.218657407408</v>
      </c>
      <c r="T1776" s="9">
        <f t="shared" si="83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81"/>
        <v>0.65101538461538466</v>
      </c>
      <c r="P1777">
        <f>IFERROR(E1777/L1777, "null")</f>
        <v>170.62903225806451</v>
      </c>
      <c r="Q1777" t="str">
        <f>TRIM(LEFT(N1777,SEARCH("/",N1777,1)-1))</f>
        <v>photography</v>
      </c>
      <c r="R1777" t="str">
        <f>TRIM(RIGHT(N1777,LEN(N1777)-SEARCH("/",N1777)))</f>
        <v>photobooks</v>
      </c>
      <c r="S1777" s="9">
        <f t="shared" si="82"/>
        <v>41891.976388888892</v>
      </c>
      <c r="T1777" s="9">
        <f t="shared" si="83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81"/>
        <v>6.7000000000000004E-2</v>
      </c>
      <c r="P1778">
        <f>IFERROR(E1778/L1778, "null")</f>
        <v>83.75</v>
      </c>
      <c r="Q1778" t="str">
        <f>TRIM(LEFT(N1778,SEARCH("/",N1778,1)-1))</f>
        <v>photography</v>
      </c>
      <c r="R1778" t="str">
        <f>TRIM(RIGHT(N1778,LEN(N1778)-SEARCH("/",N1778)))</f>
        <v>photobooks</v>
      </c>
      <c r="S1778" s="9">
        <f t="shared" si="82"/>
        <v>41905.95684027778</v>
      </c>
      <c r="T1778" s="9">
        <f t="shared" si="83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81"/>
        <v>0.135625</v>
      </c>
      <c r="P1779">
        <f>IFERROR(E1779/L1779, "null")</f>
        <v>65.099999999999994</v>
      </c>
      <c r="Q1779" t="str">
        <f>TRIM(LEFT(N1779,SEARCH("/",N1779,1)-1))</f>
        <v>photography</v>
      </c>
      <c r="R1779" t="str">
        <f>TRIM(RIGHT(N1779,LEN(N1779)-SEARCH("/",N1779)))</f>
        <v>photobooks</v>
      </c>
      <c r="S1779" s="9">
        <f t="shared" si="82"/>
        <v>42025.357094907406</v>
      </c>
      <c r="T1779" s="9">
        <f t="shared" si="83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81"/>
        <v>1.9900000000000001E-2</v>
      </c>
      <c r="P1780">
        <f>IFERROR(E1780/L1780, "null")</f>
        <v>66.333333333333329</v>
      </c>
      <c r="Q1780" t="str">
        <f>TRIM(LEFT(N1780,SEARCH("/",N1780,1)-1))</f>
        <v>photography</v>
      </c>
      <c r="R1780" t="str">
        <f>TRIM(RIGHT(N1780,LEN(N1780)-SEARCH("/",N1780)))</f>
        <v>photobooks</v>
      </c>
      <c r="S1780" s="9">
        <f t="shared" si="82"/>
        <v>42045.86336805555</v>
      </c>
      <c r="T1780" s="9">
        <f t="shared" si="83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81"/>
        <v>0.36236363636363639</v>
      </c>
      <c r="P1781">
        <f>IFERROR(E1781/L1781, "null")</f>
        <v>104.89473684210526</v>
      </c>
      <c r="Q1781" t="str">
        <f>TRIM(LEFT(N1781,SEARCH("/",N1781,1)-1))</f>
        <v>photography</v>
      </c>
      <c r="R1781" t="str">
        <f>TRIM(RIGHT(N1781,LEN(N1781)-SEARCH("/",N1781)))</f>
        <v>photobooks</v>
      </c>
      <c r="S1781" s="9">
        <f t="shared" si="82"/>
        <v>42585.691898148143</v>
      </c>
      <c r="T1781" s="9">
        <f t="shared" si="83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81"/>
        <v>0.39743333333333336</v>
      </c>
      <c r="P1782">
        <f>IFERROR(E1782/L1782, "null")</f>
        <v>78.440789473684205</v>
      </c>
      <c r="Q1782" t="str">
        <f>TRIM(LEFT(N1782,SEARCH("/",N1782,1)-1))</f>
        <v>photography</v>
      </c>
      <c r="R1782" t="str">
        <f>TRIM(RIGHT(N1782,LEN(N1782)-SEARCH("/",N1782)))</f>
        <v>photobooks</v>
      </c>
      <c r="S1782" s="9">
        <f t="shared" si="82"/>
        <v>42493.600810185191</v>
      </c>
      <c r="T1782" s="9">
        <f t="shared" si="83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81"/>
        <v>0.25763636363636366</v>
      </c>
      <c r="P1783">
        <f>IFERROR(E1783/L1783, "null")</f>
        <v>59.041666666666664</v>
      </c>
      <c r="Q1783" t="str">
        <f>TRIM(LEFT(N1783,SEARCH("/",N1783,1)-1))</f>
        <v>photography</v>
      </c>
      <c r="R1783" t="str">
        <f>TRIM(RIGHT(N1783,LEN(N1783)-SEARCH("/",N1783)))</f>
        <v>photobooks</v>
      </c>
      <c r="S1783" s="9">
        <f t="shared" si="82"/>
        <v>42597.617418981477</v>
      </c>
      <c r="T1783" s="9">
        <f t="shared" si="83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81"/>
        <v>0.15491428571428573</v>
      </c>
      <c r="P1784">
        <f>IFERROR(E1784/L1784, "null")</f>
        <v>71.34210526315789</v>
      </c>
      <c r="Q1784" t="str">
        <f>TRIM(LEFT(N1784,SEARCH("/",N1784,1)-1))</f>
        <v>photography</v>
      </c>
      <c r="R1784" t="str">
        <f>TRIM(RIGHT(N1784,LEN(N1784)-SEARCH("/",N1784)))</f>
        <v>photobooks</v>
      </c>
      <c r="S1784" s="9">
        <f t="shared" si="82"/>
        <v>42388.575104166666</v>
      </c>
      <c r="T1784" s="9">
        <f t="shared" si="83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81"/>
        <v>0.236925</v>
      </c>
      <c r="P1785">
        <f>IFERROR(E1785/L1785, "null")</f>
        <v>51.227027027027027</v>
      </c>
      <c r="Q1785" t="str">
        <f>TRIM(LEFT(N1785,SEARCH("/",N1785,1)-1))</f>
        <v>photography</v>
      </c>
      <c r="R1785" t="str">
        <f>TRIM(RIGHT(N1785,LEN(N1785)-SEARCH("/",N1785)))</f>
        <v>photobooks</v>
      </c>
      <c r="S1785" s="9">
        <f t="shared" si="82"/>
        <v>42115.949976851851</v>
      </c>
      <c r="T1785" s="9">
        <f t="shared" si="83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81"/>
        <v>0.39760000000000001</v>
      </c>
      <c r="P1786">
        <f>IFERROR(E1786/L1786, "null")</f>
        <v>60.242424242424242</v>
      </c>
      <c r="Q1786" t="str">
        <f>TRIM(LEFT(N1786,SEARCH("/",N1786,1)-1))</f>
        <v>photography</v>
      </c>
      <c r="R1786" t="str">
        <f>TRIM(RIGHT(N1786,LEN(N1786)-SEARCH("/",N1786)))</f>
        <v>photobooks</v>
      </c>
      <c r="S1786" s="9">
        <f t="shared" si="82"/>
        <v>42003.655555555553</v>
      </c>
      <c r="T1786" s="9">
        <f t="shared" si="83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81"/>
        <v>0.20220833333333332</v>
      </c>
      <c r="P1787">
        <f>IFERROR(E1787/L1787, "null")</f>
        <v>44.935185185185183</v>
      </c>
      <c r="Q1787" t="str">
        <f>TRIM(LEFT(N1787,SEARCH("/",N1787,1)-1))</f>
        <v>photography</v>
      </c>
      <c r="R1787" t="str">
        <f>TRIM(RIGHT(N1787,LEN(N1787)-SEARCH("/",N1787)))</f>
        <v>photobooks</v>
      </c>
      <c r="S1787" s="9">
        <f t="shared" si="82"/>
        <v>41897.134895833333</v>
      </c>
      <c r="T1787" s="9">
        <f t="shared" si="83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81"/>
        <v>0.47631578947368419</v>
      </c>
      <c r="P1788">
        <f>IFERROR(E1788/L1788, "null")</f>
        <v>31.206896551724139</v>
      </c>
      <c r="Q1788" t="str">
        <f>TRIM(LEFT(N1788,SEARCH("/",N1788,1)-1))</f>
        <v>photography</v>
      </c>
      <c r="R1788" t="str">
        <f>TRIM(RIGHT(N1788,LEN(N1788)-SEARCH("/",N1788)))</f>
        <v>photobooks</v>
      </c>
      <c r="S1788" s="9">
        <f t="shared" si="82"/>
        <v>41958.550659722227</v>
      </c>
      <c r="T1788" s="9">
        <f t="shared" si="83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81"/>
        <v>0.15329999999999999</v>
      </c>
      <c r="P1789">
        <f>IFERROR(E1789/L1789, "null")</f>
        <v>63.875</v>
      </c>
      <c r="Q1789" t="str">
        <f>TRIM(LEFT(N1789,SEARCH("/",N1789,1)-1))</f>
        <v>photography</v>
      </c>
      <c r="R1789" t="str">
        <f>TRIM(RIGHT(N1789,LEN(N1789)-SEARCH("/",N1789)))</f>
        <v>photobooks</v>
      </c>
      <c r="S1789" s="9">
        <f t="shared" si="82"/>
        <v>42068.65552083333</v>
      </c>
      <c r="T1789" s="9">
        <f t="shared" si="83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81"/>
        <v>1.3818181818181818E-2</v>
      </c>
      <c r="P1790">
        <f>IFERROR(E1790/L1790, "null")</f>
        <v>19</v>
      </c>
      <c r="Q1790" t="str">
        <f>TRIM(LEFT(N1790,SEARCH("/",N1790,1)-1))</f>
        <v>photography</v>
      </c>
      <c r="R1790" t="str">
        <f>TRIM(RIGHT(N1790,LEN(N1790)-SEARCH("/",N1790)))</f>
        <v>photobooks</v>
      </c>
      <c r="S1790" s="9">
        <f t="shared" si="82"/>
        <v>41913.94840277778</v>
      </c>
      <c r="T1790" s="9">
        <f t="shared" si="83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81"/>
        <v>5.0000000000000001E-3</v>
      </c>
      <c r="P1791">
        <f>IFERROR(E1791/L1791, "null")</f>
        <v>10</v>
      </c>
      <c r="Q1791" t="str">
        <f>TRIM(LEFT(N1791,SEARCH("/",N1791,1)-1))</f>
        <v>photography</v>
      </c>
      <c r="R1791" t="str">
        <f>TRIM(RIGHT(N1791,LEN(N1791)-SEARCH("/",N1791)))</f>
        <v>photobooks</v>
      </c>
      <c r="S1791" s="9">
        <f t="shared" si="82"/>
        <v>41956.250034722223</v>
      </c>
      <c r="T1791" s="9">
        <f t="shared" si="83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81"/>
        <v>4.9575757575757579E-2</v>
      </c>
      <c r="P1792">
        <f>IFERROR(E1792/L1792, "null")</f>
        <v>109.06666666666666</v>
      </c>
      <c r="Q1792" t="str">
        <f>TRIM(LEFT(N1792,SEARCH("/",N1792,1)-1))</f>
        <v>photography</v>
      </c>
      <c r="R1792" t="str">
        <f>TRIM(RIGHT(N1792,LEN(N1792)-SEARCH("/",N1792)))</f>
        <v>photobooks</v>
      </c>
      <c r="S1792" s="9">
        <f t="shared" si="82"/>
        <v>42010.674513888895</v>
      </c>
      <c r="T1792" s="9">
        <f t="shared" si="83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81"/>
        <v>3.5666666666666666E-2</v>
      </c>
      <c r="P1793">
        <f>IFERROR(E1793/L1793, "null")</f>
        <v>26.75</v>
      </c>
      <c r="Q1793" t="str">
        <f>TRIM(LEFT(N1793,SEARCH("/",N1793,1)-1))</f>
        <v>photography</v>
      </c>
      <c r="R1793" t="str">
        <f>TRIM(RIGHT(N1793,LEN(N1793)-SEARCH("/",N1793)))</f>
        <v>photobooks</v>
      </c>
      <c r="S1793" s="9">
        <f t="shared" si="82"/>
        <v>41973.740335648152</v>
      </c>
      <c r="T1793" s="9">
        <f t="shared" si="83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81"/>
        <v>0.61124000000000001</v>
      </c>
      <c r="P1794">
        <f>IFERROR(E1794/L1794, "null")</f>
        <v>109.93525179856115</v>
      </c>
      <c r="Q1794" t="str">
        <f>TRIM(LEFT(N1794,SEARCH("/",N1794,1)-1))</f>
        <v>photography</v>
      </c>
      <c r="R1794" t="str">
        <f>TRIM(RIGHT(N1794,LEN(N1794)-SEARCH("/",N1794)))</f>
        <v>photobooks</v>
      </c>
      <c r="S1794" s="9">
        <f t="shared" si="82"/>
        <v>42189.031041666662</v>
      </c>
      <c r="T1794" s="9">
        <f t="shared" si="83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84">E1795/D1795</f>
        <v>1.3333333333333334E-2</v>
      </c>
      <c r="P1795">
        <f>IFERROR(E1795/L1795, "null")</f>
        <v>20</v>
      </c>
      <c r="Q1795" t="str">
        <f>TRIM(LEFT(N1795,SEARCH("/",N1795,1)-1))</f>
        <v>photography</v>
      </c>
      <c r="R1795" t="str">
        <f>TRIM(RIGHT(N1795,LEN(N1795)-SEARCH("/",N1795)))</f>
        <v>photobooks</v>
      </c>
      <c r="S1795" s="9">
        <f t="shared" ref="S1795:S1858" si="85">(((J1795/60)/60)/24)+DATE(1970,1,1)</f>
        <v>41940.89166666667</v>
      </c>
      <c r="T1795" s="9">
        <f t="shared" ref="T1795:T1858" si="86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84"/>
        <v>0.11077777777777778</v>
      </c>
      <c r="P1796">
        <f>IFERROR(E1796/L1796, "null")</f>
        <v>55.388888888888886</v>
      </c>
      <c r="Q1796" t="str">
        <f>TRIM(LEFT(N1796,SEARCH("/",N1796,1)-1))</f>
        <v>photography</v>
      </c>
      <c r="R1796" t="str">
        <f>TRIM(RIGHT(N1796,LEN(N1796)-SEARCH("/",N1796)))</f>
        <v>photobooks</v>
      </c>
      <c r="S1796" s="9">
        <f t="shared" si="85"/>
        <v>42011.551180555558</v>
      </c>
      <c r="T1796" s="9">
        <f t="shared" si="86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84"/>
        <v>0.38735714285714284</v>
      </c>
      <c r="P1797">
        <f>IFERROR(E1797/L1797, "null")</f>
        <v>133.90123456790124</v>
      </c>
      <c r="Q1797" t="str">
        <f>TRIM(LEFT(N1797,SEARCH("/",N1797,1)-1))</f>
        <v>photography</v>
      </c>
      <c r="R1797" t="str">
        <f>TRIM(RIGHT(N1797,LEN(N1797)-SEARCH("/",N1797)))</f>
        <v>photobooks</v>
      </c>
      <c r="S1797" s="9">
        <f t="shared" si="85"/>
        <v>42628.288668981477</v>
      </c>
      <c r="T1797" s="9">
        <f t="shared" si="86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84"/>
        <v>0.22052631578947368</v>
      </c>
      <c r="P1798">
        <f>IFERROR(E1798/L1798, "null")</f>
        <v>48.720930232558139</v>
      </c>
      <c r="Q1798" t="str">
        <f>TRIM(LEFT(N1798,SEARCH("/",N1798,1)-1))</f>
        <v>photography</v>
      </c>
      <c r="R1798" t="str">
        <f>TRIM(RIGHT(N1798,LEN(N1798)-SEARCH("/",N1798)))</f>
        <v>photobooks</v>
      </c>
      <c r="S1798" s="9">
        <f t="shared" si="85"/>
        <v>42515.439421296294</v>
      </c>
      <c r="T1798" s="9">
        <f t="shared" si="86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84"/>
        <v>0.67549999999999999</v>
      </c>
      <c r="P1799">
        <f>IFERROR(E1799/L1799, "null")</f>
        <v>48.25</v>
      </c>
      <c r="Q1799" t="str">
        <f>TRIM(LEFT(N1799,SEARCH("/",N1799,1)-1))</f>
        <v>photography</v>
      </c>
      <c r="R1799" t="str">
        <f>TRIM(RIGHT(N1799,LEN(N1799)-SEARCH("/",N1799)))</f>
        <v>photobooks</v>
      </c>
      <c r="S1799" s="9">
        <f t="shared" si="85"/>
        <v>42689.56931712963</v>
      </c>
      <c r="T1799" s="9">
        <f t="shared" si="86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84"/>
        <v>0.136375</v>
      </c>
      <c r="P1800">
        <f>IFERROR(E1800/L1800, "null")</f>
        <v>58.972972972972975</v>
      </c>
      <c r="Q1800" t="str">
        <f>TRIM(LEFT(N1800,SEARCH("/",N1800,1)-1))</f>
        <v>photography</v>
      </c>
      <c r="R1800" t="str">
        <f>TRIM(RIGHT(N1800,LEN(N1800)-SEARCH("/",N1800)))</f>
        <v>photobooks</v>
      </c>
      <c r="S1800" s="9">
        <f t="shared" si="85"/>
        <v>42344.32677083333</v>
      </c>
      <c r="T1800" s="9">
        <f t="shared" si="86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84"/>
        <v>1.7457500000000001E-2</v>
      </c>
      <c r="P1801">
        <f>IFERROR(E1801/L1801, "null")</f>
        <v>11.638333333333334</v>
      </c>
      <c r="Q1801" t="str">
        <f>TRIM(LEFT(N1801,SEARCH("/",N1801,1)-1))</f>
        <v>photography</v>
      </c>
      <c r="R1801" t="str">
        <f>TRIM(RIGHT(N1801,LEN(N1801)-SEARCH("/",N1801)))</f>
        <v>photobooks</v>
      </c>
      <c r="S1801" s="9">
        <f t="shared" si="85"/>
        <v>41934.842685185184</v>
      </c>
      <c r="T1801" s="9">
        <f t="shared" si="86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84"/>
        <v>0.20449632511889321</v>
      </c>
      <c r="P1802">
        <f>IFERROR(E1802/L1802, "null")</f>
        <v>83.716814159292042</v>
      </c>
      <c r="Q1802" t="str">
        <f>TRIM(LEFT(N1802,SEARCH("/",N1802,1)-1))</f>
        <v>photography</v>
      </c>
      <c r="R1802" t="str">
        <f>TRIM(RIGHT(N1802,LEN(N1802)-SEARCH("/",N1802)))</f>
        <v>photobooks</v>
      </c>
      <c r="S1802" s="9">
        <f t="shared" si="85"/>
        <v>42623.606134259258</v>
      </c>
      <c r="T1802" s="9">
        <f t="shared" si="86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84"/>
        <v>0.13852941176470587</v>
      </c>
      <c r="P1803">
        <f>IFERROR(E1803/L1803, "null")</f>
        <v>63.648648648648646</v>
      </c>
      <c r="Q1803" t="str">
        <f>TRIM(LEFT(N1803,SEARCH("/",N1803,1)-1))</f>
        <v>photography</v>
      </c>
      <c r="R1803" t="str">
        <f>TRIM(RIGHT(N1803,LEN(N1803)-SEARCH("/",N1803)))</f>
        <v>photobooks</v>
      </c>
      <c r="S1803" s="9">
        <f t="shared" si="85"/>
        <v>42321.660509259258</v>
      </c>
      <c r="T1803" s="9">
        <f t="shared" si="86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84"/>
        <v>0.48485714285714288</v>
      </c>
      <c r="P1804">
        <f>IFERROR(E1804/L1804, "null")</f>
        <v>94.277777777777771</v>
      </c>
      <c r="Q1804" t="str">
        <f>TRIM(LEFT(N1804,SEARCH("/",N1804,1)-1))</f>
        <v>photography</v>
      </c>
      <c r="R1804" t="str">
        <f>TRIM(RIGHT(N1804,LEN(N1804)-SEARCH("/",N1804)))</f>
        <v>photobooks</v>
      </c>
      <c r="S1804" s="9">
        <f t="shared" si="85"/>
        <v>42159.47256944445</v>
      </c>
      <c r="T1804" s="9">
        <f t="shared" si="86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84"/>
        <v>0.308</v>
      </c>
      <c r="P1805">
        <f>IFERROR(E1805/L1805, "null")</f>
        <v>71.86666666666666</v>
      </c>
      <c r="Q1805" t="str">
        <f>TRIM(LEFT(N1805,SEARCH("/",N1805,1)-1))</f>
        <v>photography</v>
      </c>
      <c r="R1805" t="str">
        <f>TRIM(RIGHT(N1805,LEN(N1805)-SEARCH("/",N1805)))</f>
        <v>photobooks</v>
      </c>
      <c r="S1805" s="9">
        <f t="shared" si="85"/>
        <v>42018.071550925932</v>
      </c>
      <c r="T1805" s="9">
        <f t="shared" si="86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84"/>
        <v>0.35174193548387095</v>
      </c>
      <c r="P1806">
        <f>IFERROR(E1806/L1806, "null")</f>
        <v>104.84615384615384</v>
      </c>
      <c r="Q1806" t="str">
        <f>TRIM(LEFT(N1806,SEARCH("/",N1806,1)-1))</f>
        <v>photography</v>
      </c>
      <c r="R1806" t="str">
        <f>TRIM(RIGHT(N1806,LEN(N1806)-SEARCH("/",N1806)))</f>
        <v>photobooks</v>
      </c>
      <c r="S1806" s="9">
        <f t="shared" si="85"/>
        <v>42282.678287037037</v>
      </c>
      <c r="T1806" s="9">
        <f t="shared" si="86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84"/>
        <v>0.36404444444444445</v>
      </c>
      <c r="P1807">
        <f>IFERROR(E1807/L1807, "null")</f>
        <v>67.139344262295083</v>
      </c>
      <c r="Q1807" t="str">
        <f>TRIM(LEFT(N1807,SEARCH("/",N1807,1)-1))</f>
        <v>photography</v>
      </c>
      <c r="R1807" t="str">
        <f>TRIM(RIGHT(N1807,LEN(N1807)-SEARCH("/",N1807)))</f>
        <v>photobooks</v>
      </c>
      <c r="S1807" s="9">
        <f t="shared" si="85"/>
        <v>42247.803912037038</v>
      </c>
      <c r="T1807" s="9">
        <f t="shared" si="86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84"/>
        <v>2.955E-2</v>
      </c>
      <c r="P1808">
        <f>IFERROR(E1808/L1808, "null")</f>
        <v>73.875</v>
      </c>
      <c r="Q1808" t="str">
        <f>TRIM(LEFT(N1808,SEARCH("/",N1808,1)-1))</f>
        <v>photography</v>
      </c>
      <c r="R1808" t="str">
        <f>TRIM(RIGHT(N1808,LEN(N1808)-SEARCH("/",N1808)))</f>
        <v>photobooks</v>
      </c>
      <c r="S1808" s="9">
        <f t="shared" si="85"/>
        <v>41877.638298611113</v>
      </c>
      <c r="T1808" s="9">
        <f t="shared" si="86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84"/>
        <v>0.1106</v>
      </c>
      <c r="P1809">
        <f>IFERROR(E1809/L1809, "null")</f>
        <v>69.125</v>
      </c>
      <c r="Q1809" t="str">
        <f>TRIM(LEFT(N1809,SEARCH("/",N1809,1)-1))</f>
        <v>photography</v>
      </c>
      <c r="R1809" t="str">
        <f>TRIM(RIGHT(N1809,LEN(N1809)-SEARCH("/",N1809)))</f>
        <v>photobooks</v>
      </c>
      <c r="S1809" s="9">
        <f t="shared" si="85"/>
        <v>41880.068437499998</v>
      </c>
      <c r="T1809" s="9">
        <f t="shared" si="86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84"/>
        <v>0.41407142857142859</v>
      </c>
      <c r="P1810">
        <f>IFERROR(E1810/L1810, "null")</f>
        <v>120.77083333333333</v>
      </c>
      <c r="Q1810" t="str">
        <f>TRIM(LEFT(N1810,SEARCH("/",N1810,1)-1))</f>
        <v>photography</v>
      </c>
      <c r="R1810" t="str">
        <f>TRIM(RIGHT(N1810,LEN(N1810)-SEARCH("/",N1810)))</f>
        <v>photobooks</v>
      </c>
      <c r="S1810" s="9">
        <f t="shared" si="85"/>
        <v>42742.680902777778</v>
      </c>
      <c r="T1810" s="9">
        <f t="shared" si="86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84"/>
        <v>0.10857142857142857</v>
      </c>
      <c r="P1811">
        <f>IFERROR(E1811/L1811, "null")</f>
        <v>42.222222222222221</v>
      </c>
      <c r="Q1811" t="str">
        <f>TRIM(LEFT(N1811,SEARCH("/",N1811,1)-1))</f>
        <v>photography</v>
      </c>
      <c r="R1811" t="str">
        <f>TRIM(RIGHT(N1811,LEN(N1811)-SEARCH("/",N1811)))</f>
        <v>photobooks</v>
      </c>
      <c r="S1811" s="9">
        <f t="shared" si="85"/>
        <v>42029.907858796301</v>
      </c>
      <c r="T1811" s="9">
        <f t="shared" si="86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84"/>
        <v>3.3333333333333333E-2</v>
      </c>
      <c r="P1812">
        <f>IFERROR(E1812/L1812, "null")</f>
        <v>7.5</v>
      </c>
      <c r="Q1812" t="str">
        <f>TRIM(LEFT(N1812,SEARCH("/",N1812,1)-1))</f>
        <v>photography</v>
      </c>
      <c r="R1812" t="str">
        <f>TRIM(RIGHT(N1812,LEN(N1812)-SEARCH("/",N1812)))</f>
        <v>photobooks</v>
      </c>
      <c r="S1812" s="9">
        <f t="shared" si="85"/>
        <v>41860.91002314815</v>
      </c>
      <c r="T1812" s="9">
        <f t="shared" si="86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84"/>
        <v>7.407407407407407E-4</v>
      </c>
      <c r="P1813">
        <f>IFERROR(E1813/L1813, "null")</f>
        <v>1.5384615384615385</v>
      </c>
      <c r="Q1813" t="str">
        <f>TRIM(LEFT(N1813,SEARCH("/",N1813,1)-1))</f>
        <v>photography</v>
      </c>
      <c r="R1813" t="str">
        <f>TRIM(RIGHT(N1813,LEN(N1813)-SEARCH("/",N1813)))</f>
        <v>photobooks</v>
      </c>
      <c r="S1813" s="9">
        <f t="shared" si="85"/>
        <v>41876.433680555558</v>
      </c>
      <c r="T1813" s="9">
        <f t="shared" si="86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84"/>
        <v>0.13307692307692306</v>
      </c>
      <c r="P1814">
        <f>IFERROR(E1814/L1814, "null")</f>
        <v>37.608695652173914</v>
      </c>
      <c r="Q1814" t="str">
        <f>TRIM(LEFT(N1814,SEARCH("/",N1814,1)-1))</f>
        <v>photography</v>
      </c>
      <c r="R1814" t="str">
        <f>TRIM(RIGHT(N1814,LEN(N1814)-SEARCH("/",N1814)))</f>
        <v>photobooks</v>
      </c>
      <c r="S1814" s="9">
        <f t="shared" si="85"/>
        <v>42524.318703703699</v>
      </c>
      <c r="T1814" s="9">
        <f t="shared" si="86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84"/>
        <v>0</v>
      </c>
      <c r="P1815" t="str">
        <f>IFERROR(E1815/L1815, "null")</f>
        <v>null</v>
      </c>
      <c r="Q1815" t="str">
        <f>TRIM(LEFT(N1815,SEARCH("/",N1815,1)-1))</f>
        <v>photography</v>
      </c>
      <c r="R1815" t="str">
        <f>TRIM(RIGHT(N1815,LEN(N1815)-SEARCH("/",N1815)))</f>
        <v>photobooks</v>
      </c>
      <c r="S1815" s="9">
        <f t="shared" si="85"/>
        <v>41829.889027777775</v>
      </c>
      <c r="T1815" s="9">
        <f t="shared" si="86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84"/>
        <v>0.49183333333333334</v>
      </c>
      <c r="P1816">
        <f>IFERROR(E1816/L1816, "null")</f>
        <v>42.157142857142858</v>
      </c>
      <c r="Q1816" t="str">
        <f>TRIM(LEFT(N1816,SEARCH("/",N1816,1)-1))</f>
        <v>photography</v>
      </c>
      <c r="R1816" t="str">
        <f>TRIM(RIGHT(N1816,LEN(N1816)-SEARCH("/",N1816)))</f>
        <v>photobooks</v>
      </c>
      <c r="S1816" s="9">
        <f t="shared" si="85"/>
        <v>42033.314074074078</v>
      </c>
      <c r="T1816" s="9">
        <f t="shared" si="86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84"/>
        <v>0</v>
      </c>
      <c r="P1817" t="str">
        <f>IFERROR(E1817/L1817, "null")</f>
        <v>null</v>
      </c>
      <c r="Q1817" t="str">
        <f>TRIM(LEFT(N1817,SEARCH("/",N1817,1)-1))</f>
        <v>photography</v>
      </c>
      <c r="R1817" t="str">
        <f>TRIM(RIGHT(N1817,LEN(N1817)-SEARCH("/",N1817)))</f>
        <v>photobooks</v>
      </c>
      <c r="S1817" s="9">
        <f t="shared" si="85"/>
        <v>42172.906678240746</v>
      </c>
      <c r="T1817" s="9">
        <f t="shared" si="86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84"/>
        <v>2.036E-2</v>
      </c>
      <c r="P1818">
        <f>IFERROR(E1818/L1818, "null")</f>
        <v>84.833333333333329</v>
      </c>
      <c r="Q1818" t="str">
        <f>TRIM(LEFT(N1818,SEARCH("/",N1818,1)-1))</f>
        <v>photography</v>
      </c>
      <c r="R1818" t="str">
        <f>TRIM(RIGHT(N1818,LEN(N1818)-SEARCH("/",N1818)))</f>
        <v>photobooks</v>
      </c>
      <c r="S1818" s="9">
        <f t="shared" si="85"/>
        <v>42548.876192129625</v>
      </c>
      <c r="T1818" s="9">
        <f t="shared" si="86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84"/>
        <v>0.52327777777777773</v>
      </c>
      <c r="P1819">
        <f>IFERROR(E1819/L1819, "null")</f>
        <v>94.19</v>
      </c>
      <c r="Q1819" t="str">
        <f>TRIM(LEFT(N1819,SEARCH("/",N1819,1)-1))</f>
        <v>photography</v>
      </c>
      <c r="R1819" t="str">
        <f>TRIM(RIGHT(N1819,LEN(N1819)-SEARCH("/",N1819)))</f>
        <v>photobooks</v>
      </c>
      <c r="S1819" s="9">
        <f t="shared" si="85"/>
        <v>42705.662118055552</v>
      </c>
      <c r="T1819" s="9">
        <f t="shared" si="86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84"/>
        <v>0</v>
      </c>
      <c r="P1820" t="str">
        <f>IFERROR(E1820/L1820, "null")</f>
        <v>null</v>
      </c>
      <c r="Q1820" t="str">
        <f>TRIM(LEFT(N1820,SEARCH("/",N1820,1)-1))</f>
        <v>photography</v>
      </c>
      <c r="R1820" t="str">
        <f>TRIM(RIGHT(N1820,LEN(N1820)-SEARCH("/",N1820)))</f>
        <v>photobooks</v>
      </c>
      <c r="S1820" s="9">
        <f t="shared" si="85"/>
        <v>42067.234375</v>
      </c>
      <c r="T1820" s="9">
        <f t="shared" si="86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84"/>
        <v>2.0833333333333332E-2</v>
      </c>
      <c r="P1821">
        <f>IFERROR(E1821/L1821, "null")</f>
        <v>6.25</v>
      </c>
      <c r="Q1821" t="str">
        <f>TRIM(LEFT(N1821,SEARCH("/",N1821,1)-1))</f>
        <v>photography</v>
      </c>
      <c r="R1821" t="str">
        <f>TRIM(RIGHT(N1821,LEN(N1821)-SEARCH("/",N1821)))</f>
        <v>photobooks</v>
      </c>
      <c r="S1821" s="9">
        <f t="shared" si="85"/>
        <v>41820.752268518518</v>
      </c>
      <c r="T1821" s="9">
        <f t="shared" si="86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84"/>
        <v>6.565384615384616E-2</v>
      </c>
      <c r="P1822">
        <f>IFERROR(E1822/L1822, "null")</f>
        <v>213.375</v>
      </c>
      <c r="Q1822" t="str">
        <f>TRIM(LEFT(N1822,SEARCH("/",N1822,1)-1))</f>
        <v>photography</v>
      </c>
      <c r="R1822" t="str">
        <f>TRIM(RIGHT(N1822,LEN(N1822)-SEARCH("/",N1822)))</f>
        <v>photobooks</v>
      </c>
      <c r="S1822" s="9">
        <f t="shared" si="85"/>
        <v>42065.084375000006</v>
      </c>
      <c r="T1822" s="9">
        <f t="shared" si="86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84"/>
        <v>1.3489</v>
      </c>
      <c r="P1823">
        <f>IFERROR(E1823/L1823, "null")</f>
        <v>59.162280701754383</v>
      </c>
      <c r="Q1823" t="str">
        <f>TRIM(LEFT(N1823,SEARCH("/",N1823,1)-1))</f>
        <v>music</v>
      </c>
      <c r="R1823" t="str">
        <f>TRIM(RIGHT(N1823,LEN(N1823)-SEARCH("/",N1823)))</f>
        <v>rock</v>
      </c>
      <c r="S1823" s="9">
        <f t="shared" si="85"/>
        <v>40926.319062499999</v>
      </c>
      <c r="T1823" s="9">
        <f t="shared" si="86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84"/>
        <v>1</v>
      </c>
      <c r="P1824">
        <f>IFERROR(E1824/L1824, "null")</f>
        <v>27.272727272727273</v>
      </c>
      <c r="Q1824" t="str">
        <f>TRIM(LEFT(N1824,SEARCH("/",N1824,1)-1))</f>
        <v>music</v>
      </c>
      <c r="R1824" t="str">
        <f>TRIM(RIGHT(N1824,LEN(N1824)-SEARCH("/",N1824)))</f>
        <v>rock</v>
      </c>
      <c r="S1824" s="9">
        <f t="shared" si="85"/>
        <v>41634.797013888885</v>
      </c>
      <c r="T1824" s="9">
        <f t="shared" si="86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84"/>
        <v>1.1585714285714286</v>
      </c>
      <c r="P1825">
        <f>IFERROR(E1825/L1825, "null")</f>
        <v>24.575757575757574</v>
      </c>
      <c r="Q1825" t="str">
        <f>TRIM(LEFT(N1825,SEARCH("/",N1825,1)-1))</f>
        <v>music</v>
      </c>
      <c r="R1825" t="str">
        <f>TRIM(RIGHT(N1825,LEN(N1825)-SEARCH("/",N1825)))</f>
        <v>rock</v>
      </c>
      <c r="S1825" s="9">
        <f t="shared" si="85"/>
        <v>41176.684907407405</v>
      </c>
      <c r="T1825" s="9">
        <f t="shared" si="86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84"/>
        <v>1.0006666666666666</v>
      </c>
      <c r="P1826">
        <f>IFERROR(E1826/L1826, "null")</f>
        <v>75.05</v>
      </c>
      <c r="Q1826" t="str">
        <f>TRIM(LEFT(N1826,SEARCH("/",N1826,1)-1))</f>
        <v>music</v>
      </c>
      <c r="R1826" t="str">
        <f>TRIM(RIGHT(N1826,LEN(N1826)-SEARCH("/",N1826)))</f>
        <v>rock</v>
      </c>
      <c r="S1826" s="9">
        <f t="shared" si="85"/>
        <v>41626.916284722225</v>
      </c>
      <c r="T1826" s="9">
        <f t="shared" si="86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84"/>
        <v>1.0505</v>
      </c>
      <c r="P1827">
        <f>IFERROR(E1827/L1827, "null")</f>
        <v>42.02</v>
      </c>
      <c r="Q1827" t="str">
        <f>TRIM(LEFT(N1827,SEARCH("/",N1827,1)-1))</f>
        <v>music</v>
      </c>
      <c r="R1827" t="str">
        <f>TRIM(RIGHT(N1827,LEN(N1827)-SEARCH("/",N1827)))</f>
        <v>rock</v>
      </c>
      <c r="S1827" s="9">
        <f t="shared" si="85"/>
        <v>41443.83452546296</v>
      </c>
      <c r="T1827" s="9">
        <f t="shared" si="86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84"/>
        <v>1.01</v>
      </c>
      <c r="P1828">
        <f>IFERROR(E1828/L1828, "null")</f>
        <v>53.157894736842103</v>
      </c>
      <c r="Q1828" t="str">
        <f>TRIM(LEFT(N1828,SEARCH("/",N1828,1)-1))</f>
        <v>music</v>
      </c>
      <c r="R1828" t="str">
        <f>TRIM(RIGHT(N1828,LEN(N1828)-SEARCH("/",N1828)))</f>
        <v>rock</v>
      </c>
      <c r="S1828" s="9">
        <f t="shared" si="85"/>
        <v>41657.923807870371</v>
      </c>
      <c r="T1828" s="9">
        <f t="shared" si="86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84"/>
        <v>1.0066250000000001</v>
      </c>
      <c r="P1829">
        <f>IFERROR(E1829/L1829, "null")</f>
        <v>83.885416666666671</v>
      </c>
      <c r="Q1829" t="str">
        <f>TRIM(LEFT(N1829,SEARCH("/",N1829,1)-1))</f>
        <v>music</v>
      </c>
      <c r="R1829" t="str">
        <f>TRIM(RIGHT(N1829,LEN(N1829)-SEARCH("/",N1829)))</f>
        <v>rock</v>
      </c>
      <c r="S1829" s="9">
        <f t="shared" si="85"/>
        <v>40555.325937499998</v>
      </c>
      <c r="T1829" s="9">
        <f t="shared" si="86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84"/>
        <v>1.0016</v>
      </c>
      <c r="P1830">
        <f>IFERROR(E1830/L1830, "null")</f>
        <v>417.33333333333331</v>
      </c>
      <c r="Q1830" t="str">
        <f>TRIM(LEFT(N1830,SEARCH("/",N1830,1)-1))</f>
        <v>music</v>
      </c>
      <c r="R1830" t="str">
        <f>TRIM(RIGHT(N1830,LEN(N1830)-SEARCH("/",N1830)))</f>
        <v>rock</v>
      </c>
      <c r="S1830" s="9">
        <f t="shared" si="85"/>
        <v>41736.899652777778</v>
      </c>
      <c r="T1830" s="9">
        <f t="shared" si="86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84"/>
        <v>1.6668333333333334</v>
      </c>
      <c r="P1831">
        <f>IFERROR(E1831/L1831, "null")</f>
        <v>75.765151515151516</v>
      </c>
      <c r="Q1831" t="str">
        <f>TRIM(LEFT(N1831,SEARCH("/",N1831,1)-1))</f>
        <v>music</v>
      </c>
      <c r="R1831" t="str">
        <f>TRIM(RIGHT(N1831,LEN(N1831)-SEARCH("/",N1831)))</f>
        <v>rock</v>
      </c>
      <c r="S1831" s="9">
        <f t="shared" si="85"/>
        <v>40516.087627314817</v>
      </c>
      <c r="T1831" s="9">
        <f t="shared" si="86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84"/>
        <v>1.0153333333333334</v>
      </c>
      <c r="P1832">
        <f>IFERROR(E1832/L1832, "null")</f>
        <v>67.389380530973455</v>
      </c>
      <c r="Q1832" t="str">
        <f>TRIM(LEFT(N1832,SEARCH("/",N1832,1)-1))</f>
        <v>music</v>
      </c>
      <c r="R1832" t="str">
        <f>TRIM(RIGHT(N1832,LEN(N1832)-SEARCH("/",N1832)))</f>
        <v>rock</v>
      </c>
      <c r="S1832" s="9">
        <f t="shared" si="85"/>
        <v>41664.684108796297</v>
      </c>
      <c r="T1832" s="9">
        <f t="shared" si="86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84"/>
        <v>1.03</v>
      </c>
      <c r="P1833">
        <f>IFERROR(E1833/L1833, "null")</f>
        <v>73.571428571428569</v>
      </c>
      <c r="Q1833" t="str">
        <f>TRIM(LEFT(N1833,SEARCH("/",N1833,1)-1))</f>
        <v>music</v>
      </c>
      <c r="R1833" t="str">
        <f>TRIM(RIGHT(N1833,LEN(N1833)-SEARCH("/",N1833)))</f>
        <v>rock</v>
      </c>
      <c r="S1833" s="9">
        <f t="shared" si="85"/>
        <v>41026.996099537035</v>
      </c>
      <c r="T1833" s="9">
        <f t="shared" si="86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84"/>
        <v>1.4285714285714286</v>
      </c>
      <c r="P1834">
        <f>IFERROR(E1834/L1834, "null")</f>
        <v>25</v>
      </c>
      <c r="Q1834" t="str">
        <f>TRIM(LEFT(N1834,SEARCH("/",N1834,1)-1))</f>
        <v>music</v>
      </c>
      <c r="R1834" t="str">
        <f>TRIM(RIGHT(N1834,LEN(N1834)-SEARCH("/",N1834)))</f>
        <v>rock</v>
      </c>
      <c r="S1834" s="9">
        <f t="shared" si="85"/>
        <v>40576.539664351854</v>
      </c>
      <c r="T1834" s="9">
        <f t="shared" si="86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84"/>
        <v>2.625</v>
      </c>
      <c r="P1835">
        <f>IFERROR(E1835/L1835, "null")</f>
        <v>42</v>
      </c>
      <c r="Q1835" t="str">
        <f>TRIM(LEFT(N1835,SEARCH("/",N1835,1)-1))</f>
        <v>music</v>
      </c>
      <c r="R1835" t="str">
        <f>TRIM(RIGHT(N1835,LEN(N1835)-SEARCH("/",N1835)))</f>
        <v>rock</v>
      </c>
      <c r="S1835" s="9">
        <f t="shared" si="85"/>
        <v>41303.044016203705</v>
      </c>
      <c r="T1835" s="9">
        <f t="shared" si="86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84"/>
        <v>1.1805000000000001</v>
      </c>
      <c r="P1836">
        <f>IFERROR(E1836/L1836, "null")</f>
        <v>131.16666666666666</v>
      </c>
      <c r="Q1836" t="str">
        <f>TRIM(LEFT(N1836,SEARCH("/",N1836,1)-1))</f>
        <v>music</v>
      </c>
      <c r="R1836" t="str">
        <f>TRIM(RIGHT(N1836,LEN(N1836)-SEARCH("/",N1836)))</f>
        <v>rock</v>
      </c>
      <c r="S1836" s="9">
        <f t="shared" si="85"/>
        <v>41988.964062500003</v>
      </c>
      <c r="T1836" s="9">
        <f t="shared" si="86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84"/>
        <v>1.04</v>
      </c>
      <c r="P1837">
        <f>IFERROR(E1837/L1837, "null")</f>
        <v>47.272727272727273</v>
      </c>
      <c r="Q1837" t="str">
        <f>TRIM(LEFT(N1837,SEARCH("/",N1837,1)-1))</f>
        <v>music</v>
      </c>
      <c r="R1837" t="str">
        <f>TRIM(RIGHT(N1837,LEN(N1837)-SEARCH("/",N1837)))</f>
        <v>rock</v>
      </c>
      <c r="S1837" s="9">
        <f t="shared" si="85"/>
        <v>42430.702210648145</v>
      </c>
      <c r="T1837" s="9">
        <f t="shared" si="86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84"/>
        <v>2.0034000000000001</v>
      </c>
      <c r="P1838">
        <f>IFERROR(E1838/L1838, "null")</f>
        <v>182.12727272727273</v>
      </c>
      <c r="Q1838" t="str">
        <f>TRIM(LEFT(N1838,SEARCH("/",N1838,1)-1))</f>
        <v>music</v>
      </c>
      <c r="R1838" t="str">
        <f>TRIM(RIGHT(N1838,LEN(N1838)-SEARCH("/",N1838)))</f>
        <v>rock</v>
      </c>
      <c r="S1838" s="9">
        <f t="shared" si="85"/>
        <v>41305.809363425928</v>
      </c>
      <c r="T1838" s="9">
        <f t="shared" si="86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84"/>
        <v>3.0683333333333334</v>
      </c>
      <c r="P1839">
        <f>IFERROR(E1839/L1839, "null")</f>
        <v>61.366666666666667</v>
      </c>
      <c r="Q1839" t="str">
        <f>TRIM(LEFT(N1839,SEARCH("/",N1839,1)-1))</f>
        <v>music</v>
      </c>
      <c r="R1839" t="str">
        <f>TRIM(RIGHT(N1839,LEN(N1839)-SEARCH("/",N1839)))</f>
        <v>rock</v>
      </c>
      <c r="S1839" s="9">
        <f t="shared" si="85"/>
        <v>40926.047858796301</v>
      </c>
      <c r="T1839" s="9">
        <f t="shared" si="86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84"/>
        <v>1.00149</v>
      </c>
      <c r="P1840">
        <f>IFERROR(E1840/L1840, "null")</f>
        <v>35.767499999999998</v>
      </c>
      <c r="Q1840" t="str">
        <f>TRIM(LEFT(N1840,SEARCH("/",N1840,1)-1))</f>
        <v>music</v>
      </c>
      <c r="R1840" t="str">
        <f>TRIM(RIGHT(N1840,LEN(N1840)-SEARCH("/",N1840)))</f>
        <v>rock</v>
      </c>
      <c r="S1840" s="9">
        <f t="shared" si="85"/>
        <v>40788.786539351851</v>
      </c>
      <c r="T1840" s="9">
        <f t="shared" si="86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84"/>
        <v>2.0529999999999999</v>
      </c>
      <c r="P1841">
        <f>IFERROR(E1841/L1841, "null")</f>
        <v>45.62222222222222</v>
      </c>
      <c r="Q1841" t="str">
        <f>TRIM(LEFT(N1841,SEARCH("/",N1841,1)-1))</f>
        <v>music</v>
      </c>
      <c r="R1841" t="str">
        <f>TRIM(RIGHT(N1841,LEN(N1841)-SEARCH("/",N1841)))</f>
        <v>rock</v>
      </c>
      <c r="S1841" s="9">
        <f t="shared" si="85"/>
        <v>42614.722013888888</v>
      </c>
      <c r="T1841" s="9">
        <f t="shared" si="86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84"/>
        <v>1.0888888888888888</v>
      </c>
      <c r="P1842">
        <f>IFERROR(E1842/L1842, "null")</f>
        <v>75.384615384615387</v>
      </c>
      <c r="Q1842" t="str">
        <f>TRIM(LEFT(N1842,SEARCH("/",N1842,1)-1))</f>
        <v>music</v>
      </c>
      <c r="R1842" t="str">
        <f>TRIM(RIGHT(N1842,LEN(N1842)-SEARCH("/",N1842)))</f>
        <v>rock</v>
      </c>
      <c r="S1842" s="9">
        <f t="shared" si="85"/>
        <v>41382.096180555556</v>
      </c>
      <c r="T1842" s="9">
        <f t="shared" si="86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84"/>
        <v>1.0175000000000001</v>
      </c>
      <c r="P1843">
        <f>IFERROR(E1843/L1843, "null")</f>
        <v>50.875</v>
      </c>
      <c r="Q1843" t="str">
        <f>TRIM(LEFT(N1843,SEARCH("/",N1843,1)-1))</f>
        <v>music</v>
      </c>
      <c r="R1843" t="str">
        <f>TRIM(RIGHT(N1843,LEN(N1843)-SEARCH("/",N1843)))</f>
        <v>rock</v>
      </c>
      <c r="S1843" s="9">
        <f t="shared" si="85"/>
        <v>41745.84542824074</v>
      </c>
      <c r="T1843" s="9">
        <f t="shared" si="86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84"/>
        <v>1.2524999999999999</v>
      </c>
      <c r="P1844">
        <f>IFERROR(E1844/L1844, "null")</f>
        <v>119.28571428571429</v>
      </c>
      <c r="Q1844" t="str">
        <f>TRIM(LEFT(N1844,SEARCH("/",N1844,1)-1))</f>
        <v>music</v>
      </c>
      <c r="R1844" t="str">
        <f>TRIM(RIGHT(N1844,LEN(N1844)-SEARCH("/",N1844)))</f>
        <v>rock</v>
      </c>
      <c r="S1844" s="9">
        <f t="shared" si="85"/>
        <v>42031.631724537037</v>
      </c>
      <c r="T1844" s="9">
        <f t="shared" si="86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84"/>
        <v>1.2400610000000001</v>
      </c>
      <c r="P1845">
        <f>IFERROR(E1845/L1845, "null")</f>
        <v>92.541865671641801</v>
      </c>
      <c r="Q1845" t="str">
        <f>TRIM(LEFT(N1845,SEARCH("/",N1845,1)-1))</f>
        <v>music</v>
      </c>
      <c r="R1845" t="str">
        <f>TRIM(RIGHT(N1845,LEN(N1845)-SEARCH("/",N1845)))</f>
        <v>rock</v>
      </c>
      <c r="S1845" s="9">
        <f t="shared" si="85"/>
        <v>40564.994837962964</v>
      </c>
      <c r="T1845" s="9">
        <f t="shared" si="86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84"/>
        <v>1.014</v>
      </c>
      <c r="P1846">
        <f>IFERROR(E1846/L1846, "null")</f>
        <v>76.05</v>
      </c>
      <c r="Q1846" t="str">
        <f>TRIM(LEFT(N1846,SEARCH("/",N1846,1)-1))</f>
        <v>music</v>
      </c>
      <c r="R1846" t="str">
        <f>TRIM(RIGHT(N1846,LEN(N1846)-SEARCH("/",N1846)))</f>
        <v>rock</v>
      </c>
      <c r="S1846" s="9">
        <f t="shared" si="85"/>
        <v>40666.973541666666</v>
      </c>
      <c r="T1846" s="9">
        <f t="shared" si="86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84"/>
        <v>1</v>
      </c>
      <c r="P1847">
        <f>IFERROR(E1847/L1847, "null")</f>
        <v>52.631578947368418</v>
      </c>
      <c r="Q1847" t="str">
        <f>TRIM(LEFT(N1847,SEARCH("/",N1847,1)-1))</f>
        <v>music</v>
      </c>
      <c r="R1847" t="str">
        <f>TRIM(RIGHT(N1847,LEN(N1847)-SEARCH("/",N1847)))</f>
        <v>rock</v>
      </c>
      <c r="S1847" s="9">
        <f t="shared" si="85"/>
        <v>42523.333310185189</v>
      </c>
      <c r="T1847" s="9">
        <f t="shared" si="86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84"/>
        <v>1.3792666666666666</v>
      </c>
      <c r="P1848">
        <f>IFERROR(E1848/L1848, "null")</f>
        <v>98.990430622009569</v>
      </c>
      <c r="Q1848" t="str">
        <f>TRIM(LEFT(N1848,SEARCH("/",N1848,1)-1))</f>
        <v>music</v>
      </c>
      <c r="R1848" t="str">
        <f>TRIM(RIGHT(N1848,LEN(N1848)-SEARCH("/",N1848)))</f>
        <v>rock</v>
      </c>
      <c r="S1848" s="9">
        <f t="shared" si="85"/>
        <v>41228.650196759263</v>
      </c>
      <c r="T1848" s="9">
        <f t="shared" si="86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84"/>
        <v>1.2088000000000001</v>
      </c>
      <c r="P1849">
        <f>IFERROR(E1849/L1849, "null")</f>
        <v>79.526315789473685</v>
      </c>
      <c r="Q1849" t="str">
        <f>TRIM(LEFT(N1849,SEARCH("/",N1849,1)-1))</f>
        <v>music</v>
      </c>
      <c r="R1849" t="str">
        <f>TRIM(RIGHT(N1849,LEN(N1849)-SEARCH("/",N1849)))</f>
        <v>rock</v>
      </c>
      <c r="S1849" s="9">
        <f t="shared" si="85"/>
        <v>42094.236481481479</v>
      </c>
      <c r="T1849" s="9">
        <f t="shared" si="86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84"/>
        <v>1.0736666666666668</v>
      </c>
      <c r="P1850">
        <f>IFERROR(E1850/L1850, "null")</f>
        <v>134.20833333333334</v>
      </c>
      <c r="Q1850" t="str">
        <f>TRIM(LEFT(N1850,SEARCH("/",N1850,1)-1))</f>
        <v>music</v>
      </c>
      <c r="R1850" t="str">
        <f>TRIM(RIGHT(N1850,LEN(N1850)-SEARCH("/",N1850)))</f>
        <v>rock</v>
      </c>
      <c r="S1850" s="9">
        <f t="shared" si="85"/>
        <v>40691.788055555553</v>
      </c>
      <c r="T1850" s="9">
        <f t="shared" si="86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84"/>
        <v>1.0033333333333334</v>
      </c>
      <c r="P1851">
        <f>IFERROR(E1851/L1851, "null")</f>
        <v>37.625</v>
      </c>
      <c r="Q1851" t="str">
        <f>TRIM(LEFT(N1851,SEARCH("/",N1851,1)-1))</f>
        <v>music</v>
      </c>
      <c r="R1851" t="str">
        <f>TRIM(RIGHT(N1851,LEN(N1851)-SEARCH("/",N1851)))</f>
        <v>rock</v>
      </c>
      <c r="S1851" s="9">
        <f t="shared" si="85"/>
        <v>41169.845590277779</v>
      </c>
      <c r="T1851" s="9">
        <f t="shared" si="86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84"/>
        <v>1.0152222222222222</v>
      </c>
      <c r="P1852">
        <f>IFERROR(E1852/L1852, "null")</f>
        <v>51.044692737430168</v>
      </c>
      <c r="Q1852" t="str">
        <f>TRIM(LEFT(N1852,SEARCH("/",N1852,1)-1))</f>
        <v>music</v>
      </c>
      <c r="R1852" t="str">
        <f>TRIM(RIGHT(N1852,LEN(N1852)-SEARCH("/",N1852)))</f>
        <v>rock</v>
      </c>
      <c r="S1852" s="9">
        <f t="shared" si="85"/>
        <v>41800.959490740745</v>
      </c>
      <c r="T1852" s="9">
        <f t="shared" si="86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84"/>
        <v>1.0007692307692309</v>
      </c>
      <c r="P1853">
        <f>IFERROR(E1853/L1853, "null")</f>
        <v>50.03846153846154</v>
      </c>
      <c r="Q1853" t="str">
        <f>TRIM(LEFT(N1853,SEARCH("/",N1853,1)-1))</f>
        <v>music</v>
      </c>
      <c r="R1853" t="str">
        <f>TRIM(RIGHT(N1853,LEN(N1853)-SEARCH("/",N1853)))</f>
        <v>rock</v>
      </c>
      <c r="S1853" s="9">
        <f t="shared" si="85"/>
        <v>41827.906689814816</v>
      </c>
      <c r="T1853" s="9">
        <f t="shared" si="86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84"/>
        <v>1.1696666666666666</v>
      </c>
      <c r="P1854">
        <f>IFERROR(E1854/L1854, "null")</f>
        <v>133.93129770992365</v>
      </c>
      <c r="Q1854" t="str">
        <f>TRIM(LEFT(N1854,SEARCH("/",N1854,1)-1))</f>
        <v>music</v>
      </c>
      <c r="R1854" t="str">
        <f>TRIM(RIGHT(N1854,LEN(N1854)-SEARCH("/",N1854)))</f>
        <v>rock</v>
      </c>
      <c r="S1854" s="9">
        <f t="shared" si="85"/>
        <v>42081.77143518519</v>
      </c>
      <c r="T1854" s="9">
        <f t="shared" si="86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84"/>
        <v>1.01875</v>
      </c>
      <c r="P1855">
        <f>IFERROR(E1855/L1855, "null")</f>
        <v>58.214285714285715</v>
      </c>
      <c r="Q1855" t="str">
        <f>TRIM(LEFT(N1855,SEARCH("/",N1855,1)-1))</f>
        <v>music</v>
      </c>
      <c r="R1855" t="str">
        <f>TRIM(RIGHT(N1855,LEN(N1855)-SEARCH("/",N1855)))</f>
        <v>rock</v>
      </c>
      <c r="S1855" s="9">
        <f t="shared" si="85"/>
        <v>41177.060381944444</v>
      </c>
      <c r="T1855" s="9">
        <f t="shared" si="86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84"/>
        <v>1.0212366666666666</v>
      </c>
      <c r="P1856">
        <f>IFERROR(E1856/L1856, "null")</f>
        <v>88.037643678160919</v>
      </c>
      <c r="Q1856" t="str">
        <f>TRIM(LEFT(N1856,SEARCH("/",N1856,1)-1))</f>
        <v>music</v>
      </c>
      <c r="R1856" t="str">
        <f>TRIM(RIGHT(N1856,LEN(N1856)-SEARCH("/",N1856)))</f>
        <v>rock</v>
      </c>
      <c r="S1856" s="9">
        <f t="shared" si="85"/>
        <v>41388.021261574075</v>
      </c>
      <c r="T1856" s="9">
        <f t="shared" si="86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84"/>
        <v>1.5405897142857143</v>
      </c>
      <c r="P1857">
        <f>IFERROR(E1857/L1857, "null")</f>
        <v>70.576753926701571</v>
      </c>
      <c r="Q1857" t="str">
        <f>TRIM(LEFT(N1857,SEARCH("/",N1857,1)-1))</f>
        <v>music</v>
      </c>
      <c r="R1857" t="str">
        <f>TRIM(RIGHT(N1857,LEN(N1857)-SEARCH("/",N1857)))</f>
        <v>rock</v>
      </c>
      <c r="S1857" s="9">
        <f t="shared" si="85"/>
        <v>41600.538657407407</v>
      </c>
      <c r="T1857" s="9">
        <f t="shared" si="86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84"/>
        <v>1.0125</v>
      </c>
      <c r="P1858">
        <f>IFERROR(E1858/L1858, "null")</f>
        <v>53.289473684210527</v>
      </c>
      <c r="Q1858" t="str">
        <f>TRIM(LEFT(N1858,SEARCH("/",N1858,1)-1))</f>
        <v>music</v>
      </c>
      <c r="R1858" t="str">
        <f>TRIM(RIGHT(N1858,LEN(N1858)-SEARCH("/",N1858)))</f>
        <v>rock</v>
      </c>
      <c r="S1858" s="9">
        <f t="shared" si="85"/>
        <v>41817.854999999996</v>
      </c>
      <c r="T1858" s="9">
        <f t="shared" si="86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87">E1859/D1859</f>
        <v>1</v>
      </c>
      <c r="P1859">
        <f>IFERROR(E1859/L1859, "null")</f>
        <v>136.36363636363637</v>
      </c>
      <c r="Q1859" t="str">
        <f>TRIM(LEFT(N1859,SEARCH("/",N1859,1)-1))</f>
        <v>music</v>
      </c>
      <c r="R1859" t="str">
        <f>TRIM(RIGHT(N1859,LEN(N1859)-SEARCH("/",N1859)))</f>
        <v>rock</v>
      </c>
      <c r="S1859" s="9">
        <f t="shared" ref="S1859:S1922" si="88">(((J1859/60)/60)/24)+DATE(1970,1,1)</f>
        <v>41864.76866898148</v>
      </c>
      <c r="T1859" s="9">
        <f t="shared" ref="T1859:T1922" si="8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87"/>
        <v>1.0874800874800874</v>
      </c>
      <c r="P1860">
        <f>IFERROR(E1860/L1860, "null")</f>
        <v>40.547315436241611</v>
      </c>
      <c r="Q1860" t="str">
        <f>TRIM(LEFT(N1860,SEARCH("/",N1860,1)-1))</f>
        <v>music</v>
      </c>
      <c r="R1860" t="str">
        <f>TRIM(RIGHT(N1860,LEN(N1860)-SEARCH("/",N1860)))</f>
        <v>rock</v>
      </c>
      <c r="S1860" s="9">
        <f t="shared" si="88"/>
        <v>40833.200474537036</v>
      </c>
      <c r="T1860" s="9">
        <f t="shared" si="8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87"/>
        <v>1.3183333333333334</v>
      </c>
      <c r="P1861">
        <f>IFERROR(E1861/L1861, "null")</f>
        <v>70.625</v>
      </c>
      <c r="Q1861" t="str">
        <f>TRIM(LEFT(N1861,SEARCH("/",N1861,1)-1))</f>
        <v>music</v>
      </c>
      <c r="R1861" t="str">
        <f>TRIM(RIGHT(N1861,LEN(N1861)-SEARCH("/",N1861)))</f>
        <v>rock</v>
      </c>
      <c r="S1861" s="9">
        <f t="shared" si="88"/>
        <v>40778.770011574074</v>
      </c>
      <c r="T1861" s="9">
        <f t="shared" si="8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87"/>
        <v>1.3346666666666667</v>
      </c>
      <c r="P1862">
        <f>IFERROR(E1862/L1862, "null")</f>
        <v>52.684210526315788</v>
      </c>
      <c r="Q1862" t="str">
        <f>TRIM(LEFT(N1862,SEARCH("/",N1862,1)-1))</f>
        <v>music</v>
      </c>
      <c r="R1862" t="str">
        <f>TRIM(RIGHT(N1862,LEN(N1862)-SEARCH("/",N1862)))</f>
        <v>rock</v>
      </c>
      <c r="S1862" s="9">
        <f t="shared" si="88"/>
        <v>41655.709305555552</v>
      </c>
      <c r="T1862" s="9">
        <f t="shared" si="8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87"/>
        <v>0</v>
      </c>
      <c r="P1863" t="str">
        <f>IFERROR(E1863/L1863, "null")</f>
        <v>null</v>
      </c>
      <c r="Q1863" t="str">
        <f>TRIM(LEFT(N1863,SEARCH("/",N1863,1)-1))</f>
        <v>games</v>
      </c>
      <c r="R1863" t="str">
        <f>TRIM(RIGHT(N1863,LEN(N1863)-SEARCH("/",N1863)))</f>
        <v>mobile games</v>
      </c>
      <c r="S1863" s="9">
        <f t="shared" si="88"/>
        <v>42000.300243055557</v>
      </c>
      <c r="T1863" s="9">
        <f t="shared" si="8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87"/>
        <v>8.0833333333333326E-2</v>
      </c>
      <c r="P1864">
        <f>IFERROR(E1864/L1864, "null")</f>
        <v>90.9375</v>
      </c>
      <c r="Q1864" t="str">
        <f>TRIM(LEFT(N1864,SEARCH("/",N1864,1)-1))</f>
        <v>games</v>
      </c>
      <c r="R1864" t="str">
        <f>TRIM(RIGHT(N1864,LEN(N1864)-SEARCH("/",N1864)))</f>
        <v>mobile games</v>
      </c>
      <c r="S1864" s="9">
        <f t="shared" si="88"/>
        <v>42755.492754629624</v>
      </c>
      <c r="T1864" s="9">
        <f t="shared" si="8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87"/>
        <v>4.0000000000000001E-3</v>
      </c>
      <c r="P1865">
        <f>IFERROR(E1865/L1865, "null")</f>
        <v>5</v>
      </c>
      <c r="Q1865" t="str">
        <f>TRIM(LEFT(N1865,SEARCH("/",N1865,1)-1))</f>
        <v>games</v>
      </c>
      <c r="R1865" t="str">
        <f>TRIM(RIGHT(N1865,LEN(N1865)-SEARCH("/",N1865)))</f>
        <v>mobile games</v>
      </c>
      <c r="S1865" s="9">
        <f t="shared" si="88"/>
        <v>41772.797280092593</v>
      </c>
      <c r="T1865" s="9">
        <f t="shared" si="8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87"/>
        <v>0.42892307692307691</v>
      </c>
      <c r="P1866">
        <f>IFERROR(E1866/L1866, "null")</f>
        <v>58.083333333333336</v>
      </c>
      <c r="Q1866" t="str">
        <f>TRIM(LEFT(N1866,SEARCH("/",N1866,1)-1))</f>
        <v>games</v>
      </c>
      <c r="R1866" t="str">
        <f>TRIM(RIGHT(N1866,LEN(N1866)-SEARCH("/",N1866)))</f>
        <v>mobile games</v>
      </c>
      <c r="S1866" s="9">
        <f t="shared" si="88"/>
        <v>41733.716435185182</v>
      </c>
      <c r="T1866" s="9">
        <f t="shared" si="8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87"/>
        <v>3.6363636363636364E-5</v>
      </c>
      <c r="P1867">
        <f>IFERROR(E1867/L1867, "null")</f>
        <v>2</v>
      </c>
      <c r="Q1867" t="str">
        <f>TRIM(LEFT(N1867,SEARCH("/",N1867,1)-1))</f>
        <v>games</v>
      </c>
      <c r="R1867" t="str">
        <f>TRIM(RIGHT(N1867,LEN(N1867)-SEARCH("/",N1867)))</f>
        <v>mobile games</v>
      </c>
      <c r="S1867" s="9">
        <f t="shared" si="88"/>
        <v>42645.367442129631</v>
      </c>
      <c r="T1867" s="9">
        <f t="shared" si="8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87"/>
        <v>5.0000000000000001E-3</v>
      </c>
      <c r="P1868">
        <f>IFERROR(E1868/L1868, "null")</f>
        <v>62.5</v>
      </c>
      <c r="Q1868" t="str">
        <f>TRIM(LEFT(N1868,SEARCH("/",N1868,1)-1))</f>
        <v>games</v>
      </c>
      <c r="R1868" t="str">
        <f>TRIM(RIGHT(N1868,LEN(N1868)-SEARCH("/",N1868)))</f>
        <v>mobile games</v>
      </c>
      <c r="S1868" s="9">
        <f t="shared" si="88"/>
        <v>42742.246493055558</v>
      </c>
      <c r="T1868" s="9">
        <f t="shared" si="8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87"/>
        <v>5.0000000000000001E-4</v>
      </c>
      <c r="P1869">
        <f>IFERROR(E1869/L1869, "null")</f>
        <v>10</v>
      </c>
      <c r="Q1869" t="str">
        <f>TRIM(LEFT(N1869,SEARCH("/",N1869,1)-1))</f>
        <v>games</v>
      </c>
      <c r="R1869" t="str">
        <f>TRIM(RIGHT(N1869,LEN(N1869)-SEARCH("/",N1869)))</f>
        <v>mobile games</v>
      </c>
      <c r="S1869" s="9">
        <f t="shared" si="88"/>
        <v>42649.924907407403</v>
      </c>
      <c r="T1869" s="9">
        <f t="shared" si="8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87"/>
        <v>4.8680000000000001E-2</v>
      </c>
      <c r="P1870">
        <f>IFERROR(E1870/L1870, "null")</f>
        <v>71.588235294117652</v>
      </c>
      <c r="Q1870" t="str">
        <f>TRIM(LEFT(N1870,SEARCH("/",N1870,1)-1))</f>
        <v>games</v>
      </c>
      <c r="R1870" t="str">
        <f>TRIM(RIGHT(N1870,LEN(N1870)-SEARCH("/",N1870)))</f>
        <v>mobile games</v>
      </c>
      <c r="S1870" s="9">
        <f t="shared" si="88"/>
        <v>42328.779224537036</v>
      </c>
      <c r="T1870" s="9">
        <f t="shared" si="8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87"/>
        <v>0</v>
      </c>
      <c r="P1871" t="str">
        <f>IFERROR(E1871/L1871, "null")</f>
        <v>null</v>
      </c>
      <c r="Q1871" t="str">
        <f>TRIM(LEFT(N1871,SEARCH("/",N1871,1)-1))</f>
        <v>games</v>
      </c>
      <c r="R1871" t="str">
        <f>TRIM(RIGHT(N1871,LEN(N1871)-SEARCH("/",N1871)))</f>
        <v>mobile games</v>
      </c>
      <c r="S1871" s="9">
        <f t="shared" si="88"/>
        <v>42709.002881944441</v>
      </c>
      <c r="T1871" s="9">
        <f t="shared" si="8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87"/>
        <v>0.10314285714285715</v>
      </c>
      <c r="P1872">
        <f>IFERROR(E1872/L1872, "null")</f>
        <v>32.81818181818182</v>
      </c>
      <c r="Q1872" t="str">
        <f>TRIM(LEFT(N1872,SEARCH("/",N1872,1)-1))</f>
        <v>games</v>
      </c>
      <c r="R1872" t="str">
        <f>TRIM(RIGHT(N1872,LEN(N1872)-SEARCH("/",N1872)))</f>
        <v>mobile games</v>
      </c>
      <c r="S1872" s="9">
        <f t="shared" si="88"/>
        <v>42371.355729166666</v>
      </c>
      <c r="T1872" s="9">
        <f t="shared" si="8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87"/>
        <v>0.7178461538461538</v>
      </c>
      <c r="P1873">
        <f>IFERROR(E1873/L1873, "null")</f>
        <v>49.11578947368421</v>
      </c>
      <c r="Q1873" t="str">
        <f>TRIM(LEFT(N1873,SEARCH("/",N1873,1)-1))</f>
        <v>games</v>
      </c>
      <c r="R1873" t="str">
        <f>TRIM(RIGHT(N1873,LEN(N1873)-SEARCH("/",N1873)))</f>
        <v>mobile games</v>
      </c>
      <c r="S1873" s="9">
        <f t="shared" si="88"/>
        <v>41923.783576388887</v>
      </c>
      <c r="T1873" s="9">
        <f t="shared" si="8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87"/>
        <v>1.06E-2</v>
      </c>
      <c r="P1874">
        <f>IFERROR(E1874/L1874, "null")</f>
        <v>16.307692307692307</v>
      </c>
      <c r="Q1874" t="str">
        <f>TRIM(LEFT(N1874,SEARCH("/",N1874,1)-1))</f>
        <v>games</v>
      </c>
      <c r="R1874" t="str">
        <f>TRIM(RIGHT(N1874,LEN(N1874)-SEARCH("/",N1874)))</f>
        <v>mobile games</v>
      </c>
      <c r="S1874" s="9">
        <f t="shared" si="88"/>
        <v>42155.129652777774</v>
      </c>
      <c r="T1874" s="9">
        <f t="shared" si="8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87"/>
        <v>4.4999999999999997E-3</v>
      </c>
      <c r="P1875">
        <f>IFERROR(E1875/L1875, "null")</f>
        <v>18</v>
      </c>
      <c r="Q1875" t="str">
        <f>TRIM(LEFT(N1875,SEARCH("/",N1875,1)-1))</f>
        <v>games</v>
      </c>
      <c r="R1875" t="str">
        <f>TRIM(RIGHT(N1875,LEN(N1875)-SEARCH("/",N1875)))</f>
        <v>mobile games</v>
      </c>
      <c r="S1875" s="9">
        <f t="shared" si="88"/>
        <v>42164.615856481483</v>
      </c>
      <c r="T1875" s="9">
        <f t="shared" si="8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87"/>
        <v>1.6249999999999999E-4</v>
      </c>
      <c r="P1876">
        <f>IFERROR(E1876/L1876, "null")</f>
        <v>13</v>
      </c>
      <c r="Q1876" t="str">
        <f>TRIM(LEFT(N1876,SEARCH("/",N1876,1)-1))</f>
        <v>games</v>
      </c>
      <c r="R1876" t="str">
        <f>TRIM(RIGHT(N1876,LEN(N1876)-SEARCH("/",N1876)))</f>
        <v>mobile games</v>
      </c>
      <c r="S1876" s="9">
        <f t="shared" si="88"/>
        <v>42529.969131944439</v>
      </c>
      <c r="T1876" s="9">
        <f t="shared" si="8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87"/>
        <v>5.1000000000000004E-3</v>
      </c>
      <c r="P1877">
        <f>IFERROR(E1877/L1877, "null")</f>
        <v>17</v>
      </c>
      <c r="Q1877" t="str">
        <f>TRIM(LEFT(N1877,SEARCH("/",N1877,1)-1))</f>
        <v>games</v>
      </c>
      <c r="R1877" t="str">
        <f>TRIM(RIGHT(N1877,LEN(N1877)-SEARCH("/",N1877)))</f>
        <v>mobile games</v>
      </c>
      <c r="S1877" s="9">
        <f t="shared" si="88"/>
        <v>42528.899398148147</v>
      </c>
      <c r="T1877" s="9">
        <f t="shared" si="8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87"/>
        <v>0</v>
      </c>
      <c r="P1878" t="str">
        <f>IFERROR(E1878/L1878, "null")</f>
        <v>null</v>
      </c>
      <c r="Q1878" t="str">
        <f>TRIM(LEFT(N1878,SEARCH("/",N1878,1)-1))</f>
        <v>games</v>
      </c>
      <c r="R1878" t="str">
        <f>TRIM(RIGHT(N1878,LEN(N1878)-SEARCH("/",N1878)))</f>
        <v>mobile games</v>
      </c>
      <c r="S1878" s="9">
        <f t="shared" si="88"/>
        <v>41776.284780092588</v>
      </c>
      <c r="T1878" s="9">
        <f t="shared" si="8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87"/>
        <v>0</v>
      </c>
      <c r="P1879" t="str">
        <f>IFERROR(E1879/L1879, "null")</f>
        <v>null</v>
      </c>
      <c r="Q1879" t="str">
        <f>TRIM(LEFT(N1879,SEARCH("/",N1879,1)-1))</f>
        <v>games</v>
      </c>
      <c r="R1879" t="str">
        <f>TRIM(RIGHT(N1879,LEN(N1879)-SEARCH("/",N1879)))</f>
        <v>mobile games</v>
      </c>
      <c r="S1879" s="9">
        <f t="shared" si="88"/>
        <v>42035.029224537036</v>
      </c>
      <c r="T1879" s="9">
        <f t="shared" si="8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87"/>
        <v>0</v>
      </c>
      <c r="P1880" t="str">
        <f>IFERROR(E1880/L1880, "null")</f>
        <v>null</v>
      </c>
      <c r="Q1880" t="str">
        <f>TRIM(LEFT(N1880,SEARCH("/",N1880,1)-1))</f>
        <v>games</v>
      </c>
      <c r="R1880" t="str">
        <f>TRIM(RIGHT(N1880,LEN(N1880)-SEARCH("/",N1880)))</f>
        <v>mobile games</v>
      </c>
      <c r="S1880" s="9">
        <f t="shared" si="88"/>
        <v>41773.008738425924</v>
      </c>
      <c r="T1880" s="9">
        <f t="shared" si="8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87"/>
        <v>1.1999999999999999E-3</v>
      </c>
      <c r="P1881">
        <f>IFERROR(E1881/L1881, "null")</f>
        <v>3</v>
      </c>
      <c r="Q1881" t="str">
        <f>TRIM(LEFT(N1881,SEARCH("/",N1881,1)-1))</f>
        <v>games</v>
      </c>
      <c r="R1881" t="str">
        <f>TRIM(RIGHT(N1881,LEN(N1881)-SEARCH("/",N1881)))</f>
        <v>mobile games</v>
      </c>
      <c r="S1881" s="9">
        <f t="shared" si="88"/>
        <v>42413.649641203709</v>
      </c>
      <c r="T1881" s="9">
        <f t="shared" si="8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87"/>
        <v>0.20080000000000001</v>
      </c>
      <c r="P1882">
        <f>IFERROR(E1882/L1882, "null")</f>
        <v>41.833333333333336</v>
      </c>
      <c r="Q1882" t="str">
        <f>TRIM(LEFT(N1882,SEARCH("/",N1882,1)-1))</f>
        <v>games</v>
      </c>
      <c r="R1882" t="str">
        <f>TRIM(RIGHT(N1882,LEN(N1882)-SEARCH("/",N1882)))</f>
        <v>mobile games</v>
      </c>
      <c r="S1882" s="9">
        <f t="shared" si="88"/>
        <v>42430.566898148143</v>
      </c>
      <c r="T1882" s="9">
        <f t="shared" si="8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87"/>
        <v>1.726845</v>
      </c>
      <c r="P1883">
        <f>IFERROR(E1883/L1883, "null")</f>
        <v>49.338428571428572</v>
      </c>
      <c r="Q1883" t="str">
        <f>TRIM(LEFT(N1883,SEARCH("/",N1883,1)-1))</f>
        <v>music</v>
      </c>
      <c r="R1883" t="str">
        <f>TRIM(RIGHT(N1883,LEN(N1883)-SEARCH("/",N1883)))</f>
        <v>indie rock</v>
      </c>
      <c r="S1883" s="9">
        <f t="shared" si="88"/>
        <v>42043.152650462958</v>
      </c>
      <c r="T1883" s="9">
        <f t="shared" si="8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87"/>
        <v>1.008955223880597</v>
      </c>
      <c r="P1884">
        <f>IFERROR(E1884/L1884, "null")</f>
        <v>41.728395061728392</v>
      </c>
      <c r="Q1884" t="str">
        <f>TRIM(LEFT(N1884,SEARCH("/",N1884,1)-1))</f>
        <v>music</v>
      </c>
      <c r="R1884" t="str">
        <f>TRIM(RIGHT(N1884,LEN(N1884)-SEARCH("/",N1884)))</f>
        <v>indie rock</v>
      </c>
      <c r="S1884" s="9">
        <f t="shared" si="88"/>
        <v>41067.949212962965</v>
      </c>
      <c r="T1884" s="9">
        <f t="shared" si="8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87"/>
        <v>1.0480480480480481</v>
      </c>
      <c r="P1885">
        <f>IFERROR(E1885/L1885, "null")</f>
        <v>32.71875</v>
      </c>
      <c r="Q1885" t="str">
        <f>TRIM(LEFT(N1885,SEARCH("/",N1885,1)-1))</f>
        <v>music</v>
      </c>
      <c r="R1885" t="str">
        <f>TRIM(RIGHT(N1885,LEN(N1885)-SEARCH("/",N1885)))</f>
        <v>indie rock</v>
      </c>
      <c r="S1885" s="9">
        <f t="shared" si="88"/>
        <v>40977.948009259257</v>
      </c>
      <c r="T1885" s="9">
        <f t="shared" si="8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87"/>
        <v>1.351</v>
      </c>
      <c r="P1886">
        <f>IFERROR(E1886/L1886, "null")</f>
        <v>51.96153846153846</v>
      </c>
      <c r="Q1886" t="str">
        <f>TRIM(LEFT(N1886,SEARCH("/",N1886,1)-1))</f>
        <v>music</v>
      </c>
      <c r="R1886" t="str">
        <f>TRIM(RIGHT(N1886,LEN(N1886)-SEARCH("/",N1886)))</f>
        <v>indie rock</v>
      </c>
      <c r="S1886" s="9">
        <f t="shared" si="88"/>
        <v>41205.198321759257</v>
      </c>
      <c r="T1886" s="9">
        <f t="shared" si="8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87"/>
        <v>1.1632786885245903</v>
      </c>
      <c r="P1887">
        <f>IFERROR(E1887/L1887, "null")</f>
        <v>50.685714285714283</v>
      </c>
      <c r="Q1887" t="str">
        <f>TRIM(LEFT(N1887,SEARCH("/",N1887,1)-1))</f>
        <v>music</v>
      </c>
      <c r="R1887" t="str">
        <f>TRIM(RIGHT(N1887,LEN(N1887)-SEARCH("/",N1887)))</f>
        <v>indie rock</v>
      </c>
      <c r="S1887" s="9">
        <f t="shared" si="88"/>
        <v>41099.093865740739</v>
      </c>
      <c r="T1887" s="9">
        <f t="shared" si="8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87"/>
        <v>1.0208333333333333</v>
      </c>
      <c r="P1888">
        <f>IFERROR(E1888/L1888, "null")</f>
        <v>42.241379310344826</v>
      </c>
      <c r="Q1888" t="str">
        <f>TRIM(LEFT(N1888,SEARCH("/",N1888,1)-1))</f>
        <v>music</v>
      </c>
      <c r="R1888" t="str">
        <f>TRIM(RIGHT(N1888,LEN(N1888)-SEARCH("/",N1888)))</f>
        <v>indie rock</v>
      </c>
      <c r="S1888" s="9">
        <f t="shared" si="88"/>
        <v>41925.906689814816</v>
      </c>
      <c r="T1888" s="9">
        <f t="shared" si="8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87"/>
        <v>1.1116666666666666</v>
      </c>
      <c r="P1889">
        <f>IFERROR(E1889/L1889, "null")</f>
        <v>416.875</v>
      </c>
      <c r="Q1889" t="str">
        <f>TRIM(LEFT(N1889,SEARCH("/",N1889,1)-1))</f>
        <v>music</v>
      </c>
      <c r="R1889" t="str">
        <f>TRIM(RIGHT(N1889,LEN(N1889)-SEARCH("/",N1889)))</f>
        <v>indie rock</v>
      </c>
      <c r="S1889" s="9">
        <f t="shared" si="88"/>
        <v>42323.800138888888</v>
      </c>
      <c r="T1889" s="9">
        <f t="shared" si="8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87"/>
        <v>1.6608000000000001</v>
      </c>
      <c r="P1890">
        <f>IFERROR(E1890/L1890, "null")</f>
        <v>46.651685393258425</v>
      </c>
      <c r="Q1890" t="str">
        <f>TRIM(LEFT(N1890,SEARCH("/",N1890,1)-1))</f>
        <v>music</v>
      </c>
      <c r="R1890" t="str">
        <f>TRIM(RIGHT(N1890,LEN(N1890)-SEARCH("/",N1890)))</f>
        <v>indie rock</v>
      </c>
      <c r="S1890" s="9">
        <f t="shared" si="88"/>
        <v>40299.239953703705</v>
      </c>
      <c r="T1890" s="9">
        <f t="shared" si="8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87"/>
        <v>1.0660000000000001</v>
      </c>
      <c r="P1891">
        <f>IFERROR(E1891/L1891, "null")</f>
        <v>48.454545454545453</v>
      </c>
      <c r="Q1891" t="str">
        <f>TRIM(LEFT(N1891,SEARCH("/",N1891,1)-1))</f>
        <v>music</v>
      </c>
      <c r="R1891" t="str">
        <f>TRIM(RIGHT(N1891,LEN(N1891)-SEARCH("/",N1891)))</f>
        <v>indie rock</v>
      </c>
      <c r="S1891" s="9">
        <f t="shared" si="88"/>
        <v>41299.793356481481</v>
      </c>
      <c r="T1891" s="9">
        <f t="shared" si="8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87"/>
        <v>1.4458441666666668</v>
      </c>
      <c r="P1892">
        <f>IFERROR(E1892/L1892, "null")</f>
        <v>70.5289837398374</v>
      </c>
      <c r="Q1892" t="str">
        <f>TRIM(LEFT(N1892,SEARCH("/",N1892,1)-1))</f>
        <v>music</v>
      </c>
      <c r="R1892" t="str">
        <f>TRIM(RIGHT(N1892,LEN(N1892)-SEARCH("/",N1892)))</f>
        <v>indie rock</v>
      </c>
      <c r="S1892" s="9">
        <f t="shared" si="88"/>
        <v>41228.786203703705</v>
      </c>
      <c r="T1892" s="9">
        <f t="shared" si="8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87"/>
        <v>1.0555000000000001</v>
      </c>
      <c r="P1893">
        <f>IFERROR(E1893/L1893, "null")</f>
        <v>87.958333333333329</v>
      </c>
      <c r="Q1893" t="str">
        <f>TRIM(LEFT(N1893,SEARCH("/",N1893,1)-1))</f>
        <v>music</v>
      </c>
      <c r="R1893" t="str">
        <f>TRIM(RIGHT(N1893,LEN(N1893)-SEARCH("/",N1893)))</f>
        <v>indie rock</v>
      </c>
      <c r="S1893" s="9">
        <f t="shared" si="88"/>
        <v>40335.798078703701</v>
      </c>
      <c r="T1893" s="9">
        <f t="shared" si="8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87"/>
        <v>1.3660000000000001</v>
      </c>
      <c r="P1894">
        <f>IFERROR(E1894/L1894, "null")</f>
        <v>26.26923076923077</v>
      </c>
      <c r="Q1894" t="str">
        <f>TRIM(LEFT(N1894,SEARCH("/",N1894,1)-1))</f>
        <v>music</v>
      </c>
      <c r="R1894" t="str">
        <f>TRIM(RIGHT(N1894,LEN(N1894)-SEARCH("/",N1894)))</f>
        <v>indie rock</v>
      </c>
      <c r="S1894" s="9">
        <f t="shared" si="88"/>
        <v>40671.637511574074</v>
      </c>
      <c r="T1894" s="9">
        <f t="shared" si="8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87"/>
        <v>1.04</v>
      </c>
      <c r="P1895">
        <f>IFERROR(E1895/L1895, "null")</f>
        <v>57.777777777777779</v>
      </c>
      <c r="Q1895" t="str">
        <f>TRIM(LEFT(N1895,SEARCH("/",N1895,1)-1))</f>
        <v>music</v>
      </c>
      <c r="R1895" t="str">
        <f>TRIM(RIGHT(N1895,LEN(N1895)-SEARCH("/",N1895)))</f>
        <v>indie rock</v>
      </c>
      <c r="S1895" s="9">
        <f t="shared" si="88"/>
        <v>40632.94195601852</v>
      </c>
      <c r="T1895" s="9">
        <f t="shared" si="8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87"/>
        <v>1.145</v>
      </c>
      <c r="P1896">
        <f>IFERROR(E1896/L1896, "null")</f>
        <v>57.25</v>
      </c>
      <c r="Q1896" t="str">
        <f>TRIM(LEFT(N1896,SEARCH("/",N1896,1)-1))</f>
        <v>music</v>
      </c>
      <c r="R1896" t="str">
        <f>TRIM(RIGHT(N1896,LEN(N1896)-SEARCH("/",N1896)))</f>
        <v>indie rock</v>
      </c>
      <c r="S1896" s="9">
        <f t="shared" si="88"/>
        <v>40920.904895833337</v>
      </c>
      <c r="T1896" s="9">
        <f t="shared" si="8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87"/>
        <v>1.0171957671957672</v>
      </c>
      <c r="P1897">
        <f>IFERROR(E1897/L1897, "null")</f>
        <v>196.34042553191489</v>
      </c>
      <c r="Q1897" t="str">
        <f>TRIM(LEFT(N1897,SEARCH("/",N1897,1)-1))</f>
        <v>music</v>
      </c>
      <c r="R1897" t="str">
        <f>TRIM(RIGHT(N1897,LEN(N1897)-SEARCH("/",N1897)))</f>
        <v>indie rock</v>
      </c>
      <c r="S1897" s="9">
        <f t="shared" si="88"/>
        <v>42267.746782407412</v>
      </c>
      <c r="T1897" s="9">
        <f t="shared" si="8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87"/>
        <v>1.2394678492239468</v>
      </c>
      <c r="P1898">
        <f>IFERROR(E1898/L1898, "null")</f>
        <v>43</v>
      </c>
      <c r="Q1898" t="str">
        <f>TRIM(LEFT(N1898,SEARCH("/",N1898,1)-1))</f>
        <v>music</v>
      </c>
      <c r="R1898" t="str">
        <f>TRIM(RIGHT(N1898,LEN(N1898)-SEARCH("/",N1898)))</f>
        <v>indie rock</v>
      </c>
      <c r="S1898" s="9">
        <f t="shared" si="88"/>
        <v>40981.710243055553</v>
      </c>
      <c r="T1898" s="9">
        <f t="shared" si="8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87"/>
        <v>1.0245669291338582</v>
      </c>
      <c r="P1899">
        <f>IFERROR(E1899/L1899, "null")</f>
        <v>35.551912568306008</v>
      </c>
      <c r="Q1899" t="str">
        <f>TRIM(LEFT(N1899,SEARCH("/",N1899,1)-1))</f>
        <v>music</v>
      </c>
      <c r="R1899" t="str">
        <f>TRIM(RIGHT(N1899,LEN(N1899)-SEARCH("/",N1899)))</f>
        <v>indie rock</v>
      </c>
      <c r="S1899" s="9">
        <f t="shared" si="88"/>
        <v>41680.583402777782</v>
      </c>
      <c r="T1899" s="9">
        <f t="shared" si="8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87"/>
        <v>1.4450000000000001</v>
      </c>
      <c r="P1900">
        <f>IFERROR(E1900/L1900, "null")</f>
        <v>68.80952380952381</v>
      </c>
      <c r="Q1900" t="str">
        <f>TRIM(LEFT(N1900,SEARCH("/",N1900,1)-1))</f>
        <v>music</v>
      </c>
      <c r="R1900" t="str">
        <f>TRIM(RIGHT(N1900,LEN(N1900)-SEARCH("/",N1900)))</f>
        <v>indie rock</v>
      </c>
      <c r="S1900" s="9">
        <f t="shared" si="88"/>
        <v>42366.192974537036</v>
      </c>
      <c r="T1900" s="9">
        <f t="shared" si="8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87"/>
        <v>1.3333333333333333</v>
      </c>
      <c r="P1901">
        <f>IFERROR(E1901/L1901, "null")</f>
        <v>28.571428571428573</v>
      </c>
      <c r="Q1901" t="str">
        <f>TRIM(LEFT(N1901,SEARCH("/",N1901,1)-1))</f>
        <v>music</v>
      </c>
      <c r="R1901" t="str">
        <f>TRIM(RIGHT(N1901,LEN(N1901)-SEARCH("/",N1901)))</f>
        <v>indie rock</v>
      </c>
      <c r="S1901" s="9">
        <f t="shared" si="88"/>
        <v>42058.941736111112</v>
      </c>
      <c r="T1901" s="9">
        <f t="shared" si="8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87"/>
        <v>1.0936440000000001</v>
      </c>
      <c r="P1902">
        <f>IFERROR(E1902/L1902, "null")</f>
        <v>50.631666666666668</v>
      </c>
      <c r="Q1902" t="str">
        <f>TRIM(LEFT(N1902,SEARCH("/",N1902,1)-1))</f>
        <v>music</v>
      </c>
      <c r="R1902" t="str">
        <f>TRIM(RIGHT(N1902,LEN(N1902)-SEARCH("/",N1902)))</f>
        <v>indie rock</v>
      </c>
      <c r="S1902" s="9">
        <f t="shared" si="88"/>
        <v>41160.871886574074</v>
      </c>
      <c r="T1902" s="9">
        <f t="shared" si="8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87"/>
        <v>2.696969696969697E-2</v>
      </c>
      <c r="P1903">
        <f>IFERROR(E1903/L1903, "null")</f>
        <v>106.8</v>
      </c>
      <c r="Q1903" t="str">
        <f>TRIM(LEFT(N1903,SEARCH("/",N1903,1)-1))</f>
        <v>technology</v>
      </c>
      <c r="R1903" t="str">
        <f>TRIM(RIGHT(N1903,LEN(N1903)-SEARCH("/",N1903)))</f>
        <v>gadgets</v>
      </c>
      <c r="S1903" s="9">
        <f t="shared" si="88"/>
        <v>42116.54315972222</v>
      </c>
      <c r="T1903" s="9">
        <f t="shared" si="8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87"/>
        <v>1.2E-2</v>
      </c>
      <c r="P1904">
        <f>IFERROR(E1904/L1904, "null")</f>
        <v>4</v>
      </c>
      <c r="Q1904" t="str">
        <f>TRIM(LEFT(N1904,SEARCH("/",N1904,1)-1))</f>
        <v>technology</v>
      </c>
      <c r="R1904" t="str">
        <f>TRIM(RIGHT(N1904,LEN(N1904)-SEARCH("/",N1904)))</f>
        <v>gadgets</v>
      </c>
      <c r="S1904" s="9">
        <f t="shared" si="88"/>
        <v>42037.789895833332</v>
      </c>
      <c r="T1904" s="9">
        <f t="shared" si="8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87"/>
        <v>0.46600000000000003</v>
      </c>
      <c r="P1905">
        <f>IFERROR(E1905/L1905, "null")</f>
        <v>34.097560975609753</v>
      </c>
      <c r="Q1905" t="str">
        <f>TRIM(LEFT(N1905,SEARCH("/",N1905,1)-1))</f>
        <v>technology</v>
      </c>
      <c r="R1905" t="str">
        <f>TRIM(RIGHT(N1905,LEN(N1905)-SEARCH("/",N1905)))</f>
        <v>gadgets</v>
      </c>
      <c r="S1905" s="9">
        <f t="shared" si="88"/>
        <v>42702.770729166667</v>
      </c>
      <c r="T1905" s="9">
        <f t="shared" si="8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87"/>
        <v>1E-3</v>
      </c>
      <c r="P1906">
        <f>IFERROR(E1906/L1906, "null")</f>
        <v>25</v>
      </c>
      <c r="Q1906" t="str">
        <f>TRIM(LEFT(N1906,SEARCH("/",N1906,1)-1))</f>
        <v>technology</v>
      </c>
      <c r="R1906" t="str">
        <f>TRIM(RIGHT(N1906,LEN(N1906)-SEARCH("/",N1906)))</f>
        <v>gadgets</v>
      </c>
      <c r="S1906" s="9">
        <f t="shared" si="88"/>
        <v>42326.685428240744</v>
      </c>
      <c r="T1906" s="9">
        <f t="shared" si="8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87"/>
        <v>1.6800000000000001E-3</v>
      </c>
      <c r="P1907">
        <f>IFERROR(E1907/L1907, "null")</f>
        <v>10.5</v>
      </c>
      <c r="Q1907" t="str">
        <f>TRIM(LEFT(N1907,SEARCH("/",N1907,1)-1))</f>
        <v>technology</v>
      </c>
      <c r="R1907" t="str">
        <f>TRIM(RIGHT(N1907,LEN(N1907)-SEARCH("/",N1907)))</f>
        <v>gadgets</v>
      </c>
      <c r="S1907" s="9">
        <f t="shared" si="88"/>
        <v>41859.925856481481</v>
      </c>
      <c r="T1907" s="9">
        <f t="shared" si="8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87"/>
        <v>0.42759999999999998</v>
      </c>
      <c r="P1908">
        <f>IFERROR(E1908/L1908, "null")</f>
        <v>215.95959595959596</v>
      </c>
      <c r="Q1908" t="str">
        <f>TRIM(LEFT(N1908,SEARCH("/",N1908,1)-1))</f>
        <v>technology</v>
      </c>
      <c r="R1908" t="str">
        <f>TRIM(RIGHT(N1908,LEN(N1908)-SEARCH("/",N1908)))</f>
        <v>gadgets</v>
      </c>
      <c r="S1908" s="9">
        <f t="shared" si="88"/>
        <v>42514.671099537038</v>
      </c>
      <c r="T1908" s="9">
        <f t="shared" si="8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87"/>
        <v>2.8333333333333335E-3</v>
      </c>
      <c r="P1909">
        <f>IFERROR(E1909/L1909, "null")</f>
        <v>21.25</v>
      </c>
      <c r="Q1909" t="str">
        <f>TRIM(LEFT(N1909,SEARCH("/",N1909,1)-1))</f>
        <v>technology</v>
      </c>
      <c r="R1909" t="str">
        <f>TRIM(RIGHT(N1909,LEN(N1909)-SEARCH("/",N1909)))</f>
        <v>gadgets</v>
      </c>
      <c r="S1909" s="9">
        <f t="shared" si="88"/>
        <v>41767.587094907409</v>
      </c>
      <c r="T1909" s="9">
        <f t="shared" si="8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87"/>
        <v>1.7319999999999999E-2</v>
      </c>
      <c r="P1910">
        <f>IFERROR(E1910/L1910, "null")</f>
        <v>108.25</v>
      </c>
      <c r="Q1910" t="str">
        <f>TRIM(LEFT(N1910,SEARCH("/",N1910,1)-1))</f>
        <v>technology</v>
      </c>
      <c r="R1910" t="str">
        <f>TRIM(RIGHT(N1910,LEN(N1910)-SEARCH("/",N1910)))</f>
        <v>gadgets</v>
      </c>
      <c r="S1910" s="9">
        <f t="shared" si="88"/>
        <v>42703.917824074073</v>
      </c>
      <c r="T1910" s="9">
        <f t="shared" si="8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87"/>
        <v>0.14111428571428572</v>
      </c>
      <c r="P1911">
        <f>IFERROR(E1911/L1911, "null")</f>
        <v>129.97368421052633</v>
      </c>
      <c r="Q1911" t="str">
        <f>TRIM(LEFT(N1911,SEARCH("/",N1911,1)-1))</f>
        <v>technology</v>
      </c>
      <c r="R1911" t="str">
        <f>TRIM(RIGHT(N1911,LEN(N1911)-SEARCH("/",N1911)))</f>
        <v>gadgets</v>
      </c>
      <c r="S1911" s="9">
        <f t="shared" si="88"/>
        <v>41905.429155092592</v>
      </c>
      <c r="T1911" s="9">
        <f t="shared" si="8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87"/>
        <v>0.39395294117647056</v>
      </c>
      <c r="P1912">
        <f>IFERROR(E1912/L1912, "null")</f>
        <v>117.49473684210527</v>
      </c>
      <c r="Q1912" t="str">
        <f>TRIM(LEFT(N1912,SEARCH("/",N1912,1)-1))</f>
        <v>technology</v>
      </c>
      <c r="R1912" t="str">
        <f>TRIM(RIGHT(N1912,LEN(N1912)-SEARCH("/",N1912)))</f>
        <v>gadgets</v>
      </c>
      <c r="S1912" s="9">
        <f t="shared" si="88"/>
        <v>42264.963159722218</v>
      </c>
      <c r="T1912" s="9">
        <f t="shared" si="8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87"/>
        <v>2.3529411764705883E-4</v>
      </c>
      <c r="P1913">
        <f>IFERROR(E1913/L1913, "null")</f>
        <v>10</v>
      </c>
      <c r="Q1913" t="str">
        <f>TRIM(LEFT(N1913,SEARCH("/",N1913,1)-1))</f>
        <v>technology</v>
      </c>
      <c r="R1913" t="str">
        <f>TRIM(RIGHT(N1913,LEN(N1913)-SEARCH("/",N1913)))</f>
        <v>gadgets</v>
      </c>
      <c r="S1913" s="9">
        <f t="shared" si="88"/>
        <v>41830.033958333333</v>
      </c>
      <c r="T1913" s="9">
        <f t="shared" si="8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87"/>
        <v>0.59299999999999997</v>
      </c>
      <c r="P1914">
        <f>IFERROR(E1914/L1914, "null")</f>
        <v>70.595238095238102</v>
      </c>
      <c r="Q1914" t="str">
        <f>TRIM(LEFT(N1914,SEARCH("/",N1914,1)-1))</f>
        <v>technology</v>
      </c>
      <c r="R1914" t="str">
        <f>TRIM(RIGHT(N1914,LEN(N1914)-SEARCH("/",N1914)))</f>
        <v>gadgets</v>
      </c>
      <c r="S1914" s="9">
        <f t="shared" si="88"/>
        <v>42129.226388888885</v>
      </c>
      <c r="T1914" s="9">
        <f t="shared" si="8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87"/>
        <v>1.3270833333333334E-2</v>
      </c>
      <c r="P1915">
        <f>IFERROR(E1915/L1915, "null")</f>
        <v>24.5</v>
      </c>
      <c r="Q1915" t="str">
        <f>TRIM(LEFT(N1915,SEARCH("/",N1915,1)-1))</f>
        <v>technology</v>
      </c>
      <c r="R1915" t="str">
        <f>TRIM(RIGHT(N1915,LEN(N1915)-SEARCH("/",N1915)))</f>
        <v>gadgets</v>
      </c>
      <c r="S1915" s="9">
        <f t="shared" si="88"/>
        <v>41890.511319444442</v>
      </c>
      <c r="T1915" s="9">
        <f t="shared" si="8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87"/>
        <v>9.0090090090090086E-2</v>
      </c>
      <c r="P1916">
        <f>IFERROR(E1916/L1916, "null")</f>
        <v>30</v>
      </c>
      <c r="Q1916" t="str">
        <f>TRIM(LEFT(N1916,SEARCH("/",N1916,1)-1))</f>
        <v>technology</v>
      </c>
      <c r="R1916" t="str">
        <f>TRIM(RIGHT(N1916,LEN(N1916)-SEARCH("/",N1916)))</f>
        <v>gadgets</v>
      </c>
      <c r="S1916" s="9">
        <f t="shared" si="88"/>
        <v>41929.174456018518</v>
      </c>
      <c r="T1916" s="9">
        <f t="shared" si="8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87"/>
        <v>1.6E-2</v>
      </c>
      <c r="P1917">
        <f>IFERROR(E1917/L1917, "null")</f>
        <v>2</v>
      </c>
      <c r="Q1917" t="str">
        <f>TRIM(LEFT(N1917,SEARCH("/",N1917,1)-1))</f>
        <v>technology</v>
      </c>
      <c r="R1917" t="str">
        <f>TRIM(RIGHT(N1917,LEN(N1917)-SEARCH("/",N1917)))</f>
        <v>gadgets</v>
      </c>
      <c r="S1917" s="9">
        <f t="shared" si="88"/>
        <v>41864.04886574074</v>
      </c>
      <c r="T1917" s="9">
        <f t="shared" si="8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87"/>
        <v>5.1000000000000004E-3</v>
      </c>
      <c r="P1918">
        <f>IFERROR(E1918/L1918, "null")</f>
        <v>17</v>
      </c>
      <c r="Q1918" t="str">
        <f>TRIM(LEFT(N1918,SEARCH("/",N1918,1)-1))</f>
        <v>technology</v>
      </c>
      <c r="R1918" t="str">
        <f>TRIM(RIGHT(N1918,LEN(N1918)-SEARCH("/",N1918)))</f>
        <v>gadgets</v>
      </c>
      <c r="S1918" s="9">
        <f t="shared" si="88"/>
        <v>42656.717303240745</v>
      </c>
      <c r="T1918" s="9">
        <f t="shared" si="8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87"/>
        <v>0.52570512820512816</v>
      </c>
      <c r="P1919">
        <f>IFERROR(E1919/L1919, "null")</f>
        <v>2928.9285714285716</v>
      </c>
      <c r="Q1919" t="str">
        <f>TRIM(LEFT(N1919,SEARCH("/",N1919,1)-1))</f>
        <v>technology</v>
      </c>
      <c r="R1919" t="str">
        <f>TRIM(RIGHT(N1919,LEN(N1919)-SEARCH("/",N1919)))</f>
        <v>gadgets</v>
      </c>
      <c r="S1919" s="9">
        <f t="shared" si="88"/>
        <v>42746.270057870366</v>
      </c>
      <c r="T1919" s="9">
        <f t="shared" si="8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87"/>
        <v>1.04E-2</v>
      </c>
      <c r="P1920">
        <f>IFERROR(E1920/L1920, "null")</f>
        <v>28.888888888888889</v>
      </c>
      <c r="Q1920" t="str">
        <f>TRIM(LEFT(N1920,SEARCH("/",N1920,1)-1))</f>
        <v>technology</v>
      </c>
      <c r="R1920" t="str">
        <f>TRIM(RIGHT(N1920,LEN(N1920)-SEARCH("/",N1920)))</f>
        <v>gadgets</v>
      </c>
      <c r="S1920" s="9">
        <f t="shared" si="88"/>
        <v>41828.789942129632</v>
      </c>
      <c r="T1920" s="9">
        <f t="shared" si="8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87"/>
        <v>0.47399999999999998</v>
      </c>
      <c r="P1921">
        <f>IFERROR(E1921/L1921, "null")</f>
        <v>29.625</v>
      </c>
      <c r="Q1921" t="str">
        <f>TRIM(LEFT(N1921,SEARCH("/",N1921,1)-1))</f>
        <v>technology</v>
      </c>
      <c r="R1921" t="str">
        <f>TRIM(RIGHT(N1921,LEN(N1921)-SEARCH("/",N1921)))</f>
        <v>gadgets</v>
      </c>
      <c r="S1921" s="9">
        <f t="shared" si="88"/>
        <v>42113.875567129624</v>
      </c>
      <c r="T1921" s="9">
        <f t="shared" si="8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87"/>
        <v>0.43030000000000002</v>
      </c>
      <c r="P1922">
        <f>IFERROR(E1922/L1922, "null")</f>
        <v>40.980952380952381</v>
      </c>
      <c r="Q1922" t="str">
        <f>TRIM(LEFT(N1922,SEARCH("/",N1922,1)-1))</f>
        <v>technology</v>
      </c>
      <c r="R1922" t="str">
        <f>TRIM(RIGHT(N1922,LEN(N1922)-SEARCH("/",N1922)))</f>
        <v>gadgets</v>
      </c>
      <c r="S1922" s="9">
        <f t="shared" si="88"/>
        <v>42270.875706018516</v>
      </c>
      <c r="T1922" s="9">
        <f t="shared" si="8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90">E1923/D1923</f>
        <v>1.3680000000000001</v>
      </c>
      <c r="P1923">
        <f>IFERROR(E1923/L1923, "null")</f>
        <v>54</v>
      </c>
      <c r="Q1923" t="str">
        <f>TRIM(LEFT(N1923,SEARCH("/",N1923,1)-1))</f>
        <v>music</v>
      </c>
      <c r="R1923" t="str">
        <f>TRIM(RIGHT(N1923,LEN(N1923)-SEARCH("/",N1923)))</f>
        <v>indie rock</v>
      </c>
      <c r="S1923" s="9">
        <f t="shared" ref="S1923:S1986" si="91">(((J1923/60)/60)/24)+DATE(1970,1,1)</f>
        <v>41074.221562500003</v>
      </c>
      <c r="T1923" s="9">
        <f t="shared" ref="T1923:T1986" si="92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90"/>
        <v>1.1555</v>
      </c>
      <c r="P1924">
        <f>IFERROR(E1924/L1924, "null")</f>
        <v>36.109375</v>
      </c>
      <c r="Q1924" t="str">
        <f>TRIM(LEFT(N1924,SEARCH("/",N1924,1)-1))</f>
        <v>music</v>
      </c>
      <c r="R1924" t="str">
        <f>TRIM(RIGHT(N1924,LEN(N1924)-SEARCH("/",N1924)))</f>
        <v>indie rock</v>
      </c>
      <c r="S1924" s="9">
        <f t="shared" si="91"/>
        <v>41590.255868055552</v>
      </c>
      <c r="T1924" s="9">
        <f t="shared" si="92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90"/>
        <v>2.4079999999999999</v>
      </c>
      <c r="P1925">
        <f>IFERROR(E1925/L1925, "null")</f>
        <v>23.153846153846153</v>
      </c>
      <c r="Q1925" t="str">
        <f>TRIM(LEFT(N1925,SEARCH("/",N1925,1)-1))</f>
        <v>music</v>
      </c>
      <c r="R1925" t="str">
        <f>TRIM(RIGHT(N1925,LEN(N1925)-SEARCH("/",N1925)))</f>
        <v>indie rock</v>
      </c>
      <c r="S1925" s="9">
        <f t="shared" si="91"/>
        <v>40772.848749999997</v>
      </c>
      <c r="T1925" s="9">
        <f t="shared" si="92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90"/>
        <v>1.1439999999999999</v>
      </c>
      <c r="P1926">
        <f>IFERROR(E1926/L1926, "null")</f>
        <v>104</v>
      </c>
      <c r="Q1926" t="str">
        <f>TRIM(LEFT(N1926,SEARCH("/",N1926,1)-1))</f>
        <v>music</v>
      </c>
      <c r="R1926" t="str">
        <f>TRIM(RIGHT(N1926,LEN(N1926)-SEARCH("/",N1926)))</f>
        <v>indie rock</v>
      </c>
      <c r="S1926" s="9">
        <f t="shared" si="91"/>
        <v>41626.761053240742</v>
      </c>
      <c r="T1926" s="9">
        <f t="shared" si="92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90"/>
        <v>1.1033333333333333</v>
      </c>
      <c r="P1927">
        <f>IFERROR(E1927/L1927, "null")</f>
        <v>31.826923076923077</v>
      </c>
      <c r="Q1927" t="str">
        <f>TRIM(LEFT(N1927,SEARCH("/",N1927,1)-1))</f>
        <v>music</v>
      </c>
      <c r="R1927" t="str">
        <f>TRIM(RIGHT(N1927,LEN(N1927)-SEARCH("/",N1927)))</f>
        <v>indie rock</v>
      </c>
      <c r="S1927" s="9">
        <f t="shared" si="91"/>
        <v>41535.90148148148</v>
      </c>
      <c r="T1927" s="9">
        <f t="shared" si="92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90"/>
        <v>1.9537933333333333</v>
      </c>
      <c r="P1928">
        <f>IFERROR(E1928/L1928, "null")</f>
        <v>27.3896261682243</v>
      </c>
      <c r="Q1928" t="str">
        <f>TRIM(LEFT(N1928,SEARCH("/",N1928,1)-1))</f>
        <v>music</v>
      </c>
      <c r="R1928" t="str">
        <f>TRIM(RIGHT(N1928,LEN(N1928)-SEARCH("/",N1928)))</f>
        <v>indie rock</v>
      </c>
      <c r="S1928" s="9">
        <f t="shared" si="91"/>
        <v>40456.954351851848</v>
      </c>
      <c r="T1928" s="9">
        <f t="shared" si="92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90"/>
        <v>1.0333333333333334</v>
      </c>
      <c r="P1929">
        <f>IFERROR(E1929/L1929, "null")</f>
        <v>56.363636363636367</v>
      </c>
      <c r="Q1929" t="str">
        <f>TRIM(LEFT(N1929,SEARCH("/",N1929,1)-1))</f>
        <v>music</v>
      </c>
      <c r="R1929" t="str">
        <f>TRIM(RIGHT(N1929,LEN(N1929)-SEARCH("/",N1929)))</f>
        <v>indie rock</v>
      </c>
      <c r="S1929" s="9">
        <f t="shared" si="91"/>
        <v>40960.861562500002</v>
      </c>
      <c r="T1929" s="9">
        <f t="shared" si="92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90"/>
        <v>1.031372549019608</v>
      </c>
      <c r="P1930">
        <f>IFERROR(E1930/L1930, "null")</f>
        <v>77.352941176470594</v>
      </c>
      <c r="Q1930" t="str">
        <f>TRIM(LEFT(N1930,SEARCH("/",N1930,1)-1))</f>
        <v>music</v>
      </c>
      <c r="R1930" t="str">
        <f>TRIM(RIGHT(N1930,LEN(N1930)-SEARCH("/",N1930)))</f>
        <v>indie rock</v>
      </c>
      <c r="S1930" s="9">
        <f t="shared" si="91"/>
        <v>41371.648078703707</v>
      </c>
      <c r="T1930" s="9">
        <f t="shared" si="92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90"/>
        <v>1.003125</v>
      </c>
      <c r="P1931">
        <f>IFERROR(E1931/L1931, "null")</f>
        <v>42.8</v>
      </c>
      <c r="Q1931" t="str">
        <f>TRIM(LEFT(N1931,SEARCH("/",N1931,1)-1))</f>
        <v>music</v>
      </c>
      <c r="R1931" t="str">
        <f>TRIM(RIGHT(N1931,LEN(N1931)-SEARCH("/",N1931)))</f>
        <v>indie rock</v>
      </c>
      <c r="S1931" s="9">
        <f t="shared" si="91"/>
        <v>40687.021597222221</v>
      </c>
      <c r="T1931" s="9">
        <f t="shared" si="92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90"/>
        <v>1.27</v>
      </c>
      <c r="P1932">
        <f>IFERROR(E1932/L1932, "null")</f>
        <v>48.846153846153847</v>
      </c>
      <c r="Q1932" t="str">
        <f>TRIM(LEFT(N1932,SEARCH("/",N1932,1)-1))</f>
        <v>music</v>
      </c>
      <c r="R1932" t="str">
        <f>TRIM(RIGHT(N1932,LEN(N1932)-SEARCH("/",N1932)))</f>
        <v>indie rock</v>
      </c>
      <c r="S1932" s="9">
        <f t="shared" si="91"/>
        <v>41402.558819444443</v>
      </c>
      <c r="T1932" s="9">
        <f t="shared" si="92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90"/>
        <v>1.20601</v>
      </c>
      <c r="P1933">
        <f>IFERROR(E1933/L1933, "null")</f>
        <v>48.240400000000001</v>
      </c>
      <c r="Q1933" t="str">
        <f>TRIM(LEFT(N1933,SEARCH("/",N1933,1)-1))</f>
        <v>music</v>
      </c>
      <c r="R1933" t="str">
        <f>TRIM(RIGHT(N1933,LEN(N1933)-SEARCH("/",N1933)))</f>
        <v>indie rock</v>
      </c>
      <c r="S1933" s="9">
        <f t="shared" si="91"/>
        <v>41037.892465277779</v>
      </c>
      <c r="T1933" s="9">
        <f t="shared" si="92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90"/>
        <v>1.0699047619047619</v>
      </c>
      <c r="P1934">
        <f>IFERROR(E1934/L1934, "null")</f>
        <v>70.212500000000006</v>
      </c>
      <c r="Q1934" t="str">
        <f>TRIM(LEFT(N1934,SEARCH("/",N1934,1)-1))</f>
        <v>music</v>
      </c>
      <c r="R1934" t="str">
        <f>TRIM(RIGHT(N1934,LEN(N1934)-SEARCH("/",N1934)))</f>
        <v>indie rock</v>
      </c>
      <c r="S1934" s="9">
        <f t="shared" si="91"/>
        <v>40911.809872685182</v>
      </c>
      <c r="T1934" s="9">
        <f t="shared" si="92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90"/>
        <v>1.7243333333333333</v>
      </c>
      <c r="P1935">
        <f>IFERROR(E1935/L1935, "null")</f>
        <v>94.054545454545448</v>
      </c>
      <c r="Q1935" t="str">
        <f>TRIM(LEFT(N1935,SEARCH("/",N1935,1)-1))</f>
        <v>music</v>
      </c>
      <c r="R1935" t="str">
        <f>TRIM(RIGHT(N1935,LEN(N1935)-SEARCH("/",N1935)))</f>
        <v>indie rock</v>
      </c>
      <c r="S1935" s="9">
        <f t="shared" si="91"/>
        <v>41879.130868055552</v>
      </c>
      <c r="T1935" s="9">
        <f t="shared" si="92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90"/>
        <v>1.2362</v>
      </c>
      <c r="P1936">
        <f>IFERROR(E1936/L1936, "null")</f>
        <v>80.272727272727266</v>
      </c>
      <c r="Q1936" t="str">
        <f>TRIM(LEFT(N1936,SEARCH("/",N1936,1)-1))</f>
        <v>music</v>
      </c>
      <c r="R1936" t="str">
        <f>TRIM(RIGHT(N1936,LEN(N1936)-SEARCH("/",N1936)))</f>
        <v>indie rock</v>
      </c>
      <c r="S1936" s="9">
        <f t="shared" si="91"/>
        <v>40865.867141203707</v>
      </c>
      <c r="T1936" s="9">
        <f t="shared" si="92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90"/>
        <v>1.0840000000000001</v>
      </c>
      <c r="P1937">
        <f>IFERROR(E1937/L1937, "null")</f>
        <v>54.2</v>
      </c>
      <c r="Q1937" t="str">
        <f>TRIM(LEFT(N1937,SEARCH("/",N1937,1)-1))</f>
        <v>music</v>
      </c>
      <c r="R1937" t="str">
        <f>TRIM(RIGHT(N1937,LEN(N1937)-SEARCH("/",N1937)))</f>
        <v>indie rock</v>
      </c>
      <c r="S1937" s="9">
        <f t="shared" si="91"/>
        <v>41773.932534722226</v>
      </c>
      <c r="T1937" s="9">
        <f t="shared" si="92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90"/>
        <v>1.1652013333333333</v>
      </c>
      <c r="P1938">
        <f>IFERROR(E1938/L1938, "null")</f>
        <v>60.26903448275862</v>
      </c>
      <c r="Q1938" t="str">
        <f>TRIM(LEFT(N1938,SEARCH("/",N1938,1)-1))</f>
        <v>music</v>
      </c>
      <c r="R1938" t="str">
        <f>TRIM(RIGHT(N1938,LEN(N1938)-SEARCH("/",N1938)))</f>
        <v>indie rock</v>
      </c>
      <c r="S1938" s="9">
        <f t="shared" si="91"/>
        <v>40852.889699074076</v>
      </c>
      <c r="T1938" s="9">
        <f t="shared" si="92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90"/>
        <v>1.8724499999999999</v>
      </c>
      <c r="P1939">
        <f>IFERROR(E1939/L1939, "null")</f>
        <v>38.740344827586206</v>
      </c>
      <c r="Q1939" t="str">
        <f>TRIM(LEFT(N1939,SEARCH("/",N1939,1)-1))</f>
        <v>music</v>
      </c>
      <c r="R1939" t="str">
        <f>TRIM(RIGHT(N1939,LEN(N1939)-SEARCH("/",N1939)))</f>
        <v>indie rock</v>
      </c>
      <c r="S1939" s="9">
        <f t="shared" si="91"/>
        <v>41059.118993055556</v>
      </c>
      <c r="T1939" s="9">
        <f t="shared" si="92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90"/>
        <v>1.1593333333333333</v>
      </c>
      <c r="P1940">
        <f>IFERROR(E1940/L1940, "null")</f>
        <v>152.54385964912279</v>
      </c>
      <c r="Q1940" t="str">
        <f>TRIM(LEFT(N1940,SEARCH("/",N1940,1)-1))</f>
        <v>music</v>
      </c>
      <c r="R1940" t="str">
        <f>TRIM(RIGHT(N1940,LEN(N1940)-SEARCH("/",N1940)))</f>
        <v>indie rock</v>
      </c>
      <c r="S1940" s="9">
        <f t="shared" si="91"/>
        <v>41426.259618055556</v>
      </c>
      <c r="T1940" s="9">
        <f t="shared" si="92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90"/>
        <v>1.107</v>
      </c>
      <c r="P1941">
        <f>IFERROR(E1941/L1941, "null")</f>
        <v>115.3125</v>
      </c>
      <c r="Q1941" t="str">
        <f>TRIM(LEFT(N1941,SEARCH("/",N1941,1)-1))</f>
        <v>music</v>
      </c>
      <c r="R1941" t="str">
        <f>TRIM(RIGHT(N1941,LEN(N1941)-SEARCH("/",N1941)))</f>
        <v>indie rock</v>
      </c>
      <c r="S1941" s="9">
        <f t="shared" si="91"/>
        <v>41313.985046296293</v>
      </c>
      <c r="T1941" s="9">
        <f t="shared" si="92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90"/>
        <v>1.7092307692307693</v>
      </c>
      <c r="P1942">
        <f>IFERROR(E1942/L1942, "null")</f>
        <v>35.838709677419352</v>
      </c>
      <c r="Q1942" t="str">
        <f>TRIM(LEFT(N1942,SEARCH("/",N1942,1)-1))</f>
        <v>music</v>
      </c>
      <c r="R1942" t="str">
        <f>TRIM(RIGHT(N1942,LEN(N1942)-SEARCH("/",N1942)))</f>
        <v>indie rock</v>
      </c>
      <c r="S1942" s="9">
        <f t="shared" si="91"/>
        <v>40670.507326388892</v>
      </c>
      <c r="T1942" s="9">
        <f t="shared" si="92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90"/>
        <v>1.2611835600000001</v>
      </c>
      <c r="P1943">
        <f>IFERROR(E1943/L1943, "null")</f>
        <v>64.570118779438872</v>
      </c>
      <c r="Q1943" t="str">
        <f>TRIM(LEFT(N1943,SEARCH("/",N1943,1)-1))</f>
        <v>technology</v>
      </c>
      <c r="R1943" t="str">
        <f>TRIM(RIGHT(N1943,LEN(N1943)-SEARCH("/",N1943)))</f>
        <v>hardware</v>
      </c>
      <c r="S1943" s="9">
        <f t="shared" si="91"/>
        <v>41744.290868055556</v>
      </c>
      <c r="T1943" s="9">
        <f t="shared" si="92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90"/>
        <v>1.3844033333333334</v>
      </c>
      <c r="P1944">
        <f>IFERROR(E1944/L1944, "null")</f>
        <v>87.436000000000007</v>
      </c>
      <c r="Q1944" t="str">
        <f>TRIM(LEFT(N1944,SEARCH("/",N1944,1)-1))</f>
        <v>technology</v>
      </c>
      <c r="R1944" t="str">
        <f>TRIM(RIGHT(N1944,LEN(N1944)-SEARCH("/",N1944)))</f>
        <v>hardware</v>
      </c>
      <c r="S1944" s="9">
        <f t="shared" si="91"/>
        <v>40638.828009259261</v>
      </c>
      <c r="T1944" s="9">
        <f t="shared" si="92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90"/>
        <v>17.052499999999998</v>
      </c>
      <c r="P1945">
        <f>IFERROR(E1945/L1945, "null")</f>
        <v>68.815577078288939</v>
      </c>
      <c r="Q1945" t="str">
        <f>TRIM(LEFT(N1945,SEARCH("/",N1945,1)-1))</f>
        <v>technology</v>
      </c>
      <c r="R1945" t="str">
        <f>TRIM(RIGHT(N1945,LEN(N1945)-SEARCH("/",N1945)))</f>
        <v>hardware</v>
      </c>
      <c r="S1945" s="9">
        <f t="shared" si="91"/>
        <v>42548.269861111112</v>
      </c>
      <c r="T1945" s="9">
        <f t="shared" si="92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90"/>
        <v>7.8805550000000002</v>
      </c>
      <c r="P1946">
        <f>IFERROR(E1946/L1946, "null")</f>
        <v>176.200223588597</v>
      </c>
      <c r="Q1946" t="str">
        <f>TRIM(LEFT(N1946,SEARCH("/",N1946,1)-1))</f>
        <v>technology</v>
      </c>
      <c r="R1946" t="str">
        <f>TRIM(RIGHT(N1946,LEN(N1946)-SEARCH("/",N1946)))</f>
        <v>hardware</v>
      </c>
      <c r="S1946" s="9">
        <f t="shared" si="91"/>
        <v>41730.584374999999</v>
      </c>
      <c r="T1946" s="9">
        <f t="shared" si="92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90"/>
        <v>3.4801799999999998</v>
      </c>
      <c r="P1947">
        <f>IFERROR(E1947/L1947, "null")</f>
        <v>511.79117647058825</v>
      </c>
      <c r="Q1947" t="str">
        <f>TRIM(LEFT(N1947,SEARCH("/",N1947,1)-1))</f>
        <v>technology</v>
      </c>
      <c r="R1947" t="str">
        <f>TRIM(RIGHT(N1947,LEN(N1947)-SEARCH("/",N1947)))</f>
        <v>hardware</v>
      </c>
      <c r="S1947" s="9">
        <f t="shared" si="91"/>
        <v>42157.251828703709</v>
      </c>
      <c r="T1947" s="9">
        <f t="shared" si="92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90"/>
        <v>1.4974666666666667</v>
      </c>
      <c r="P1948">
        <f>IFERROR(E1948/L1948, "null")</f>
        <v>160.44285714285715</v>
      </c>
      <c r="Q1948" t="str">
        <f>TRIM(LEFT(N1948,SEARCH("/",N1948,1)-1))</f>
        <v>technology</v>
      </c>
      <c r="R1948" t="str">
        <f>TRIM(RIGHT(N1948,LEN(N1948)-SEARCH("/",N1948)))</f>
        <v>hardware</v>
      </c>
      <c r="S1948" s="9">
        <f t="shared" si="91"/>
        <v>41689.150011574071</v>
      </c>
      <c r="T1948" s="9">
        <f t="shared" si="92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90"/>
        <v>1.0063375000000001</v>
      </c>
      <c r="P1949">
        <f>IFERROR(E1949/L1949, "null")</f>
        <v>35.003043478260871</v>
      </c>
      <c r="Q1949" t="str">
        <f>TRIM(LEFT(N1949,SEARCH("/",N1949,1)-1))</f>
        <v>technology</v>
      </c>
      <c r="R1949" t="str">
        <f>TRIM(RIGHT(N1949,LEN(N1949)-SEARCH("/",N1949)))</f>
        <v>hardware</v>
      </c>
      <c r="S1949" s="9">
        <f t="shared" si="91"/>
        <v>40102.918055555558</v>
      </c>
      <c r="T1949" s="9">
        <f t="shared" si="92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90"/>
        <v>8.0021100000000001</v>
      </c>
      <c r="P1950">
        <f>IFERROR(E1950/L1950, "null")</f>
        <v>188.50671378091872</v>
      </c>
      <c r="Q1950" t="str">
        <f>TRIM(LEFT(N1950,SEARCH("/",N1950,1)-1))</f>
        <v>technology</v>
      </c>
      <c r="R1950" t="str">
        <f>TRIM(RIGHT(N1950,LEN(N1950)-SEARCH("/",N1950)))</f>
        <v>hardware</v>
      </c>
      <c r="S1950" s="9">
        <f t="shared" si="91"/>
        <v>42473.604270833333</v>
      </c>
      <c r="T1950" s="9">
        <f t="shared" si="92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90"/>
        <v>1.0600260000000001</v>
      </c>
      <c r="P1951">
        <f>IFERROR(E1951/L1951, "null")</f>
        <v>56.204984093319197</v>
      </c>
      <c r="Q1951" t="str">
        <f>TRIM(LEFT(N1951,SEARCH("/",N1951,1)-1))</f>
        <v>technology</v>
      </c>
      <c r="R1951" t="str">
        <f>TRIM(RIGHT(N1951,LEN(N1951)-SEARCH("/",N1951)))</f>
        <v>hardware</v>
      </c>
      <c r="S1951" s="9">
        <f t="shared" si="91"/>
        <v>41800.423043981478</v>
      </c>
      <c r="T1951" s="9">
        <f t="shared" si="92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90"/>
        <v>2.0051866666666669</v>
      </c>
      <c r="P1952">
        <f>IFERROR(E1952/L1952, "null")</f>
        <v>51.3054157782516</v>
      </c>
      <c r="Q1952" t="str">
        <f>TRIM(LEFT(N1952,SEARCH("/",N1952,1)-1))</f>
        <v>technology</v>
      </c>
      <c r="R1952" t="str">
        <f>TRIM(RIGHT(N1952,LEN(N1952)-SEARCH("/",N1952)))</f>
        <v>hardware</v>
      </c>
      <c r="S1952" s="9">
        <f t="shared" si="91"/>
        <v>40624.181400462963</v>
      </c>
      <c r="T1952" s="9">
        <f t="shared" si="92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90"/>
        <v>2.1244399999999999</v>
      </c>
      <c r="P1953">
        <f>IFERROR(E1953/L1953, "null")</f>
        <v>127.36450839328538</v>
      </c>
      <c r="Q1953" t="str">
        <f>TRIM(LEFT(N1953,SEARCH("/",N1953,1)-1))</f>
        <v>technology</v>
      </c>
      <c r="R1953" t="str">
        <f>TRIM(RIGHT(N1953,LEN(N1953)-SEARCH("/",N1953)))</f>
        <v>hardware</v>
      </c>
      <c r="S1953" s="9">
        <f t="shared" si="91"/>
        <v>42651.420567129629</v>
      </c>
      <c r="T1953" s="9">
        <f t="shared" si="92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90"/>
        <v>1.9847237142857144</v>
      </c>
      <c r="P1954">
        <f>IFERROR(E1954/L1954, "null")</f>
        <v>101.85532258064516</v>
      </c>
      <c r="Q1954" t="str">
        <f>TRIM(LEFT(N1954,SEARCH("/",N1954,1)-1))</f>
        <v>technology</v>
      </c>
      <c r="R1954" t="str">
        <f>TRIM(RIGHT(N1954,LEN(N1954)-SEARCH("/",N1954)))</f>
        <v>hardware</v>
      </c>
      <c r="S1954" s="9">
        <f t="shared" si="91"/>
        <v>41526.60665509259</v>
      </c>
      <c r="T1954" s="9">
        <f t="shared" si="92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90"/>
        <v>2.2594666666666665</v>
      </c>
      <c r="P1955">
        <f>IFERROR(E1955/L1955, "null")</f>
        <v>230.55782312925169</v>
      </c>
      <c r="Q1955" t="str">
        <f>TRIM(LEFT(N1955,SEARCH("/",N1955,1)-1))</f>
        <v>technology</v>
      </c>
      <c r="R1955" t="str">
        <f>TRIM(RIGHT(N1955,LEN(N1955)-SEARCH("/",N1955)))</f>
        <v>hardware</v>
      </c>
      <c r="S1955" s="9">
        <f t="shared" si="91"/>
        <v>40941.199826388889</v>
      </c>
      <c r="T1955" s="9">
        <f t="shared" si="92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90"/>
        <v>6.9894800000000004</v>
      </c>
      <c r="P1956">
        <f>IFERROR(E1956/L1956, "null")</f>
        <v>842.10602409638557</v>
      </c>
      <c r="Q1956" t="str">
        <f>TRIM(LEFT(N1956,SEARCH("/",N1956,1)-1))</f>
        <v>technology</v>
      </c>
      <c r="R1956" t="str">
        <f>TRIM(RIGHT(N1956,LEN(N1956)-SEARCH("/",N1956)))</f>
        <v>hardware</v>
      </c>
      <c r="S1956" s="9">
        <f t="shared" si="91"/>
        <v>42394.580740740741</v>
      </c>
      <c r="T1956" s="9">
        <f t="shared" si="92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90"/>
        <v>3.9859528571428569</v>
      </c>
      <c r="P1957">
        <f>IFERROR(E1957/L1957, "null")</f>
        <v>577.27593103448271</v>
      </c>
      <c r="Q1957" t="str">
        <f>TRIM(LEFT(N1957,SEARCH("/",N1957,1)-1))</f>
        <v>technology</v>
      </c>
      <c r="R1957" t="str">
        <f>TRIM(RIGHT(N1957,LEN(N1957)-SEARCH("/",N1957)))</f>
        <v>hardware</v>
      </c>
      <c r="S1957" s="9">
        <f t="shared" si="91"/>
        <v>41020.271770833337</v>
      </c>
      <c r="T1957" s="9">
        <f t="shared" si="92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90"/>
        <v>2.9403333333333332</v>
      </c>
      <c r="P1958">
        <f>IFERROR(E1958/L1958, "null")</f>
        <v>483.34246575342468</v>
      </c>
      <c r="Q1958" t="str">
        <f>TRIM(LEFT(N1958,SEARCH("/",N1958,1)-1))</f>
        <v>technology</v>
      </c>
      <c r="R1958" t="str">
        <f>TRIM(RIGHT(N1958,LEN(N1958)-SEARCH("/",N1958)))</f>
        <v>hardware</v>
      </c>
      <c r="S1958" s="9">
        <f t="shared" si="91"/>
        <v>42067.923668981486</v>
      </c>
      <c r="T1958" s="9">
        <f t="shared" si="92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90"/>
        <v>1.6750470000000002</v>
      </c>
      <c r="P1959">
        <f>IFERROR(E1959/L1959, "null")</f>
        <v>76.138500000000008</v>
      </c>
      <c r="Q1959" t="str">
        <f>TRIM(LEFT(N1959,SEARCH("/",N1959,1)-1))</f>
        <v>technology</v>
      </c>
      <c r="R1959" t="str">
        <f>TRIM(RIGHT(N1959,LEN(N1959)-SEARCH("/",N1959)))</f>
        <v>hardware</v>
      </c>
      <c r="S1959" s="9">
        <f t="shared" si="91"/>
        <v>41179.098530092589</v>
      </c>
      <c r="T1959" s="9">
        <f t="shared" si="92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90"/>
        <v>14.355717142857143</v>
      </c>
      <c r="P1960">
        <f>IFERROR(E1960/L1960, "null")</f>
        <v>74.107684365781708</v>
      </c>
      <c r="Q1960" t="str">
        <f>TRIM(LEFT(N1960,SEARCH("/",N1960,1)-1))</f>
        <v>technology</v>
      </c>
      <c r="R1960" t="str">
        <f>TRIM(RIGHT(N1960,LEN(N1960)-SEARCH("/",N1960)))</f>
        <v>hardware</v>
      </c>
      <c r="S1960" s="9">
        <f t="shared" si="91"/>
        <v>41326.987974537034</v>
      </c>
      <c r="T1960" s="9">
        <f t="shared" si="92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90"/>
        <v>1.5673440000000001</v>
      </c>
      <c r="P1961">
        <f>IFERROR(E1961/L1961, "null")</f>
        <v>36.965660377358489</v>
      </c>
      <c r="Q1961" t="str">
        <f>TRIM(LEFT(N1961,SEARCH("/",N1961,1)-1))</f>
        <v>technology</v>
      </c>
      <c r="R1961" t="str">
        <f>TRIM(RIGHT(N1961,LEN(N1961)-SEARCH("/",N1961)))</f>
        <v>hardware</v>
      </c>
      <c r="S1961" s="9">
        <f t="shared" si="91"/>
        <v>41871.845601851855</v>
      </c>
      <c r="T1961" s="9">
        <f t="shared" si="92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90"/>
        <v>1.1790285714285715</v>
      </c>
      <c r="P1962">
        <f>IFERROR(E1962/L1962, "null")</f>
        <v>2500.969696969697</v>
      </c>
      <c r="Q1962" t="str">
        <f>TRIM(LEFT(N1962,SEARCH("/",N1962,1)-1))</f>
        <v>technology</v>
      </c>
      <c r="R1962" t="str">
        <f>TRIM(RIGHT(N1962,LEN(N1962)-SEARCH("/",N1962)))</f>
        <v>hardware</v>
      </c>
      <c r="S1962" s="9">
        <f t="shared" si="91"/>
        <v>41964.362743055557</v>
      </c>
      <c r="T1962" s="9">
        <f t="shared" si="92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90"/>
        <v>11.053811999999999</v>
      </c>
      <c r="P1963">
        <f>IFERROR(E1963/L1963, "null")</f>
        <v>67.690214329454989</v>
      </c>
      <c r="Q1963" t="str">
        <f>TRIM(LEFT(N1963,SEARCH("/",N1963,1)-1))</f>
        <v>technology</v>
      </c>
      <c r="R1963" t="str">
        <f>TRIM(RIGHT(N1963,LEN(N1963)-SEARCH("/",N1963)))</f>
        <v>hardware</v>
      </c>
      <c r="S1963" s="9">
        <f t="shared" si="91"/>
        <v>41148.194641203707</v>
      </c>
      <c r="T1963" s="9">
        <f t="shared" si="92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90"/>
        <v>1.9292499999999999</v>
      </c>
      <c r="P1964">
        <f>IFERROR(E1964/L1964, "null")</f>
        <v>63.04738562091503</v>
      </c>
      <c r="Q1964" t="str">
        <f>TRIM(LEFT(N1964,SEARCH("/",N1964,1)-1))</f>
        <v>technology</v>
      </c>
      <c r="R1964" t="str">
        <f>TRIM(RIGHT(N1964,LEN(N1964)-SEARCH("/",N1964)))</f>
        <v>hardware</v>
      </c>
      <c r="S1964" s="9">
        <f t="shared" si="91"/>
        <v>41742.780509259261</v>
      </c>
      <c r="T1964" s="9">
        <f t="shared" si="92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90"/>
        <v>1.268842105263158</v>
      </c>
      <c r="P1965">
        <f>IFERROR(E1965/L1965, "null")</f>
        <v>117.6</v>
      </c>
      <c r="Q1965" t="str">
        <f>TRIM(LEFT(N1965,SEARCH("/",N1965,1)-1))</f>
        <v>technology</v>
      </c>
      <c r="R1965" t="str">
        <f>TRIM(RIGHT(N1965,LEN(N1965)-SEARCH("/",N1965)))</f>
        <v>hardware</v>
      </c>
      <c r="S1965" s="9">
        <f t="shared" si="91"/>
        <v>41863.429791666669</v>
      </c>
      <c r="T1965" s="9">
        <f t="shared" si="92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90"/>
        <v>2.5957748878923765</v>
      </c>
      <c r="P1966">
        <f>IFERROR(E1966/L1966, "null")</f>
        <v>180.75185011709601</v>
      </c>
      <c r="Q1966" t="str">
        <f>TRIM(LEFT(N1966,SEARCH("/",N1966,1)-1))</f>
        <v>technology</v>
      </c>
      <c r="R1966" t="str">
        <f>TRIM(RIGHT(N1966,LEN(N1966)-SEARCH("/",N1966)))</f>
        <v>hardware</v>
      </c>
      <c r="S1966" s="9">
        <f t="shared" si="91"/>
        <v>42452.272824074069</v>
      </c>
      <c r="T1966" s="9">
        <f t="shared" si="92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90"/>
        <v>2.6227999999999998</v>
      </c>
      <c r="P1967">
        <f>IFERROR(E1967/L1967, "null")</f>
        <v>127.32038834951456</v>
      </c>
      <c r="Q1967" t="str">
        <f>TRIM(LEFT(N1967,SEARCH("/",N1967,1)-1))</f>
        <v>technology</v>
      </c>
      <c r="R1967" t="str">
        <f>TRIM(RIGHT(N1967,LEN(N1967)-SEARCH("/",N1967)))</f>
        <v>hardware</v>
      </c>
      <c r="S1967" s="9">
        <f t="shared" si="91"/>
        <v>40898.089236111111</v>
      </c>
      <c r="T1967" s="9">
        <f t="shared" si="92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90"/>
        <v>2.0674309000000002</v>
      </c>
      <c r="P1968">
        <f>IFERROR(E1968/L1968, "null")</f>
        <v>136.6444745538665</v>
      </c>
      <c r="Q1968" t="str">
        <f>TRIM(LEFT(N1968,SEARCH("/",N1968,1)-1))</f>
        <v>technology</v>
      </c>
      <c r="R1968" t="str">
        <f>TRIM(RIGHT(N1968,LEN(N1968)-SEARCH("/",N1968)))</f>
        <v>hardware</v>
      </c>
      <c r="S1968" s="9">
        <f t="shared" si="91"/>
        <v>41835.540486111109</v>
      </c>
      <c r="T1968" s="9">
        <f t="shared" si="92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90"/>
        <v>3.7012999999999998</v>
      </c>
      <c r="P1969">
        <f>IFERROR(E1969/L1969, "null")</f>
        <v>182.78024691358024</v>
      </c>
      <c r="Q1969" t="str">
        <f>TRIM(LEFT(N1969,SEARCH("/",N1969,1)-1))</f>
        <v>technology</v>
      </c>
      <c r="R1969" t="str">
        <f>TRIM(RIGHT(N1969,LEN(N1969)-SEARCH("/",N1969)))</f>
        <v>hardware</v>
      </c>
      <c r="S1969" s="9">
        <f t="shared" si="91"/>
        <v>41730.663530092592</v>
      </c>
      <c r="T1969" s="9">
        <f t="shared" si="92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90"/>
        <v>2.8496600000000001</v>
      </c>
      <c r="P1970">
        <f>IFERROR(E1970/L1970, "null")</f>
        <v>279.37843137254902</v>
      </c>
      <c r="Q1970" t="str">
        <f>TRIM(LEFT(N1970,SEARCH("/",N1970,1)-1))</f>
        <v>technology</v>
      </c>
      <c r="R1970" t="str">
        <f>TRIM(RIGHT(N1970,LEN(N1970)-SEARCH("/",N1970)))</f>
        <v>hardware</v>
      </c>
      <c r="S1970" s="9">
        <f t="shared" si="91"/>
        <v>42676.586979166663</v>
      </c>
      <c r="T1970" s="9">
        <f t="shared" si="92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90"/>
        <v>5.7907999999999999</v>
      </c>
      <c r="P1971">
        <f>IFERROR(E1971/L1971, "null")</f>
        <v>61.375728669846318</v>
      </c>
      <c r="Q1971" t="str">
        <f>TRIM(LEFT(N1971,SEARCH("/",N1971,1)-1))</f>
        <v>technology</v>
      </c>
      <c r="R1971" t="str">
        <f>TRIM(RIGHT(N1971,LEN(N1971)-SEARCH("/",N1971)))</f>
        <v>hardware</v>
      </c>
      <c r="S1971" s="9">
        <f t="shared" si="91"/>
        <v>42557.792453703703</v>
      </c>
      <c r="T1971" s="9">
        <f t="shared" si="92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90"/>
        <v>11.318</v>
      </c>
      <c r="P1972">
        <f>IFERROR(E1972/L1972, "null")</f>
        <v>80.727532097004286</v>
      </c>
      <c r="Q1972" t="str">
        <f>TRIM(LEFT(N1972,SEARCH("/",N1972,1)-1))</f>
        <v>technology</v>
      </c>
      <c r="R1972" t="str">
        <f>TRIM(RIGHT(N1972,LEN(N1972)-SEARCH("/",N1972)))</f>
        <v>hardware</v>
      </c>
      <c r="S1972" s="9">
        <f t="shared" si="91"/>
        <v>41324.193298611113</v>
      </c>
      <c r="T1972" s="9">
        <f t="shared" si="92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90"/>
        <v>2.6302771750000002</v>
      </c>
      <c r="P1973">
        <f>IFERROR(E1973/L1973, "null")</f>
        <v>272.35590732591254</v>
      </c>
      <c r="Q1973" t="str">
        <f>TRIM(LEFT(N1973,SEARCH("/",N1973,1)-1))</f>
        <v>technology</v>
      </c>
      <c r="R1973" t="str">
        <f>TRIM(RIGHT(N1973,LEN(N1973)-SEARCH("/",N1973)))</f>
        <v>hardware</v>
      </c>
      <c r="S1973" s="9">
        <f t="shared" si="91"/>
        <v>41561.500706018516</v>
      </c>
      <c r="T1973" s="9">
        <f t="shared" si="92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90"/>
        <v>6.7447999999999997</v>
      </c>
      <c r="P1974">
        <f>IFERROR(E1974/L1974, "null")</f>
        <v>70.848739495798313</v>
      </c>
      <c r="Q1974" t="str">
        <f>TRIM(LEFT(N1974,SEARCH("/",N1974,1)-1))</f>
        <v>technology</v>
      </c>
      <c r="R1974" t="str">
        <f>TRIM(RIGHT(N1974,LEN(N1974)-SEARCH("/",N1974)))</f>
        <v>hardware</v>
      </c>
      <c r="S1974" s="9">
        <f t="shared" si="91"/>
        <v>41201.012083333335</v>
      </c>
      <c r="T1974" s="9">
        <f t="shared" si="92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90"/>
        <v>2.5683081313131315</v>
      </c>
      <c r="P1975">
        <f>IFERROR(E1975/L1975, "null")</f>
        <v>247.94003412969283</v>
      </c>
      <c r="Q1975" t="str">
        <f>TRIM(LEFT(N1975,SEARCH("/",N1975,1)-1))</f>
        <v>technology</v>
      </c>
      <c r="R1975" t="str">
        <f>TRIM(RIGHT(N1975,LEN(N1975)-SEARCH("/",N1975)))</f>
        <v>hardware</v>
      </c>
      <c r="S1975" s="9">
        <f t="shared" si="91"/>
        <v>42549.722962962958</v>
      </c>
      <c r="T1975" s="9">
        <f t="shared" si="92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90"/>
        <v>3.7549600000000001</v>
      </c>
      <c r="P1976">
        <f>IFERROR(E1976/L1976, "null")</f>
        <v>186.81393034825871</v>
      </c>
      <c r="Q1976" t="str">
        <f>TRIM(LEFT(N1976,SEARCH("/",N1976,1)-1))</f>
        <v>technology</v>
      </c>
      <c r="R1976" t="str">
        <f>TRIM(RIGHT(N1976,LEN(N1976)-SEARCH("/",N1976)))</f>
        <v>hardware</v>
      </c>
      <c r="S1976" s="9">
        <f t="shared" si="91"/>
        <v>41445.334131944444</v>
      </c>
      <c r="T1976" s="9">
        <f t="shared" si="92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90"/>
        <v>2.0870837499999997</v>
      </c>
      <c r="P1977">
        <f>IFERROR(E1977/L1977, "null")</f>
        <v>131.98948616600788</v>
      </c>
      <c r="Q1977" t="str">
        <f>TRIM(LEFT(N1977,SEARCH("/",N1977,1)-1))</f>
        <v>technology</v>
      </c>
      <c r="R1977" t="str">
        <f>TRIM(RIGHT(N1977,LEN(N1977)-SEARCH("/",N1977)))</f>
        <v>hardware</v>
      </c>
      <c r="S1977" s="9">
        <f t="shared" si="91"/>
        <v>41313.755219907405</v>
      </c>
      <c r="T1977" s="9">
        <f t="shared" si="92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90"/>
        <v>3.4660000000000002</v>
      </c>
      <c r="P1978">
        <f>IFERROR(E1978/L1978, "null")</f>
        <v>29.310782241014799</v>
      </c>
      <c r="Q1978" t="str">
        <f>TRIM(LEFT(N1978,SEARCH("/",N1978,1)-1))</f>
        <v>technology</v>
      </c>
      <c r="R1978" t="str">
        <f>TRIM(RIGHT(N1978,LEN(N1978)-SEARCH("/",N1978)))</f>
        <v>hardware</v>
      </c>
      <c r="S1978" s="9">
        <f t="shared" si="91"/>
        <v>41438.899594907409</v>
      </c>
      <c r="T1978" s="9">
        <f t="shared" si="92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90"/>
        <v>4.0232999999999999</v>
      </c>
      <c r="P1979">
        <f>IFERROR(E1979/L1979, "null")</f>
        <v>245.02436053593178</v>
      </c>
      <c r="Q1979" t="str">
        <f>TRIM(LEFT(N1979,SEARCH("/",N1979,1)-1))</f>
        <v>technology</v>
      </c>
      <c r="R1979" t="str">
        <f>TRIM(RIGHT(N1979,LEN(N1979)-SEARCH("/",N1979)))</f>
        <v>hardware</v>
      </c>
      <c r="S1979" s="9">
        <f t="shared" si="91"/>
        <v>42311.216898148152</v>
      </c>
      <c r="T1979" s="9">
        <f t="shared" si="92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90"/>
        <v>10.2684514</v>
      </c>
      <c r="P1980">
        <f>IFERROR(E1980/L1980, "null")</f>
        <v>1323.2540463917526</v>
      </c>
      <c r="Q1980" t="str">
        <f>TRIM(LEFT(N1980,SEARCH("/",N1980,1)-1))</f>
        <v>technology</v>
      </c>
      <c r="R1980" t="str">
        <f>TRIM(RIGHT(N1980,LEN(N1980)-SEARCH("/",N1980)))</f>
        <v>hardware</v>
      </c>
      <c r="S1980" s="9">
        <f t="shared" si="91"/>
        <v>41039.225601851853</v>
      </c>
      <c r="T1980" s="9">
        <f t="shared" si="92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90"/>
        <v>1.14901155</v>
      </c>
      <c r="P1981">
        <f>IFERROR(E1981/L1981, "null")</f>
        <v>282.65966789667897</v>
      </c>
      <c r="Q1981" t="str">
        <f>TRIM(LEFT(N1981,SEARCH("/",N1981,1)-1))</f>
        <v>technology</v>
      </c>
      <c r="R1981" t="str">
        <f>TRIM(RIGHT(N1981,LEN(N1981)-SEARCH("/",N1981)))</f>
        <v>hardware</v>
      </c>
      <c r="S1981" s="9">
        <f t="shared" si="91"/>
        <v>42290.460023148145</v>
      </c>
      <c r="T1981" s="9">
        <f t="shared" si="92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90"/>
        <v>3.5482402000000004</v>
      </c>
      <c r="P1982">
        <f>IFERROR(E1982/L1982, "null")</f>
        <v>91.214401028277635</v>
      </c>
      <c r="Q1982" t="str">
        <f>TRIM(LEFT(N1982,SEARCH("/",N1982,1)-1))</f>
        <v>technology</v>
      </c>
      <c r="R1982" t="str">
        <f>TRIM(RIGHT(N1982,LEN(N1982)-SEARCH("/",N1982)))</f>
        <v>hardware</v>
      </c>
      <c r="S1982" s="9">
        <f t="shared" si="91"/>
        <v>42423.542384259257</v>
      </c>
      <c r="T1982" s="9">
        <f t="shared" si="92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90"/>
        <v>5.0799999999999998E-2</v>
      </c>
      <c r="P1983">
        <f>IFERROR(E1983/L1983, "null")</f>
        <v>31.75</v>
      </c>
      <c r="Q1983" t="str">
        <f>TRIM(LEFT(N1983,SEARCH("/",N1983,1)-1))</f>
        <v>photography</v>
      </c>
      <c r="R1983" t="str">
        <f>TRIM(RIGHT(N1983,LEN(N1983)-SEARCH("/",N1983)))</f>
        <v>people</v>
      </c>
      <c r="S1983" s="9">
        <f t="shared" si="91"/>
        <v>41799.725289351853</v>
      </c>
      <c r="T1983" s="9">
        <f t="shared" si="92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90"/>
        <v>0</v>
      </c>
      <c r="P1984" t="str">
        <f>IFERROR(E1984/L1984, "null")</f>
        <v>null</v>
      </c>
      <c r="Q1984" t="str">
        <f>TRIM(LEFT(N1984,SEARCH("/",N1984,1)-1))</f>
        <v>photography</v>
      </c>
      <c r="R1984" t="str">
        <f>TRIM(RIGHT(N1984,LEN(N1984)-SEARCH("/",N1984)))</f>
        <v>people</v>
      </c>
      <c r="S1984" s="9">
        <f t="shared" si="91"/>
        <v>42678.586655092593</v>
      </c>
      <c r="T1984" s="9">
        <f t="shared" si="92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90"/>
        <v>4.2999999999999997E-2</v>
      </c>
      <c r="P1985">
        <f>IFERROR(E1985/L1985, "null")</f>
        <v>88.6875</v>
      </c>
      <c r="Q1985" t="str">
        <f>TRIM(LEFT(N1985,SEARCH("/",N1985,1)-1))</f>
        <v>photography</v>
      </c>
      <c r="R1985" t="str">
        <f>TRIM(RIGHT(N1985,LEN(N1985)-SEARCH("/",N1985)))</f>
        <v>people</v>
      </c>
      <c r="S1985" s="9">
        <f t="shared" si="91"/>
        <v>42593.011782407411</v>
      </c>
      <c r="T1985" s="9">
        <f t="shared" si="92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90"/>
        <v>0.21146666666666666</v>
      </c>
      <c r="P1986">
        <f>IFERROR(E1986/L1986, "null")</f>
        <v>453.14285714285717</v>
      </c>
      <c r="Q1986" t="str">
        <f>TRIM(LEFT(N1986,SEARCH("/",N1986,1)-1))</f>
        <v>photography</v>
      </c>
      <c r="R1986" t="str">
        <f>TRIM(RIGHT(N1986,LEN(N1986)-SEARCH("/",N1986)))</f>
        <v>people</v>
      </c>
      <c r="S1986" s="9">
        <f t="shared" si="91"/>
        <v>41913.790289351848</v>
      </c>
      <c r="T1986" s="9">
        <f t="shared" si="92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93">E1987/D1987</f>
        <v>3.1875000000000001E-2</v>
      </c>
      <c r="P1987">
        <f>IFERROR(E1987/L1987, "null")</f>
        <v>12.75</v>
      </c>
      <c r="Q1987" t="str">
        <f>TRIM(LEFT(N1987,SEARCH("/",N1987,1)-1))</f>
        <v>photography</v>
      </c>
      <c r="R1987" t="str">
        <f>TRIM(RIGHT(N1987,LEN(N1987)-SEARCH("/",N1987)))</f>
        <v>people</v>
      </c>
      <c r="S1987" s="9">
        <f t="shared" ref="S1987:S2050" si="94">(((J1987/60)/60)/24)+DATE(1970,1,1)</f>
        <v>42555.698738425926</v>
      </c>
      <c r="T1987" s="9">
        <f t="shared" ref="T1987:T2050" si="95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93"/>
        <v>5.0000000000000001E-4</v>
      </c>
      <c r="P1988">
        <f>IFERROR(E1988/L1988, "null")</f>
        <v>1</v>
      </c>
      <c r="Q1988" t="str">
        <f>TRIM(LEFT(N1988,SEARCH("/",N1988,1)-1))</f>
        <v>photography</v>
      </c>
      <c r="R1988" t="str">
        <f>TRIM(RIGHT(N1988,LEN(N1988)-SEARCH("/",N1988)))</f>
        <v>people</v>
      </c>
      <c r="S1988" s="9">
        <f t="shared" si="94"/>
        <v>42413.433831018512</v>
      </c>
      <c r="T1988" s="9">
        <f t="shared" si="95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93"/>
        <v>0.42472727272727273</v>
      </c>
      <c r="P1989">
        <f>IFERROR(E1989/L1989, "null")</f>
        <v>83.428571428571431</v>
      </c>
      <c r="Q1989" t="str">
        <f>TRIM(LEFT(N1989,SEARCH("/",N1989,1)-1))</f>
        <v>photography</v>
      </c>
      <c r="R1989" t="str">
        <f>TRIM(RIGHT(N1989,LEN(N1989)-SEARCH("/",N1989)))</f>
        <v>people</v>
      </c>
      <c r="S1989" s="9">
        <f t="shared" si="94"/>
        <v>42034.639768518522</v>
      </c>
      <c r="T1989" s="9">
        <f t="shared" si="95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93"/>
        <v>4.1666666666666666E-3</v>
      </c>
      <c r="P1990">
        <f>IFERROR(E1990/L1990, "null")</f>
        <v>25</v>
      </c>
      <c r="Q1990" t="str">
        <f>TRIM(LEFT(N1990,SEARCH("/",N1990,1)-1))</f>
        <v>photography</v>
      </c>
      <c r="R1990" t="str">
        <f>TRIM(RIGHT(N1990,LEN(N1990)-SEARCH("/",N1990)))</f>
        <v>people</v>
      </c>
      <c r="S1990" s="9">
        <f t="shared" si="94"/>
        <v>42206.763217592597</v>
      </c>
      <c r="T1990" s="9">
        <f t="shared" si="95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93"/>
        <v>0.01</v>
      </c>
      <c r="P1991">
        <f>IFERROR(E1991/L1991, "null")</f>
        <v>50</v>
      </c>
      <c r="Q1991" t="str">
        <f>TRIM(LEFT(N1991,SEARCH("/",N1991,1)-1))</f>
        <v>photography</v>
      </c>
      <c r="R1991" t="str">
        <f>TRIM(RIGHT(N1991,LEN(N1991)-SEARCH("/",N1991)))</f>
        <v>people</v>
      </c>
      <c r="S1991" s="9">
        <f t="shared" si="94"/>
        <v>42685.680648148147</v>
      </c>
      <c r="T1991" s="9">
        <f t="shared" si="95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93"/>
        <v>0.16966666666666666</v>
      </c>
      <c r="P1992">
        <f>IFERROR(E1992/L1992, "null")</f>
        <v>101.8</v>
      </c>
      <c r="Q1992" t="str">
        <f>TRIM(LEFT(N1992,SEARCH("/",N1992,1)-1))</f>
        <v>photography</v>
      </c>
      <c r="R1992" t="str">
        <f>TRIM(RIGHT(N1992,LEN(N1992)-SEARCH("/",N1992)))</f>
        <v>people</v>
      </c>
      <c r="S1992" s="9">
        <f t="shared" si="94"/>
        <v>42398.195972222224</v>
      </c>
      <c r="T1992" s="9">
        <f t="shared" si="95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93"/>
        <v>7.0000000000000007E-2</v>
      </c>
      <c r="P1993">
        <f>IFERROR(E1993/L1993, "null")</f>
        <v>46.666666666666664</v>
      </c>
      <c r="Q1993" t="str">
        <f>TRIM(LEFT(N1993,SEARCH("/",N1993,1)-1))</f>
        <v>photography</v>
      </c>
      <c r="R1993" t="str">
        <f>TRIM(RIGHT(N1993,LEN(N1993)-SEARCH("/",N1993)))</f>
        <v>people</v>
      </c>
      <c r="S1993" s="9">
        <f t="shared" si="94"/>
        <v>42167.89335648148</v>
      </c>
      <c r="T1993" s="9">
        <f t="shared" si="95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93"/>
        <v>1.3333333333333333E-3</v>
      </c>
      <c r="P1994">
        <f>IFERROR(E1994/L1994, "null")</f>
        <v>1</v>
      </c>
      <c r="Q1994" t="str">
        <f>TRIM(LEFT(N1994,SEARCH("/",N1994,1)-1))</f>
        <v>photography</v>
      </c>
      <c r="R1994" t="str">
        <f>TRIM(RIGHT(N1994,LEN(N1994)-SEARCH("/",N1994)))</f>
        <v>people</v>
      </c>
      <c r="S1994" s="9">
        <f t="shared" si="94"/>
        <v>42023.143414351856</v>
      </c>
      <c r="T1994" s="9">
        <f t="shared" si="95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93"/>
        <v>0</v>
      </c>
      <c r="P1995" t="str">
        <f>IFERROR(E1995/L1995, "null")</f>
        <v>null</v>
      </c>
      <c r="Q1995" t="str">
        <f>TRIM(LEFT(N1995,SEARCH("/",N1995,1)-1))</f>
        <v>photography</v>
      </c>
      <c r="R1995" t="str">
        <f>TRIM(RIGHT(N1995,LEN(N1995)-SEARCH("/",N1995)))</f>
        <v>people</v>
      </c>
      <c r="S1995" s="9">
        <f t="shared" si="94"/>
        <v>42329.58839120371</v>
      </c>
      <c r="T1995" s="9">
        <f t="shared" si="95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93"/>
        <v>0</v>
      </c>
      <c r="P1996" t="str">
        <f>IFERROR(E1996/L1996, "null")</f>
        <v>null</v>
      </c>
      <c r="Q1996" t="str">
        <f>TRIM(LEFT(N1996,SEARCH("/",N1996,1)-1))</f>
        <v>photography</v>
      </c>
      <c r="R1996" t="str">
        <f>TRIM(RIGHT(N1996,LEN(N1996)-SEARCH("/",N1996)))</f>
        <v>people</v>
      </c>
      <c r="S1996" s="9">
        <f t="shared" si="94"/>
        <v>42651.006273148145</v>
      </c>
      <c r="T1996" s="9">
        <f t="shared" si="95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93"/>
        <v>7.8E-2</v>
      </c>
      <c r="P1997">
        <f>IFERROR(E1997/L1997, "null")</f>
        <v>26</v>
      </c>
      <c r="Q1997" t="str">
        <f>TRIM(LEFT(N1997,SEARCH("/",N1997,1)-1))</f>
        <v>photography</v>
      </c>
      <c r="R1997" t="str">
        <f>TRIM(RIGHT(N1997,LEN(N1997)-SEARCH("/",N1997)))</f>
        <v>people</v>
      </c>
      <c r="S1997" s="9">
        <f t="shared" si="94"/>
        <v>42181.902037037042</v>
      </c>
      <c r="T1997" s="9">
        <f t="shared" si="95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93"/>
        <v>0</v>
      </c>
      <c r="P1998" t="str">
        <f>IFERROR(E1998/L1998, "null")</f>
        <v>null</v>
      </c>
      <c r="Q1998" t="str">
        <f>TRIM(LEFT(N1998,SEARCH("/",N1998,1)-1))</f>
        <v>photography</v>
      </c>
      <c r="R1998" t="str">
        <f>TRIM(RIGHT(N1998,LEN(N1998)-SEARCH("/",N1998)))</f>
        <v>people</v>
      </c>
      <c r="S1998" s="9">
        <f t="shared" si="94"/>
        <v>41800.819571759261</v>
      </c>
      <c r="T1998" s="9">
        <f t="shared" si="95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93"/>
        <v>0</v>
      </c>
      <c r="P1999" t="str">
        <f>IFERROR(E1999/L1999, "null")</f>
        <v>null</v>
      </c>
      <c r="Q1999" t="str">
        <f>TRIM(LEFT(N1999,SEARCH("/",N1999,1)-1))</f>
        <v>photography</v>
      </c>
      <c r="R1999" t="str">
        <f>TRIM(RIGHT(N1999,LEN(N1999)-SEARCH("/",N1999)))</f>
        <v>people</v>
      </c>
      <c r="S1999" s="9">
        <f t="shared" si="94"/>
        <v>41847.930694444447</v>
      </c>
      <c r="T1999" s="9">
        <f t="shared" si="95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93"/>
        <v>0.26200000000000001</v>
      </c>
      <c r="P2000">
        <f>IFERROR(E2000/L2000, "null")</f>
        <v>218.33333333333334</v>
      </c>
      <c r="Q2000" t="str">
        <f>TRIM(LEFT(N2000,SEARCH("/",N2000,1)-1))</f>
        <v>photography</v>
      </c>
      <c r="R2000" t="str">
        <f>TRIM(RIGHT(N2000,LEN(N2000)-SEARCH("/",N2000)))</f>
        <v>people</v>
      </c>
      <c r="S2000" s="9">
        <f t="shared" si="94"/>
        <v>41807.118495370371</v>
      </c>
      <c r="T2000" s="9">
        <f t="shared" si="95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93"/>
        <v>7.6129032258064515E-3</v>
      </c>
      <c r="P2001">
        <f>IFERROR(E2001/L2001, "null")</f>
        <v>33.714285714285715</v>
      </c>
      <c r="Q2001" t="str">
        <f>TRIM(LEFT(N2001,SEARCH("/",N2001,1)-1))</f>
        <v>photography</v>
      </c>
      <c r="R2001" t="str">
        <f>TRIM(RIGHT(N2001,LEN(N2001)-SEARCH("/",N2001)))</f>
        <v>people</v>
      </c>
      <c r="S2001" s="9">
        <f t="shared" si="94"/>
        <v>41926.482731481483</v>
      </c>
      <c r="T2001" s="9">
        <f t="shared" si="95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93"/>
        <v>0.125</v>
      </c>
      <c r="P2002">
        <f>IFERROR(E2002/L2002, "null")</f>
        <v>25</v>
      </c>
      <c r="Q2002" t="str">
        <f>TRIM(LEFT(N2002,SEARCH("/",N2002,1)-1))</f>
        <v>photography</v>
      </c>
      <c r="R2002" t="str">
        <f>TRIM(RIGHT(N2002,LEN(N2002)-SEARCH("/",N2002)))</f>
        <v>people</v>
      </c>
      <c r="S2002" s="9">
        <f t="shared" si="94"/>
        <v>42345.951539351852</v>
      </c>
      <c r="T2002" s="9">
        <f t="shared" si="95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93"/>
        <v>3.8212909090909091</v>
      </c>
      <c r="P2003">
        <f>IFERROR(E2003/L2003, "null")</f>
        <v>128.38790470372632</v>
      </c>
      <c r="Q2003" t="str">
        <f>TRIM(LEFT(N2003,SEARCH("/",N2003,1)-1))</f>
        <v>technology</v>
      </c>
      <c r="R2003" t="str">
        <f>TRIM(RIGHT(N2003,LEN(N2003)-SEARCH("/",N2003)))</f>
        <v>hardware</v>
      </c>
      <c r="S2003" s="9">
        <f t="shared" si="94"/>
        <v>42136.209675925929</v>
      </c>
      <c r="T2003" s="9">
        <f t="shared" si="95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93"/>
        <v>2.1679422000000002</v>
      </c>
      <c r="P2004">
        <f>IFERROR(E2004/L2004, "null")</f>
        <v>78.834261818181815</v>
      </c>
      <c r="Q2004" t="str">
        <f>TRIM(LEFT(N2004,SEARCH("/",N2004,1)-1))</f>
        <v>technology</v>
      </c>
      <c r="R2004" t="str">
        <f>TRIM(RIGHT(N2004,LEN(N2004)-SEARCH("/",N2004)))</f>
        <v>hardware</v>
      </c>
      <c r="S2004" s="9">
        <f t="shared" si="94"/>
        <v>42728.71230324074</v>
      </c>
      <c r="T2004" s="9">
        <f t="shared" si="95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93"/>
        <v>3.12</v>
      </c>
      <c r="P2005">
        <f>IFERROR(E2005/L2005, "null")</f>
        <v>91.764705882352942</v>
      </c>
      <c r="Q2005" t="str">
        <f>TRIM(LEFT(N2005,SEARCH("/",N2005,1)-1))</f>
        <v>technology</v>
      </c>
      <c r="R2005" t="str">
        <f>TRIM(RIGHT(N2005,LEN(N2005)-SEARCH("/",N2005)))</f>
        <v>hardware</v>
      </c>
      <c r="S2005" s="9">
        <f t="shared" si="94"/>
        <v>40347.125601851854</v>
      </c>
      <c r="T2005" s="9">
        <f t="shared" si="95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93"/>
        <v>2.3442048</v>
      </c>
      <c r="P2006">
        <f>IFERROR(E2006/L2006, "null")</f>
        <v>331.10237288135596</v>
      </c>
      <c r="Q2006" t="str">
        <f>TRIM(LEFT(N2006,SEARCH("/",N2006,1)-1))</f>
        <v>technology</v>
      </c>
      <c r="R2006" t="str">
        <f>TRIM(RIGHT(N2006,LEN(N2006)-SEARCH("/",N2006)))</f>
        <v>hardware</v>
      </c>
      <c r="S2006" s="9">
        <f t="shared" si="94"/>
        <v>41800.604895833334</v>
      </c>
      <c r="T2006" s="9">
        <f t="shared" si="95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93"/>
        <v>1.236801</v>
      </c>
      <c r="P2007">
        <f>IFERROR(E2007/L2007, "null")</f>
        <v>194.26193717277485</v>
      </c>
      <c r="Q2007" t="str">
        <f>TRIM(LEFT(N2007,SEARCH("/",N2007,1)-1))</f>
        <v>technology</v>
      </c>
      <c r="R2007" t="str">
        <f>TRIM(RIGHT(N2007,LEN(N2007)-SEARCH("/",N2007)))</f>
        <v>hardware</v>
      </c>
      <c r="S2007" s="9">
        <f t="shared" si="94"/>
        <v>41535.812708333331</v>
      </c>
      <c r="T2007" s="9">
        <f t="shared" si="95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93"/>
        <v>2.4784000000000002</v>
      </c>
      <c r="P2008">
        <f>IFERROR(E2008/L2008, "null")</f>
        <v>408.97689768976898</v>
      </c>
      <c r="Q2008" t="str">
        <f>TRIM(LEFT(N2008,SEARCH("/",N2008,1)-1))</f>
        <v>technology</v>
      </c>
      <c r="R2008" t="str">
        <f>TRIM(RIGHT(N2008,LEN(N2008)-SEARCH("/",N2008)))</f>
        <v>hardware</v>
      </c>
      <c r="S2008" s="9">
        <f t="shared" si="94"/>
        <v>41941.500520833331</v>
      </c>
      <c r="T2008" s="9">
        <f t="shared" si="95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93"/>
        <v>1.157092</v>
      </c>
      <c r="P2009">
        <f>IFERROR(E2009/L2009, "null")</f>
        <v>84.459270072992695</v>
      </c>
      <c r="Q2009" t="str">
        <f>TRIM(LEFT(N2009,SEARCH("/",N2009,1)-1))</f>
        <v>technology</v>
      </c>
      <c r="R2009" t="str">
        <f>TRIM(RIGHT(N2009,LEN(N2009)-SEARCH("/",N2009)))</f>
        <v>hardware</v>
      </c>
      <c r="S2009" s="9">
        <f t="shared" si="94"/>
        <v>40347.837800925925</v>
      </c>
      <c r="T2009" s="9">
        <f t="shared" si="95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93"/>
        <v>1.1707484768810599</v>
      </c>
      <c r="P2010">
        <f>IFERROR(E2010/L2010, "null")</f>
        <v>44.853658536585364</v>
      </c>
      <c r="Q2010" t="str">
        <f>TRIM(LEFT(N2010,SEARCH("/",N2010,1)-1))</f>
        <v>technology</v>
      </c>
      <c r="R2010" t="str">
        <f>TRIM(RIGHT(N2010,LEN(N2010)-SEARCH("/",N2010)))</f>
        <v>hardware</v>
      </c>
      <c r="S2010" s="9">
        <f t="shared" si="94"/>
        <v>40761.604421296295</v>
      </c>
      <c r="T2010" s="9">
        <f t="shared" si="95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93"/>
        <v>3.05158</v>
      </c>
      <c r="P2011">
        <f>IFERROR(E2011/L2011, "null")</f>
        <v>383.3643216080402</v>
      </c>
      <c r="Q2011" t="str">
        <f>TRIM(LEFT(N2011,SEARCH("/",N2011,1)-1))</f>
        <v>technology</v>
      </c>
      <c r="R2011" t="str">
        <f>TRIM(RIGHT(N2011,LEN(N2011)-SEARCH("/",N2011)))</f>
        <v>hardware</v>
      </c>
      <c r="S2011" s="9">
        <f t="shared" si="94"/>
        <v>42661.323414351849</v>
      </c>
      <c r="T2011" s="9">
        <f t="shared" si="95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93"/>
        <v>3.2005299999999997</v>
      </c>
      <c r="P2012">
        <f>IFERROR(E2012/L2012, "null")</f>
        <v>55.276856649395505</v>
      </c>
      <c r="Q2012" t="str">
        <f>TRIM(LEFT(N2012,SEARCH("/",N2012,1)-1))</f>
        <v>technology</v>
      </c>
      <c r="R2012" t="str">
        <f>TRIM(RIGHT(N2012,LEN(N2012)-SEARCH("/",N2012)))</f>
        <v>hardware</v>
      </c>
      <c r="S2012" s="9">
        <f t="shared" si="94"/>
        <v>42570.996423611112</v>
      </c>
      <c r="T2012" s="9">
        <f t="shared" si="95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93"/>
        <v>8.1956399999999991</v>
      </c>
      <c r="P2013">
        <f>IFERROR(E2013/L2013, "null")</f>
        <v>422.02059732234807</v>
      </c>
      <c r="Q2013" t="str">
        <f>TRIM(LEFT(N2013,SEARCH("/",N2013,1)-1))</f>
        <v>technology</v>
      </c>
      <c r="R2013" t="str">
        <f>TRIM(RIGHT(N2013,LEN(N2013)-SEARCH("/",N2013)))</f>
        <v>hardware</v>
      </c>
      <c r="S2013" s="9">
        <f t="shared" si="94"/>
        <v>42347.358483796299</v>
      </c>
      <c r="T2013" s="9">
        <f t="shared" si="95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93"/>
        <v>2.3490000000000002</v>
      </c>
      <c r="P2014">
        <f>IFERROR(E2014/L2014, "null")</f>
        <v>64.180327868852459</v>
      </c>
      <c r="Q2014" t="str">
        <f>TRIM(LEFT(N2014,SEARCH("/",N2014,1)-1))</f>
        <v>technology</v>
      </c>
      <c r="R2014" t="str">
        <f>TRIM(RIGHT(N2014,LEN(N2014)-SEARCH("/",N2014)))</f>
        <v>hardware</v>
      </c>
      <c r="S2014" s="9">
        <f t="shared" si="94"/>
        <v>42010.822233796294</v>
      </c>
      <c r="T2014" s="9">
        <f t="shared" si="95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93"/>
        <v>4.9491375</v>
      </c>
      <c r="P2015">
        <f>IFERROR(E2015/L2015, "null")</f>
        <v>173.57781674704077</v>
      </c>
      <c r="Q2015" t="str">
        <f>TRIM(LEFT(N2015,SEARCH("/",N2015,1)-1))</f>
        <v>technology</v>
      </c>
      <c r="R2015" t="str">
        <f>TRIM(RIGHT(N2015,LEN(N2015)-SEARCH("/",N2015)))</f>
        <v>hardware</v>
      </c>
      <c r="S2015" s="9">
        <f t="shared" si="94"/>
        <v>42499.960810185185</v>
      </c>
      <c r="T2015" s="9">
        <f t="shared" si="95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93"/>
        <v>78.137822333333332</v>
      </c>
      <c r="P2016">
        <f>IFERROR(E2016/L2016, "null")</f>
        <v>88.601680840609291</v>
      </c>
      <c r="Q2016" t="str">
        <f>TRIM(LEFT(N2016,SEARCH("/",N2016,1)-1))</f>
        <v>technology</v>
      </c>
      <c r="R2016" t="str">
        <f>TRIM(RIGHT(N2016,LEN(N2016)-SEARCH("/",N2016)))</f>
        <v>hardware</v>
      </c>
      <c r="S2016" s="9">
        <f t="shared" si="94"/>
        <v>41324.214571759258</v>
      </c>
      <c r="T2016" s="9">
        <f t="shared" si="95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93"/>
        <v>1.1300013888888889</v>
      </c>
      <c r="P2017">
        <f>IFERROR(E2017/L2017, "null")</f>
        <v>50.222283950617282</v>
      </c>
      <c r="Q2017" t="str">
        <f>TRIM(LEFT(N2017,SEARCH("/",N2017,1)-1))</f>
        <v>technology</v>
      </c>
      <c r="R2017" t="str">
        <f>TRIM(RIGHT(N2017,LEN(N2017)-SEARCH("/",N2017)))</f>
        <v>hardware</v>
      </c>
      <c r="S2017" s="9">
        <f t="shared" si="94"/>
        <v>40765.876886574071</v>
      </c>
      <c r="T2017" s="9">
        <f t="shared" si="95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93"/>
        <v>9.2154220000000002</v>
      </c>
      <c r="P2018">
        <f>IFERROR(E2018/L2018, "null")</f>
        <v>192.38876826722338</v>
      </c>
      <c r="Q2018" t="str">
        <f>TRIM(LEFT(N2018,SEARCH("/",N2018,1)-1))</f>
        <v>technology</v>
      </c>
      <c r="R2018" t="str">
        <f>TRIM(RIGHT(N2018,LEN(N2018)-SEARCH("/",N2018)))</f>
        <v>hardware</v>
      </c>
      <c r="S2018" s="9">
        <f t="shared" si="94"/>
        <v>41312.88077546296</v>
      </c>
      <c r="T2018" s="9">
        <f t="shared" si="95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93"/>
        <v>1.2510239999999999</v>
      </c>
      <c r="P2019">
        <f>IFERROR(E2019/L2019, "null")</f>
        <v>73.416901408450698</v>
      </c>
      <c r="Q2019" t="str">
        <f>TRIM(LEFT(N2019,SEARCH("/",N2019,1)-1))</f>
        <v>technology</v>
      </c>
      <c r="R2019" t="str">
        <f>TRIM(RIGHT(N2019,LEN(N2019)-SEARCH("/",N2019)))</f>
        <v>hardware</v>
      </c>
      <c r="S2019" s="9">
        <f t="shared" si="94"/>
        <v>40961.057349537034</v>
      </c>
      <c r="T2019" s="9">
        <f t="shared" si="95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93"/>
        <v>1.0224343076923077</v>
      </c>
      <c r="P2020">
        <f>IFERROR(E2020/L2020, "null")</f>
        <v>147.68495555555555</v>
      </c>
      <c r="Q2020" t="str">
        <f>TRIM(LEFT(N2020,SEARCH("/",N2020,1)-1))</f>
        <v>technology</v>
      </c>
      <c r="R2020" t="str">
        <f>TRIM(RIGHT(N2020,LEN(N2020)-SEARCH("/",N2020)))</f>
        <v>hardware</v>
      </c>
      <c r="S2020" s="9">
        <f t="shared" si="94"/>
        <v>42199.365844907406</v>
      </c>
      <c r="T2020" s="9">
        <f t="shared" si="95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93"/>
        <v>4.8490975000000001</v>
      </c>
      <c r="P2021">
        <f>IFERROR(E2021/L2021, "null")</f>
        <v>108.96848314606741</v>
      </c>
      <c r="Q2021" t="str">
        <f>TRIM(LEFT(N2021,SEARCH("/",N2021,1)-1))</f>
        <v>technology</v>
      </c>
      <c r="R2021" t="str">
        <f>TRIM(RIGHT(N2021,LEN(N2021)-SEARCH("/",N2021)))</f>
        <v>hardware</v>
      </c>
      <c r="S2021" s="9">
        <f t="shared" si="94"/>
        <v>42605.70857638889</v>
      </c>
      <c r="T2021" s="9">
        <f t="shared" si="95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93"/>
        <v>1.9233333333333333</v>
      </c>
      <c r="P2022">
        <f>IFERROR(E2022/L2022, "null")</f>
        <v>23.647540983606557</v>
      </c>
      <c r="Q2022" t="str">
        <f>TRIM(LEFT(N2022,SEARCH("/",N2022,1)-1))</f>
        <v>technology</v>
      </c>
      <c r="R2022" t="str">
        <f>TRIM(RIGHT(N2022,LEN(N2022)-SEARCH("/",N2022)))</f>
        <v>hardware</v>
      </c>
      <c r="S2022" s="9">
        <f t="shared" si="94"/>
        <v>41737.097499999996</v>
      </c>
      <c r="T2022" s="9">
        <f t="shared" si="95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93"/>
        <v>2.8109999999999999</v>
      </c>
      <c r="P2023">
        <f>IFERROR(E2023/L2023, "null")</f>
        <v>147.94736842105263</v>
      </c>
      <c r="Q2023" t="str">
        <f>TRIM(LEFT(N2023,SEARCH("/",N2023,1)-1))</f>
        <v>technology</v>
      </c>
      <c r="R2023" t="str">
        <f>TRIM(RIGHT(N2023,LEN(N2023)-SEARCH("/",N2023)))</f>
        <v>hardware</v>
      </c>
      <c r="S2023" s="9">
        <f t="shared" si="94"/>
        <v>41861.070567129631</v>
      </c>
      <c r="T2023" s="9">
        <f t="shared" si="95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93"/>
        <v>1.2513700000000001</v>
      </c>
      <c r="P2024">
        <f>IFERROR(E2024/L2024, "null")</f>
        <v>385.03692307692307</v>
      </c>
      <c r="Q2024" t="str">
        <f>TRIM(LEFT(N2024,SEARCH("/",N2024,1)-1))</f>
        <v>technology</v>
      </c>
      <c r="R2024" t="str">
        <f>TRIM(RIGHT(N2024,LEN(N2024)-SEARCH("/",N2024)))</f>
        <v>hardware</v>
      </c>
      <c r="S2024" s="9">
        <f t="shared" si="94"/>
        <v>42502.569120370375</v>
      </c>
      <c r="T2024" s="9">
        <f t="shared" si="95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93"/>
        <v>1.61459</v>
      </c>
      <c r="P2025">
        <f>IFERROR(E2025/L2025, "null")</f>
        <v>457.39093484419266</v>
      </c>
      <c r="Q2025" t="str">
        <f>TRIM(LEFT(N2025,SEARCH("/",N2025,1)-1))</f>
        <v>technology</v>
      </c>
      <c r="R2025" t="str">
        <f>TRIM(RIGHT(N2025,LEN(N2025)-SEARCH("/",N2025)))</f>
        <v>hardware</v>
      </c>
      <c r="S2025" s="9">
        <f t="shared" si="94"/>
        <v>42136.420752314814</v>
      </c>
      <c r="T2025" s="9">
        <f t="shared" si="95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93"/>
        <v>5.8535000000000004</v>
      </c>
      <c r="P2026">
        <f>IFERROR(E2026/L2026, "null")</f>
        <v>222.99047619047619</v>
      </c>
      <c r="Q2026" t="str">
        <f>TRIM(LEFT(N2026,SEARCH("/",N2026,1)-1))</f>
        <v>technology</v>
      </c>
      <c r="R2026" t="str">
        <f>TRIM(RIGHT(N2026,LEN(N2026)-SEARCH("/",N2026)))</f>
        <v>hardware</v>
      </c>
      <c r="S2026" s="9">
        <f t="shared" si="94"/>
        <v>41099.966944444444</v>
      </c>
      <c r="T2026" s="9">
        <f t="shared" si="95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93"/>
        <v>2.0114999999999998</v>
      </c>
      <c r="P2027">
        <f>IFERROR(E2027/L2027, "null")</f>
        <v>220.74074074074073</v>
      </c>
      <c r="Q2027" t="str">
        <f>TRIM(LEFT(N2027,SEARCH("/",N2027,1)-1))</f>
        <v>technology</v>
      </c>
      <c r="R2027" t="str">
        <f>TRIM(RIGHT(N2027,LEN(N2027)-SEARCH("/",N2027)))</f>
        <v>hardware</v>
      </c>
      <c r="S2027" s="9">
        <f t="shared" si="94"/>
        <v>42136.184560185182</v>
      </c>
      <c r="T2027" s="9">
        <f t="shared" si="95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93"/>
        <v>1.3348307999999998</v>
      </c>
      <c r="P2028">
        <f>IFERROR(E2028/L2028, "null")</f>
        <v>73.503898678414089</v>
      </c>
      <c r="Q2028" t="str">
        <f>TRIM(LEFT(N2028,SEARCH("/",N2028,1)-1))</f>
        <v>technology</v>
      </c>
      <c r="R2028" t="str">
        <f>TRIM(RIGHT(N2028,LEN(N2028)-SEARCH("/",N2028)))</f>
        <v>hardware</v>
      </c>
      <c r="S2028" s="9">
        <f t="shared" si="94"/>
        <v>41704.735937500001</v>
      </c>
      <c r="T2028" s="9">
        <f t="shared" si="95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93"/>
        <v>1.2024900000000001</v>
      </c>
      <c r="P2029">
        <f>IFERROR(E2029/L2029, "null")</f>
        <v>223.09647495361781</v>
      </c>
      <c r="Q2029" t="str">
        <f>TRIM(LEFT(N2029,SEARCH("/",N2029,1)-1))</f>
        <v>technology</v>
      </c>
      <c r="R2029" t="str">
        <f>TRIM(RIGHT(N2029,LEN(N2029)-SEARCH("/",N2029)))</f>
        <v>hardware</v>
      </c>
      <c r="S2029" s="9">
        <f t="shared" si="94"/>
        <v>42048.813877314817</v>
      </c>
      <c r="T2029" s="9">
        <f t="shared" si="95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93"/>
        <v>1.2616666666666667</v>
      </c>
      <c r="P2030">
        <f>IFERROR(E2030/L2030, "null")</f>
        <v>47.911392405063289</v>
      </c>
      <c r="Q2030" t="str">
        <f>TRIM(LEFT(N2030,SEARCH("/",N2030,1)-1))</f>
        <v>technology</v>
      </c>
      <c r="R2030" t="str">
        <f>TRIM(RIGHT(N2030,LEN(N2030)-SEARCH("/",N2030)))</f>
        <v>hardware</v>
      </c>
      <c r="S2030" s="9">
        <f t="shared" si="94"/>
        <v>40215.919050925928</v>
      </c>
      <c r="T2030" s="9">
        <f t="shared" si="95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93"/>
        <v>3.6120000000000001</v>
      </c>
      <c r="P2031">
        <f>IFERROR(E2031/L2031, "null")</f>
        <v>96.063829787234042</v>
      </c>
      <c r="Q2031" t="str">
        <f>TRIM(LEFT(N2031,SEARCH("/",N2031,1)-1))</f>
        <v>technology</v>
      </c>
      <c r="R2031" t="str">
        <f>TRIM(RIGHT(N2031,LEN(N2031)-SEARCH("/",N2031)))</f>
        <v>hardware</v>
      </c>
      <c r="S2031" s="9">
        <f t="shared" si="94"/>
        <v>41848.021770833337</v>
      </c>
      <c r="T2031" s="9">
        <f t="shared" si="95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93"/>
        <v>2.26239013671875</v>
      </c>
      <c r="P2032">
        <f>IFERROR(E2032/L2032, "null")</f>
        <v>118.6144</v>
      </c>
      <c r="Q2032" t="str">
        <f>TRIM(LEFT(N2032,SEARCH("/",N2032,1)-1))</f>
        <v>technology</v>
      </c>
      <c r="R2032" t="str">
        <f>TRIM(RIGHT(N2032,LEN(N2032)-SEARCH("/",N2032)))</f>
        <v>hardware</v>
      </c>
      <c r="S2032" s="9">
        <f t="shared" si="94"/>
        <v>41212.996481481481</v>
      </c>
      <c r="T2032" s="9">
        <f t="shared" si="95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93"/>
        <v>1.2035</v>
      </c>
      <c r="P2033">
        <f>IFERROR(E2033/L2033, "null")</f>
        <v>118.45472440944881</v>
      </c>
      <c r="Q2033" t="str">
        <f>TRIM(LEFT(N2033,SEARCH("/",N2033,1)-1))</f>
        <v>technology</v>
      </c>
      <c r="R2033" t="str">
        <f>TRIM(RIGHT(N2033,LEN(N2033)-SEARCH("/",N2033)))</f>
        <v>hardware</v>
      </c>
      <c r="S2033" s="9">
        <f t="shared" si="94"/>
        <v>41975.329317129625</v>
      </c>
      <c r="T2033" s="9">
        <f t="shared" si="95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93"/>
        <v>3.0418799999999999</v>
      </c>
      <c r="P2034">
        <f>IFERROR(E2034/L2034, "null")</f>
        <v>143.21468926553672</v>
      </c>
      <c r="Q2034" t="str">
        <f>TRIM(LEFT(N2034,SEARCH("/",N2034,1)-1))</f>
        <v>technology</v>
      </c>
      <c r="R2034" t="str">
        <f>TRIM(RIGHT(N2034,LEN(N2034)-SEARCH("/",N2034)))</f>
        <v>hardware</v>
      </c>
      <c r="S2034" s="9">
        <f t="shared" si="94"/>
        <v>42689.565671296295</v>
      </c>
      <c r="T2034" s="9">
        <f t="shared" si="95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93"/>
        <v>1.7867599999999999</v>
      </c>
      <c r="P2035">
        <f>IFERROR(E2035/L2035, "null")</f>
        <v>282.71518987341773</v>
      </c>
      <c r="Q2035" t="str">
        <f>TRIM(LEFT(N2035,SEARCH("/",N2035,1)-1))</f>
        <v>technology</v>
      </c>
      <c r="R2035" t="str">
        <f>TRIM(RIGHT(N2035,LEN(N2035)-SEARCH("/",N2035)))</f>
        <v>hardware</v>
      </c>
      <c r="S2035" s="9">
        <f t="shared" si="94"/>
        <v>41725.082384259258</v>
      </c>
      <c r="T2035" s="9">
        <f t="shared" si="95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93"/>
        <v>3.868199871794872</v>
      </c>
      <c r="P2036">
        <f>IFERROR(E2036/L2036, "null")</f>
        <v>593.93620078740162</v>
      </c>
      <c r="Q2036" t="str">
        <f>TRIM(LEFT(N2036,SEARCH("/",N2036,1)-1))</f>
        <v>technology</v>
      </c>
      <c r="R2036" t="str">
        <f>TRIM(RIGHT(N2036,LEN(N2036)-SEARCH("/",N2036)))</f>
        <v>hardware</v>
      </c>
      <c r="S2036" s="9">
        <f t="shared" si="94"/>
        <v>42076.130011574074</v>
      </c>
      <c r="T2036" s="9">
        <f t="shared" si="95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93"/>
        <v>2.1103642500000004</v>
      </c>
      <c r="P2037">
        <f>IFERROR(E2037/L2037, "null")</f>
        <v>262.15704968944101</v>
      </c>
      <c r="Q2037" t="str">
        <f>TRIM(LEFT(N2037,SEARCH("/",N2037,1)-1))</f>
        <v>technology</v>
      </c>
      <c r="R2037" t="str">
        <f>TRIM(RIGHT(N2037,LEN(N2037)-SEARCH("/",N2037)))</f>
        <v>hardware</v>
      </c>
      <c r="S2037" s="9">
        <f t="shared" si="94"/>
        <v>42311.625081018516</v>
      </c>
      <c r="T2037" s="9">
        <f t="shared" si="95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93"/>
        <v>1.3166833333333334</v>
      </c>
      <c r="P2038">
        <f>IFERROR(E2038/L2038, "null")</f>
        <v>46.580778301886795</v>
      </c>
      <c r="Q2038" t="str">
        <f>TRIM(LEFT(N2038,SEARCH("/",N2038,1)-1))</f>
        <v>technology</v>
      </c>
      <c r="R2038" t="str">
        <f>TRIM(RIGHT(N2038,LEN(N2038)-SEARCH("/",N2038)))</f>
        <v>hardware</v>
      </c>
      <c r="S2038" s="9">
        <f t="shared" si="94"/>
        <v>41738.864803240744</v>
      </c>
      <c r="T2038" s="9">
        <f t="shared" si="95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93"/>
        <v>3.0047639999999998</v>
      </c>
      <c r="P2039">
        <f>IFERROR(E2039/L2039, "null")</f>
        <v>70.041118881118877</v>
      </c>
      <c r="Q2039" t="str">
        <f>TRIM(LEFT(N2039,SEARCH("/",N2039,1)-1))</f>
        <v>technology</v>
      </c>
      <c r="R2039" t="str">
        <f>TRIM(RIGHT(N2039,LEN(N2039)-SEARCH("/",N2039)))</f>
        <v>hardware</v>
      </c>
      <c r="S2039" s="9">
        <f t="shared" si="94"/>
        <v>41578.210104166668</v>
      </c>
      <c r="T2039" s="9">
        <f t="shared" si="95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93"/>
        <v>4.2051249999999998</v>
      </c>
      <c r="P2040">
        <f>IFERROR(E2040/L2040, "null")</f>
        <v>164.90686274509804</v>
      </c>
      <c r="Q2040" t="str">
        <f>TRIM(LEFT(N2040,SEARCH("/",N2040,1)-1))</f>
        <v>technology</v>
      </c>
      <c r="R2040" t="str">
        <f>TRIM(RIGHT(N2040,LEN(N2040)-SEARCH("/",N2040)))</f>
        <v>hardware</v>
      </c>
      <c r="S2040" s="9">
        <f t="shared" si="94"/>
        <v>41424.27107638889</v>
      </c>
      <c r="T2040" s="9">
        <f t="shared" si="95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93"/>
        <v>1.362168</v>
      </c>
      <c r="P2041">
        <f>IFERROR(E2041/L2041, "null")</f>
        <v>449.26385224274406</v>
      </c>
      <c r="Q2041" t="str">
        <f>TRIM(LEFT(N2041,SEARCH("/",N2041,1)-1))</f>
        <v>technology</v>
      </c>
      <c r="R2041" t="str">
        <f>TRIM(RIGHT(N2041,LEN(N2041)-SEARCH("/",N2041)))</f>
        <v>hardware</v>
      </c>
      <c r="S2041" s="9">
        <f t="shared" si="94"/>
        <v>42675.438946759255</v>
      </c>
      <c r="T2041" s="9">
        <f t="shared" si="95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93"/>
        <v>2.4817133333333334</v>
      </c>
      <c r="P2042">
        <f>IFERROR(E2042/L2042, "null")</f>
        <v>27.472841328413285</v>
      </c>
      <c r="Q2042" t="str">
        <f>TRIM(LEFT(N2042,SEARCH("/",N2042,1)-1))</f>
        <v>technology</v>
      </c>
      <c r="R2042" t="str">
        <f>TRIM(RIGHT(N2042,LEN(N2042)-SEARCH("/",N2042)))</f>
        <v>hardware</v>
      </c>
      <c r="S2042" s="9">
        <f t="shared" si="94"/>
        <v>41578.927118055559</v>
      </c>
      <c r="T2042" s="9">
        <f t="shared" si="95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93"/>
        <v>1.8186315789473684</v>
      </c>
      <c r="P2043">
        <f>IFERROR(E2043/L2043, "null")</f>
        <v>143.97499999999999</v>
      </c>
      <c r="Q2043" t="str">
        <f>TRIM(LEFT(N2043,SEARCH("/",N2043,1)-1))</f>
        <v>technology</v>
      </c>
      <c r="R2043" t="str">
        <f>TRIM(RIGHT(N2043,LEN(N2043)-SEARCH("/",N2043)))</f>
        <v>hardware</v>
      </c>
      <c r="S2043" s="9">
        <f t="shared" si="94"/>
        <v>42654.525775462964</v>
      </c>
      <c r="T2043" s="9">
        <f t="shared" si="95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93"/>
        <v>1.2353000000000001</v>
      </c>
      <c r="P2044">
        <f>IFERROR(E2044/L2044, "null")</f>
        <v>88.23571428571428</v>
      </c>
      <c r="Q2044" t="str">
        <f>TRIM(LEFT(N2044,SEARCH("/",N2044,1)-1))</f>
        <v>technology</v>
      </c>
      <c r="R2044" t="str">
        <f>TRIM(RIGHT(N2044,LEN(N2044)-SEARCH("/",N2044)))</f>
        <v>hardware</v>
      </c>
      <c r="S2044" s="9">
        <f t="shared" si="94"/>
        <v>42331.708032407405</v>
      </c>
      <c r="T2044" s="9">
        <f t="shared" si="95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93"/>
        <v>5.0620938628158845</v>
      </c>
      <c r="P2045">
        <f>IFERROR(E2045/L2045, "null")</f>
        <v>36.326424870466319</v>
      </c>
      <c r="Q2045" t="str">
        <f>TRIM(LEFT(N2045,SEARCH("/",N2045,1)-1))</f>
        <v>technology</v>
      </c>
      <c r="R2045" t="str">
        <f>TRIM(RIGHT(N2045,LEN(N2045)-SEARCH("/",N2045)))</f>
        <v>hardware</v>
      </c>
      <c r="S2045" s="9">
        <f t="shared" si="94"/>
        <v>42661.176817129628</v>
      </c>
      <c r="T2045" s="9">
        <f t="shared" si="95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93"/>
        <v>1.0821333333333334</v>
      </c>
      <c r="P2046">
        <f>IFERROR(E2046/L2046, "null")</f>
        <v>90.177777777777777</v>
      </c>
      <c r="Q2046" t="str">
        <f>TRIM(LEFT(N2046,SEARCH("/",N2046,1)-1))</f>
        <v>technology</v>
      </c>
      <c r="R2046" t="str">
        <f>TRIM(RIGHT(N2046,LEN(N2046)-SEARCH("/",N2046)))</f>
        <v>hardware</v>
      </c>
      <c r="S2046" s="9">
        <f t="shared" si="94"/>
        <v>42138.684189814812</v>
      </c>
      <c r="T2046" s="9">
        <f t="shared" si="95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93"/>
        <v>8.1918387755102042</v>
      </c>
      <c r="P2047">
        <f>IFERROR(E2047/L2047, "null")</f>
        <v>152.62361216730039</v>
      </c>
      <c r="Q2047" t="str">
        <f>TRIM(LEFT(N2047,SEARCH("/",N2047,1)-1))</f>
        <v>technology</v>
      </c>
      <c r="R2047" t="str">
        <f>TRIM(RIGHT(N2047,LEN(N2047)-SEARCH("/",N2047)))</f>
        <v>hardware</v>
      </c>
      <c r="S2047" s="9">
        <f t="shared" si="94"/>
        <v>41069.088506944441</v>
      </c>
      <c r="T2047" s="9">
        <f t="shared" si="95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93"/>
        <v>1.2110000000000001</v>
      </c>
      <c r="P2048">
        <f>IFERROR(E2048/L2048, "null")</f>
        <v>55.806451612903224</v>
      </c>
      <c r="Q2048" t="str">
        <f>TRIM(LEFT(N2048,SEARCH("/",N2048,1)-1))</f>
        <v>technology</v>
      </c>
      <c r="R2048" t="str">
        <f>TRIM(RIGHT(N2048,LEN(N2048)-SEARCH("/",N2048)))</f>
        <v>hardware</v>
      </c>
      <c r="S2048" s="9">
        <f t="shared" si="94"/>
        <v>41387.171805555554</v>
      </c>
      <c r="T2048" s="9">
        <f t="shared" si="95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93"/>
        <v>1.0299897959183673</v>
      </c>
      <c r="P2049">
        <f>IFERROR(E2049/L2049, "null")</f>
        <v>227.85327313769753</v>
      </c>
      <c r="Q2049" t="str">
        <f>TRIM(LEFT(N2049,SEARCH("/",N2049,1)-1))</f>
        <v>technology</v>
      </c>
      <c r="R2049" t="str">
        <f>TRIM(RIGHT(N2049,LEN(N2049)-SEARCH("/",N2049)))</f>
        <v>hardware</v>
      </c>
      <c r="S2049" s="9">
        <f t="shared" si="94"/>
        <v>42081.903587962966</v>
      </c>
      <c r="T2049" s="9">
        <f t="shared" si="95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93"/>
        <v>1.4833229411764706</v>
      </c>
      <c r="P2050">
        <f>IFERROR(E2050/L2050, "null")</f>
        <v>91.82989803350327</v>
      </c>
      <c r="Q2050" t="str">
        <f>TRIM(LEFT(N2050,SEARCH("/",N2050,1)-1))</f>
        <v>technology</v>
      </c>
      <c r="R2050" t="str">
        <f>TRIM(RIGHT(N2050,LEN(N2050)-SEARCH("/",N2050)))</f>
        <v>hardware</v>
      </c>
      <c r="S2050" s="9">
        <f t="shared" si="94"/>
        <v>41387.651516203703</v>
      </c>
      <c r="T2050" s="9">
        <f t="shared" si="95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96">E2051/D2051</f>
        <v>1.2019070000000001</v>
      </c>
      <c r="P2051">
        <f>IFERROR(E2051/L2051, "null")</f>
        <v>80.991037735849048</v>
      </c>
      <c r="Q2051" t="str">
        <f>TRIM(LEFT(N2051,SEARCH("/",N2051,1)-1))</f>
        <v>technology</v>
      </c>
      <c r="R2051" t="str">
        <f>TRIM(RIGHT(N2051,LEN(N2051)-SEARCH("/",N2051)))</f>
        <v>hardware</v>
      </c>
      <c r="S2051" s="9">
        <f t="shared" ref="S2051:S2114" si="97">(((J2051/60)/60)/24)+DATE(1970,1,1)</f>
        <v>41575.527349537035</v>
      </c>
      <c r="T2051" s="9">
        <f t="shared" ref="T2051:T2114" si="98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96"/>
        <v>4.7327000000000004</v>
      </c>
      <c r="P2052">
        <f>IFERROR(E2052/L2052, "null")</f>
        <v>278.39411764705881</v>
      </c>
      <c r="Q2052" t="str">
        <f>TRIM(LEFT(N2052,SEARCH("/",N2052,1)-1))</f>
        <v>technology</v>
      </c>
      <c r="R2052" t="str">
        <f>TRIM(RIGHT(N2052,LEN(N2052)-SEARCH("/",N2052)))</f>
        <v>hardware</v>
      </c>
      <c r="S2052" s="9">
        <f t="shared" si="97"/>
        <v>42115.071504629625</v>
      </c>
      <c r="T2052" s="9">
        <f t="shared" si="98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96"/>
        <v>1.303625</v>
      </c>
      <c r="P2053">
        <f>IFERROR(E2053/L2053, "null")</f>
        <v>43.095041322314053</v>
      </c>
      <c r="Q2053" t="str">
        <f>TRIM(LEFT(N2053,SEARCH("/",N2053,1)-1))</f>
        <v>technology</v>
      </c>
      <c r="R2053" t="str">
        <f>TRIM(RIGHT(N2053,LEN(N2053)-SEARCH("/",N2053)))</f>
        <v>hardware</v>
      </c>
      <c r="S2053" s="9">
        <f t="shared" si="97"/>
        <v>41604.022418981483</v>
      </c>
      <c r="T2053" s="9">
        <f t="shared" si="98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96"/>
        <v>3.5304799999999998</v>
      </c>
      <c r="P2054">
        <f>IFERROR(E2054/L2054, "null")</f>
        <v>326.29205175600737</v>
      </c>
      <c r="Q2054" t="str">
        <f>TRIM(LEFT(N2054,SEARCH("/",N2054,1)-1))</f>
        <v>technology</v>
      </c>
      <c r="R2054" t="str">
        <f>TRIM(RIGHT(N2054,LEN(N2054)-SEARCH("/",N2054)))</f>
        <v>hardware</v>
      </c>
      <c r="S2054" s="9">
        <f t="shared" si="97"/>
        <v>42375.08394675926</v>
      </c>
      <c r="T2054" s="9">
        <f t="shared" si="98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96"/>
        <v>1.0102</v>
      </c>
      <c r="P2055">
        <f>IFERROR(E2055/L2055, "null")</f>
        <v>41.743801652892564</v>
      </c>
      <c r="Q2055" t="str">
        <f>TRIM(LEFT(N2055,SEARCH("/",N2055,1)-1))</f>
        <v>technology</v>
      </c>
      <c r="R2055" t="str">
        <f>TRIM(RIGHT(N2055,LEN(N2055)-SEARCH("/",N2055)))</f>
        <v>hardware</v>
      </c>
      <c r="S2055" s="9">
        <f t="shared" si="97"/>
        <v>42303.617488425924</v>
      </c>
      <c r="T2055" s="9">
        <f t="shared" si="98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96"/>
        <v>1.1359142857142857</v>
      </c>
      <c r="P2056">
        <f>IFERROR(E2056/L2056, "null")</f>
        <v>64.020933977455712</v>
      </c>
      <c r="Q2056" t="str">
        <f>TRIM(LEFT(N2056,SEARCH("/",N2056,1)-1))</f>
        <v>technology</v>
      </c>
      <c r="R2056" t="str">
        <f>TRIM(RIGHT(N2056,LEN(N2056)-SEARCH("/",N2056)))</f>
        <v>hardware</v>
      </c>
      <c r="S2056" s="9">
        <f t="shared" si="97"/>
        <v>41731.520949074074</v>
      </c>
      <c r="T2056" s="9">
        <f t="shared" si="98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96"/>
        <v>1.6741666666666666</v>
      </c>
      <c r="P2057">
        <f>IFERROR(E2057/L2057, "null")</f>
        <v>99.455445544554451</v>
      </c>
      <c r="Q2057" t="str">
        <f>TRIM(LEFT(N2057,SEARCH("/",N2057,1)-1))</f>
        <v>technology</v>
      </c>
      <c r="R2057" t="str">
        <f>TRIM(RIGHT(N2057,LEN(N2057)-SEARCH("/",N2057)))</f>
        <v>hardware</v>
      </c>
      <c r="S2057" s="9">
        <f t="shared" si="97"/>
        <v>41946.674108796295</v>
      </c>
      <c r="T2057" s="9">
        <f t="shared" si="98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96"/>
        <v>1.5345200000000001</v>
      </c>
      <c r="P2058">
        <f>IFERROR(E2058/L2058, "null")</f>
        <v>138.49458483754512</v>
      </c>
      <c r="Q2058" t="str">
        <f>TRIM(LEFT(N2058,SEARCH("/",N2058,1)-1))</f>
        <v>technology</v>
      </c>
      <c r="R2058" t="str">
        <f>TRIM(RIGHT(N2058,LEN(N2058)-SEARCH("/",N2058)))</f>
        <v>hardware</v>
      </c>
      <c r="S2058" s="9">
        <f t="shared" si="97"/>
        <v>41351.76090277778</v>
      </c>
      <c r="T2058" s="9">
        <f t="shared" si="98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96"/>
        <v>2.022322</v>
      </c>
      <c r="P2059">
        <f>IFERROR(E2059/L2059, "null")</f>
        <v>45.547792792792798</v>
      </c>
      <c r="Q2059" t="str">
        <f>TRIM(LEFT(N2059,SEARCH("/",N2059,1)-1))</f>
        <v>technology</v>
      </c>
      <c r="R2059" t="str">
        <f>TRIM(RIGHT(N2059,LEN(N2059)-SEARCH("/",N2059)))</f>
        <v>hardware</v>
      </c>
      <c r="S2059" s="9">
        <f t="shared" si="97"/>
        <v>42396.494583333333</v>
      </c>
      <c r="T2059" s="9">
        <f t="shared" si="98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96"/>
        <v>1.6828125</v>
      </c>
      <c r="P2060">
        <f>IFERROR(E2060/L2060, "null")</f>
        <v>10.507317073170732</v>
      </c>
      <c r="Q2060" t="str">
        <f>TRIM(LEFT(N2060,SEARCH("/",N2060,1)-1))</f>
        <v>technology</v>
      </c>
      <c r="R2060" t="str">
        <f>TRIM(RIGHT(N2060,LEN(N2060)-SEARCH("/",N2060)))</f>
        <v>hardware</v>
      </c>
      <c r="S2060" s="9">
        <f t="shared" si="97"/>
        <v>42026.370717592596</v>
      </c>
      <c r="T2060" s="9">
        <f t="shared" si="98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96"/>
        <v>1.4345666666666668</v>
      </c>
      <c r="P2061">
        <f>IFERROR(E2061/L2061, "null")</f>
        <v>114.76533333333333</v>
      </c>
      <c r="Q2061" t="str">
        <f>TRIM(LEFT(N2061,SEARCH("/",N2061,1)-1))</f>
        <v>technology</v>
      </c>
      <c r="R2061" t="str">
        <f>TRIM(RIGHT(N2061,LEN(N2061)-SEARCH("/",N2061)))</f>
        <v>hardware</v>
      </c>
      <c r="S2061" s="9">
        <f t="shared" si="97"/>
        <v>42361.602476851855</v>
      </c>
      <c r="T2061" s="9">
        <f t="shared" si="98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96"/>
        <v>1.964</v>
      </c>
      <c r="P2062">
        <f>IFERROR(E2062/L2062, "null")</f>
        <v>35.997067448680355</v>
      </c>
      <c r="Q2062" t="str">
        <f>TRIM(LEFT(N2062,SEARCH("/",N2062,1)-1))</f>
        <v>technology</v>
      </c>
      <c r="R2062" t="str">
        <f>TRIM(RIGHT(N2062,LEN(N2062)-SEARCH("/",N2062)))</f>
        <v>hardware</v>
      </c>
      <c r="S2062" s="9">
        <f t="shared" si="97"/>
        <v>41783.642939814818</v>
      </c>
      <c r="T2062" s="9">
        <f t="shared" si="98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96"/>
        <v>1.0791999999999999</v>
      </c>
      <c r="P2063">
        <f>IFERROR(E2063/L2063, "null")</f>
        <v>154.17142857142858</v>
      </c>
      <c r="Q2063" t="str">
        <f>TRIM(LEFT(N2063,SEARCH("/",N2063,1)-1))</f>
        <v>technology</v>
      </c>
      <c r="R2063" t="str">
        <f>TRIM(RIGHT(N2063,LEN(N2063)-SEARCH("/",N2063)))</f>
        <v>hardware</v>
      </c>
      <c r="S2063" s="9">
        <f t="shared" si="97"/>
        <v>42705.764513888891</v>
      </c>
      <c r="T2063" s="9">
        <f t="shared" si="98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96"/>
        <v>1.14977</v>
      </c>
      <c r="P2064">
        <f>IFERROR(E2064/L2064, "null")</f>
        <v>566.38916256157631</v>
      </c>
      <c r="Q2064" t="str">
        <f>TRIM(LEFT(N2064,SEARCH("/",N2064,1)-1))</f>
        <v>technology</v>
      </c>
      <c r="R2064" t="str">
        <f>TRIM(RIGHT(N2064,LEN(N2064)-SEARCH("/",N2064)))</f>
        <v>hardware</v>
      </c>
      <c r="S2064" s="9">
        <f t="shared" si="97"/>
        <v>42423.3830787037</v>
      </c>
      <c r="T2064" s="9">
        <f t="shared" si="98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96"/>
        <v>1.4804999999999999</v>
      </c>
      <c r="P2065">
        <f>IFERROR(E2065/L2065, "null")</f>
        <v>120.85714285714286</v>
      </c>
      <c r="Q2065" t="str">
        <f>TRIM(LEFT(N2065,SEARCH("/",N2065,1)-1))</f>
        <v>technology</v>
      </c>
      <c r="R2065" t="str">
        <f>TRIM(RIGHT(N2065,LEN(N2065)-SEARCH("/",N2065)))</f>
        <v>hardware</v>
      </c>
      <c r="S2065" s="9">
        <f t="shared" si="97"/>
        <v>42472.73265046296</v>
      </c>
      <c r="T2065" s="9">
        <f t="shared" si="98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96"/>
        <v>1.9116676082790633</v>
      </c>
      <c r="P2066">
        <f>IFERROR(E2066/L2066, "null")</f>
        <v>86.163845492085343</v>
      </c>
      <c r="Q2066" t="str">
        <f>TRIM(LEFT(N2066,SEARCH("/",N2066,1)-1))</f>
        <v>technology</v>
      </c>
      <c r="R2066" t="str">
        <f>TRIM(RIGHT(N2066,LEN(N2066)-SEARCH("/",N2066)))</f>
        <v>hardware</v>
      </c>
      <c r="S2066" s="9">
        <f t="shared" si="97"/>
        <v>41389.364849537036</v>
      </c>
      <c r="T2066" s="9">
        <f t="shared" si="98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96"/>
        <v>1.99215125</v>
      </c>
      <c r="P2067">
        <f>IFERROR(E2067/L2067, "null")</f>
        <v>51.212114395886893</v>
      </c>
      <c r="Q2067" t="str">
        <f>TRIM(LEFT(N2067,SEARCH("/",N2067,1)-1))</f>
        <v>technology</v>
      </c>
      <c r="R2067" t="str">
        <f>TRIM(RIGHT(N2067,LEN(N2067)-SEARCH("/",N2067)))</f>
        <v>hardware</v>
      </c>
      <c r="S2067" s="9">
        <f t="shared" si="97"/>
        <v>41603.333668981482</v>
      </c>
      <c r="T2067" s="9">
        <f t="shared" si="98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96"/>
        <v>2.1859999999999999</v>
      </c>
      <c r="P2068">
        <f>IFERROR(E2068/L2068, "null")</f>
        <v>67.261538461538464</v>
      </c>
      <c r="Q2068" t="str">
        <f>TRIM(LEFT(N2068,SEARCH("/",N2068,1)-1))</f>
        <v>technology</v>
      </c>
      <c r="R2068" t="str">
        <f>TRIM(RIGHT(N2068,LEN(N2068)-SEARCH("/",N2068)))</f>
        <v>hardware</v>
      </c>
      <c r="S2068" s="9">
        <f t="shared" si="97"/>
        <v>41844.771793981483</v>
      </c>
      <c r="T2068" s="9">
        <f t="shared" si="98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96"/>
        <v>1.2686868686868686</v>
      </c>
      <c r="P2069">
        <f>IFERROR(E2069/L2069, "null")</f>
        <v>62.8</v>
      </c>
      <c r="Q2069" t="str">
        <f>TRIM(LEFT(N2069,SEARCH("/",N2069,1)-1))</f>
        <v>technology</v>
      </c>
      <c r="R2069" t="str">
        <f>TRIM(RIGHT(N2069,LEN(N2069)-SEARCH("/",N2069)))</f>
        <v>hardware</v>
      </c>
      <c r="S2069" s="9">
        <f t="shared" si="97"/>
        <v>42115.853888888887</v>
      </c>
      <c r="T2069" s="9">
        <f t="shared" si="98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96"/>
        <v>1.0522388</v>
      </c>
      <c r="P2070">
        <f>IFERROR(E2070/L2070, "null")</f>
        <v>346.13118421052633</v>
      </c>
      <c r="Q2070" t="str">
        <f>TRIM(LEFT(N2070,SEARCH("/",N2070,1)-1))</f>
        <v>technology</v>
      </c>
      <c r="R2070" t="str">
        <f>TRIM(RIGHT(N2070,LEN(N2070)-SEARCH("/",N2070)))</f>
        <v>hardware</v>
      </c>
      <c r="S2070" s="9">
        <f t="shared" si="97"/>
        <v>42633.841608796298</v>
      </c>
      <c r="T2070" s="9">
        <f t="shared" si="98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96"/>
        <v>1.2840666000000001</v>
      </c>
      <c r="P2071">
        <f>IFERROR(E2071/L2071, "null")</f>
        <v>244.11912547528519</v>
      </c>
      <c r="Q2071" t="str">
        <f>TRIM(LEFT(N2071,SEARCH("/",N2071,1)-1))</f>
        <v>technology</v>
      </c>
      <c r="R2071" t="str">
        <f>TRIM(RIGHT(N2071,LEN(N2071)-SEARCH("/",N2071)))</f>
        <v>hardware</v>
      </c>
      <c r="S2071" s="9">
        <f t="shared" si="97"/>
        <v>42340.972118055557</v>
      </c>
      <c r="T2071" s="9">
        <f t="shared" si="98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96"/>
        <v>3.1732719999999999</v>
      </c>
      <c r="P2072">
        <f>IFERROR(E2072/L2072, "null")</f>
        <v>259.25424836601309</v>
      </c>
      <c r="Q2072" t="str">
        <f>TRIM(LEFT(N2072,SEARCH("/",N2072,1)-1))</f>
        <v>technology</v>
      </c>
      <c r="R2072" t="str">
        <f>TRIM(RIGHT(N2072,LEN(N2072)-SEARCH("/",N2072)))</f>
        <v>hardware</v>
      </c>
      <c r="S2072" s="9">
        <f t="shared" si="97"/>
        <v>42519.6565162037</v>
      </c>
      <c r="T2072" s="9">
        <f t="shared" si="98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96"/>
        <v>2.8073000000000001</v>
      </c>
      <c r="P2073">
        <f>IFERROR(E2073/L2073, "null")</f>
        <v>201.96402877697841</v>
      </c>
      <c r="Q2073" t="str">
        <f>TRIM(LEFT(N2073,SEARCH("/",N2073,1)-1))</f>
        <v>technology</v>
      </c>
      <c r="R2073" t="str">
        <f>TRIM(RIGHT(N2073,LEN(N2073)-SEARCH("/",N2073)))</f>
        <v>hardware</v>
      </c>
      <c r="S2073" s="9">
        <f t="shared" si="97"/>
        <v>42600.278749999998</v>
      </c>
      <c r="T2073" s="9">
        <f t="shared" si="98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96"/>
        <v>1.1073146853146854</v>
      </c>
      <c r="P2074">
        <f>IFERROR(E2074/L2074, "null")</f>
        <v>226.20857142857142</v>
      </c>
      <c r="Q2074" t="str">
        <f>TRIM(LEFT(N2074,SEARCH("/",N2074,1)-1))</f>
        <v>technology</v>
      </c>
      <c r="R2074" t="str">
        <f>TRIM(RIGHT(N2074,LEN(N2074)-SEARCH("/",N2074)))</f>
        <v>hardware</v>
      </c>
      <c r="S2074" s="9">
        <f t="shared" si="97"/>
        <v>42467.581388888888</v>
      </c>
      <c r="T2074" s="9">
        <f t="shared" si="98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96"/>
        <v>1.5260429999999998</v>
      </c>
      <c r="P2075">
        <f>IFERROR(E2075/L2075, "null")</f>
        <v>324.69</v>
      </c>
      <c r="Q2075" t="str">
        <f>TRIM(LEFT(N2075,SEARCH("/",N2075,1)-1))</f>
        <v>technology</v>
      </c>
      <c r="R2075" t="str">
        <f>TRIM(RIGHT(N2075,LEN(N2075)-SEARCH("/",N2075)))</f>
        <v>hardware</v>
      </c>
      <c r="S2075" s="9">
        <f t="shared" si="97"/>
        <v>42087.668032407411</v>
      </c>
      <c r="T2075" s="9">
        <f t="shared" si="98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96"/>
        <v>1.0249999999999999</v>
      </c>
      <c r="P2076">
        <f>IFERROR(E2076/L2076, "null")</f>
        <v>205</v>
      </c>
      <c r="Q2076" t="str">
        <f>TRIM(LEFT(N2076,SEARCH("/",N2076,1)-1))</f>
        <v>technology</v>
      </c>
      <c r="R2076" t="str">
        <f>TRIM(RIGHT(N2076,LEN(N2076)-SEARCH("/",N2076)))</f>
        <v>hardware</v>
      </c>
      <c r="S2076" s="9">
        <f t="shared" si="97"/>
        <v>42466.826180555552</v>
      </c>
      <c r="T2076" s="9">
        <f t="shared" si="98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96"/>
        <v>16.783738373837384</v>
      </c>
      <c r="P2077">
        <f>IFERROR(E2077/L2077, "null")</f>
        <v>20.465926829268295</v>
      </c>
      <c r="Q2077" t="str">
        <f>TRIM(LEFT(N2077,SEARCH("/",N2077,1)-1))</f>
        <v>technology</v>
      </c>
      <c r="R2077" t="str">
        <f>TRIM(RIGHT(N2077,LEN(N2077)-SEARCH("/",N2077)))</f>
        <v>hardware</v>
      </c>
      <c r="S2077" s="9">
        <f t="shared" si="97"/>
        <v>41450.681574074071</v>
      </c>
      <c r="T2077" s="9">
        <f t="shared" si="98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96"/>
        <v>5.4334915642458101</v>
      </c>
      <c r="P2078">
        <f>IFERROR(E2078/L2078, "null")</f>
        <v>116.35303146309367</v>
      </c>
      <c r="Q2078" t="str">
        <f>TRIM(LEFT(N2078,SEARCH("/",N2078,1)-1))</f>
        <v>technology</v>
      </c>
      <c r="R2078" t="str">
        <f>TRIM(RIGHT(N2078,LEN(N2078)-SEARCH("/",N2078)))</f>
        <v>hardware</v>
      </c>
      <c r="S2078" s="9">
        <f t="shared" si="97"/>
        <v>41803.880659722221</v>
      </c>
      <c r="T2078" s="9">
        <f t="shared" si="98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96"/>
        <v>1.1550800000000001</v>
      </c>
      <c r="P2079">
        <f>IFERROR(E2079/L2079, "null")</f>
        <v>307.20212765957444</v>
      </c>
      <c r="Q2079" t="str">
        <f>TRIM(LEFT(N2079,SEARCH("/",N2079,1)-1))</f>
        <v>technology</v>
      </c>
      <c r="R2079" t="str">
        <f>TRIM(RIGHT(N2079,LEN(N2079)-SEARCH("/",N2079)))</f>
        <v>hardware</v>
      </c>
      <c r="S2079" s="9">
        <f t="shared" si="97"/>
        <v>42103.042546296296</v>
      </c>
      <c r="T2079" s="9">
        <f t="shared" si="98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96"/>
        <v>1.3120499999999999</v>
      </c>
      <c r="P2080">
        <f>IFERROR(E2080/L2080, "null")</f>
        <v>546.6875</v>
      </c>
      <c r="Q2080" t="str">
        <f>TRIM(LEFT(N2080,SEARCH("/",N2080,1)-1))</f>
        <v>technology</v>
      </c>
      <c r="R2080" t="str">
        <f>TRIM(RIGHT(N2080,LEN(N2080)-SEARCH("/",N2080)))</f>
        <v>hardware</v>
      </c>
      <c r="S2080" s="9">
        <f t="shared" si="97"/>
        <v>42692.771493055552</v>
      </c>
      <c r="T2080" s="9">
        <f t="shared" si="98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96"/>
        <v>2.8816999999999999</v>
      </c>
      <c r="P2081">
        <f>IFERROR(E2081/L2081, "null")</f>
        <v>47.474464579901152</v>
      </c>
      <c r="Q2081" t="str">
        <f>TRIM(LEFT(N2081,SEARCH("/",N2081,1)-1))</f>
        <v>technology</v>
      </c>
      <c r="R2081" t="str">
        <f>TRIM(RIGHT(N2081,LEN(N2081)-SEARCH("/",N2081)))</f>
        <v>hardware</v>
      </c>
      <c r="S2081" s="9">
        <f t="shared" si="97"/>
        <v>42150.71056712963</v>
      </c>
      <c r="T2081" s="9">
        <f t="shared" si="98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96"/>
        <v>5.0780000000000003</v>
      </c>
      <c r="P2082">
        <f>IFERROR(E2082/L2082, "null")</f>
        <v>101.56</v>
      </c>
      <c r="Q2082" t="str">
        <f>TRIM(LEFT(N2082,SEARCH("/",N2082,1)-1))</f>
        <v>technology</v>
      </c>
      <c r="R2082" t="str">
        <f>TRIM(RIGHT(N2082,LEN(N2082)-SEARCH("/",N2082)))</f>
        <v>hardware</v>
      </c>
      <c r="S2082" s="9">
        <f t="shared" si="97"/>
        <v>42289.957175925927</v>
      </c>
      <c r="T2082" s="9">
        <f t="shared" si="98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96"/>
        <v>1.1457142857142857</v>
      </c>
      <c r="P2083">
        <f>IFERROR(E2083/L2083, "null")</f>
        <v>72.909090909090907</v>
      </c>
      <c r="Q2083" t="str">
        <f>TRIM(LEFT(N2083,SEARCH("/",N2083,1)-1))</f>
        <v>music</v>
      </c>
      <c r="R2083" t="str">
        <f>TRIM(RIGHT(N2083,LEN(N2083)-SEARCH("/",N2083)))</f>
        <v>indie rock</v>
      </c>
      <c r="S2083" s="9">
        <f t="shared" si="97"/>
        <v>41004.156886574077</v>
      </c>
      <c r="T2083" s="9">
        <f t="shared" si="98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96"/>
        <v>1.1073333333333333</v>
      </c>
      <c r="P2084">
        <f>IFERROR(E2084/L2084, "null")</f>
        <v>43.710526315789473</v>
      </c>
      <c r="Q2084" t="str">
        <f>TRIM(LEFT(N2084,SEARCH("/",N2084,1)-1))</f>
        <v>music</v>
      </c>
      <c r="R2084" t="str">
        <f>TRIM(RIGHT(N2084,LEN(N2084)-SEARCH("/",N2084)))</f>
        <v>indie rock</v>
      </c>
      <c r="S2084" s="9">
        <f t="shared" si="97"/>
        <v>40811.120324074072</v>
      </c>
      <c r="T2084" s="9">
        <f t="shared" si="98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96"/>
        <v>1.1333333333333333</v>
      </c>
      <c r="P2085">
        <f>IFERROR(E2085/L2085, "null")</f>
        <v>34</v>
      </c>
      <c r="Q2085" t="str">
        <f>TRIM(LEFT(N2085,SEARCH("/",N2085,1)-1))</f>
        <v>music</v>
      </c>
      <c r="R2085" t="str">
        <f>TRIM(RIGHT(N2085,LEN(N2085)-SEARCH("/",N2085)))</f>
        <v>indie rock</v>
      </c>
      <c r="S2085" s="9">
        <f t="shared" si="97"/>
        <v>41034.72216435185</v>
      </c>
      <c r="T2085" s="9">
        <f t="shared" si="98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96"/>
        <v>1.0833333333333333</v>
      </c>
      <c r="P2086">
        <f>IFERROR(E2086/L2086, "null")</f>
        <v>70.652173913043484</v>
      </c>
      <c r="Q2086" t="str">
        <f>TRIM(LEFT(N2086,SEARCH("/",N2086,1)-1))</f>
        <v>music</v>
      </c>
      <c r="R2086" t="str">
        <f>TRIM(RIGHT(N2086,LEN(N2086)-SEARCH("/",N2086)))</f>
        <v>indie rock</v>
      </c>
      <c r="S2086" s="9">
        <f t="shared" si="97"/>
        <v>41731.833124999997</v>
      </c>
      <c r="T2086" s="9">
        <f t="shared" si="98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96"/>
        <v>1.2353333333333334</v>
      </c>
      <c r="P2087">
        <f>IFERROR(E2087/L2087, "null")</f>
        <v>89.301204819277103</v>
      </c>
      <c r="Q2087" t="str">
        <f>TRIM(LEFT(N2087,SEARCH("/",N2087,1)-1))</f>
        <v>music</v>
      </c>
      <c r="R2087" t="str">
        <f>TRIM(RIGHT(N2087,LEN(N2087)-SEARCH("/",N2087)))</f>
        <v>indie rock</v>
      </c>
      <c r="S2087" s="9">
        <f t="shared" si="97"/>
        <v>41075.835497685184</v>
      </c>
      <c r="T2087" s="9">
        <f t="shared" si="98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96"/>
        <v>1.0069999999999999</v>
      </c>
      <c r="P2088">
        <f>IFERROR(E2088/L2088, "null")</f>
        <v>115.08571428571429</v>
      </c>
      <c r="Q2088" t="str">
        <f>TRIM(LEFT(N2088,SEARCH("/",N2088,1)-1))</f>
        <v>music</v>
      </c>
      <c r="R2088" t="str">
        <f>TRIM(RIGHT(N2088,LEN(N2088)-SEARCH("/",N2088)))</f>
        <v>indie rock</v>
      </c>
      <c r="S2088" s="9">
        <f t="shared" si="97"/>
        <v>40860.67050925926</v>
      </c>
      <c r="T2088" s="9">
        <f t="shared" si="98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96"/>
        <v>1.0353333333333334</v>
      </c>
      <c r="P2089">
        <f>IFERROR(E2089/L2089, "null")</f>
        <v>62.12</v>
      </c>
      <c r="Q2089" t="str">
        <f>TRIM(LEFT(N2089,SEARCH("/",N2089,1)-1))</f>
        <v>music</v>
      </c>
      <c r="R2089" t="str">
        <f>TRIM(RIGHT(N2089,LEN(N2089)-SEARCH("/",N2089)))</f>
        <v>indie rock</v>
      </c>
      <c r="S2089" s="9">
        <f t="shared" si="97"/>
        <v>40764.204375000001</v>
      </c>
      <c r="T2089" s="9">
        <f t="shared" si="98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96"/>
        <v>1.1551066666666667</v>
      </c>
      <c r="P2090">
        <f>IFERROR(E2090/L2090, "null")</f>
        <v>46.204266666666669</v>
      </c>
      <c r="Q2090" t="str">
        <f>TRIM(LEFT(N2090,SEARCH("/",N2090,1)-1))</f>
        <v>music</v>
      </c>
      <c r="R2090" t="str">
        <f>TRIM(RIGHT(N2090,LEN(N2090)-SEARCH("/",N2090)))</f>
        <v>indie rock</v>
      </c>
      <c r="S2090" s="9">
        <f t="shared" si="97"/>
        <v>40395.714722222219</v>
      </c>
      <c r="T2090" s="9">
        <f t="shared" si="98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96"/>
        <v>1.2040040000000001</v>
      </c>
      <c r="P2091">
        <f>IFERROR(E2091/L2091, "null")</f>
        <v>48.54854838709678</v>
      </c>
      <c r="Q2091" t="str">
        <f>TRIM(LEFT(N2091,SEARCH("/",N2091,1)-1))</f>
        <v>music</v>
      </c>
      <c r="R2091" t="str">
        <f>TRIM(RIGHT(N2091,LEN(N2091)-SEARCH("/",N2091)))</f>
        <v>indie rock</v>
      </c>
      <c r="S2091" s="9">
        <f t="shared" si="97"/>
        <v>41453.076319444444</v>
      </c>
      <c r="T2091" s="9">
        <f t="shared" si="98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96"/>
        <v>1.1504037499999999</v>
      </c>
      <c r="P2092">
        <f>IFERROR(E2092/L2092, "null")</f>
        <v>57.520187499999999</v>
      </c>
      <c r="Q2092" t="str">
        <f>TRIM(LEFT(N2092,SEARCH("/",N2092,1)-1))</f>
        <v>music</v>
      </c>
      <c r="R2092" t="str">
        <f>TRIM(RIGHT(N2092,LEN(N2092)-SEARCH("/",N2092)))</f>
        <v>indie rock</v>
      </c>
      <c r="S2092" s="9">
        <f t="shared" si="97"/>
        <v>41299.381423611114</v>
      </c>
      <c r="T2092" s="9">
        <f t="shared" si="98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96"/>
        <v>1.2046777777777777</v>
      </c>
      <c r="P2093">
        <f>IFERROR(E2093/L2093, "null")</f>
        <v>88.147154471544724</v>
      </c>
      <c r="Q2093" t="str">
        <f>TRIM(LEFT(N2093,SEARCH("/",N2093,1)-1))</f>
        <v>music</v>
      </c>
      <c r="R2093" t="str">
        <f>TRIM(RIGHT(N2093,LEN(N2093)-SEARCH("/",N2093)))</f>
        <v>indie rock</v>
      </c>
      <c r="S2093" s="9">
        <f t="shared" si="97"/>
        <v>40555.322662037033</v>
      </c>
      <c r="T2093" s="9">
        <f t="shared" si="98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96"/>
        <v>1.0128333333333333</v>
      </c>
      <c r="P2094">
        <f>IFERROR(E2094/L2094, "null")</f>
        <v>110.49090909090908</v>
      </c>
      <c r="Q2094" t="str">
        <f>TRIM(LEFT(N2094,SEARCH("/",N2094,1)-1))</f>
        <v>music</v>
      </c>
      <c r="R2094" t="str">
        <f>TRIM(RIGHT(N2094,LEN(N2094)-SEARCH("/",N2094)))</f>
        <v>indie rock</v>
      </c>
      <c r="S2094" s="9">
        <f t="shared" si="97"/>
        <v>40763.707546296297</v>
      </c>
      <c r="T2094" s="9">
        <f t="shared" si="98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96"/>
        <v>1.0246666666666666</v>
      </c>
      <c r="P2095">
        <f>IFERROR(E2095/L2095, "null")</f>
        <v>66.826086956521735</v>
      </c>
      <c r="Q2095" t="str">
        <f>TRIM(LEFT(N2095,SEARCH("/",N2095,1)-1))</f>
        <v>music</v>
      </c>
      <c r="R2095" t="str">
        <f>TRIM(RIGHT(N2095,LEN(N2095)-SEARCH("/",N2095)))</f>
        <v>indie rock</v>
      </c>
      <c r="S2095" s="9">
        <f t="shared" si="97"/>
        <v>41205.854537037041</v>
      </c>
      <c r="T2095" s="9">
        <f t="shared" si="98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96"/>
        <v>1.2054285714285715</v>
      </c>
      <c r="P2096">
        <f>IFERROR(E2096/L2096, "null")</f>
        <v>58.597222222222221</v>
      </c>
      <c r="Q2096" t="str">
        <f>TRIM(LEFT(N2096,SEARCH("/",N2096,1)-1))</f>
        <v>music</v>
      </c>
      <c r="R2096" t="str">
        <f>TRIM(RIGHT(N2096,LEN(N2096)-SEARCH("/",N2096)))</f>
        <v>indie rock</v>
      </c>
      <c r="S2096" s="9">
        <f t="shared" si="97"/>
        <v>40939.02002314815</v>
      </c>
      <c r="T2096" s="9">
        <f t="shared" si="98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96"/>
        <v>1</v>
      </c>
      <c r="P2097">
        <f>IFERROR(E2097/L2097, "null")</f>
        <v>113.63636363636364</v>
      </c>
      <c r="Q2097" t="str">
        <f>TRIM(LEFT(N2097,SEARCH("/",N2097,1)-1))</f>
        <v>music</v>
      </c>
      <c r="R2097" t="str">
        <f>TRIM(RIGHT(N2097,LEN(N2097)-SEARCH("/",N2097)))</f>
        <v>indie rock</v>
      </c>
      <c r="S2097" s="9">
        <f t="shared" si="97"/>
        <v>40758.733483796292</v>
      </c>
      <c r="T2097" s="9">
        <f t="shared" si="98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96"/>
        <v>1.0166666666666666</v>
      </c>
      <c r="P2098">
        <f>IFERROR(E2098/L2098, "null")</f>
        <v>43.571428571428569</v>
      </c>
      <c r="Q2098" t="str">
        <f>TRIM(LEFT(N2098,SEARCH("/",N2098,1)-1))</f>
        <v>music</v>
      </c>
      <c r="R2098" t="str">
        <f>TRIM(RIGHT(N2098,LEN(N2098)-SEARCH("/",N2098)))</f>
        <v>indie rock</v>
      </c>
      <c r="S2098" s="9">
        <f t="shared" si="97"/>
        <v>41192.758506944447</v>
      </c>
      <c r="T2098" s="9">
        <f t="shared" si="98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96"/>
        <v>1</v>
      </c>
      <c r="P2099">
        <f>IFERROR(E2099/L2099, "null")</f>
        <v>78.94736842105263</v>
      </c>
      <c r="Q2099" t="str">
        <f>TRIM(LEFT(N2099,SEARCH("/",N2099,1)-1))</f>
        <v>music</v>
      </c>
      <c r="R2099" t="str">
        <f>TRIM(RIGHT(N2099,LEN(N2099)-SEARCH("/",N2099)))</f>
        <v>indie rock</v>
      </c>
      <c r="S2099" s="9">
        <f t="shared" si="97"/>
        <v>40818.58489583333</v>
      </c>
      <c r="T2099" s="9">
        <f t="shared" si="98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96"/>
        <v>1.0033333333333334</v>
      </c>
      <c r="P2100">
        <f>IFERROR(E2100/L2100, "null")</f>
        <v>188.125</v>
      </c>
      <c r="Q2100" t="str">
        <f>TRIM(LEFT(N2100,SEARCH("/",N2100,1)-1))</f>
        <v>music</v>
      </c>
      <c r="R2100" t="str">
        <f>TRIM(RIGHT(N2100,LEN(N2100)-SEARCH("/",N2100)))</f>
        <v>indie rock</v>
      </c>
      <c r="S2100" s="9">
        <f t="shared" si="97"/>
        <v>40946.11383101852</v>
      </c>
      <c r="T2100" s="9">
        <f t="shared" si="98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96"/>
        <v>1.3236666666666668</v>
      </c>
      <c r="P2101">
        <f>IFERROR(E2101/L2101, "null")</f>
        <v>63.031746031746032</v>
      </c>
      <c r="Q2101" t="str">
        <f>TRIM(LEFT(N2101,SEARCH("/",N2101,1)-1))</f>
        <v>music</v>
      </c>
      <c r="R2101" t="str">
        <f>TRIM(RIGHT(N2101,LEN(N2101)-SEARCH("/",N2101)))</f>
        <v>indie rock</v>
      </c>
      <c r="S2101" s="9">
        <f t="shared" si="97"/>
        <v>42173.746342592596</v>
      </c>
      <c r="T2101" s="9">
        <f t="shared" si="98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96"/>
        <v>1.3666666666666667</v>
      </c>
      <c r="P2102">
        <f>IFERROR(E2102/L2102, "null")</f>
        <v>30.37037037037037</v>
      </c>
      <c r="Q2102" t="str">
        <f>TRIM(LEFT(N2102,SEARCH("/",N2102,1)-1))</f>
        <v>music</v>
      </c>
      <c r="R2102" t="str">
        <f>TRIM(RIGHT(N2102,LEN(N2102)-SEARCH("/",N2102)))</f>
        <v>indie rock</v>
      </c>
      <c r="S2102" s="9">
        <f t="shared" si="97"/>
        <v>41074.834965277776</v>
      </c>
      <c r="T2102" s="9">
        <f t="shared" si="98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96"/>
        <v>1.1325000000000001</v>
      </c>
      <c r="P2103">
        <f>IFERROR(E2103/L2103, "null")</f>
        <v>51.477272727272727</v>
      </c>
      <c r="Q2103" t="str">
        <f>TRIM(LEFT(N2103,SEARCH("/",N2103,1)-1))</f>
        <v>music</v>
      </c>
      <c r="R2103" t="str">
        <f>TRIM(RIGHT(N2103,LEN(N2103)-SEARCH("/",N2103)))</f>
        <v>indie rock</v>
      </c>
      <c r="S2103" s="9">
        <f t="shared" si="97"/>
        <v>40892.149467592593</v>
      </c>
      <c r="T2103" s="9">
        <f t="shared" si="98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96"/>
        <v>1.36</v>
      </c>
      <c r="P2104">
        <f>IFERROR(E2104/L2104, "null")</f>
        <v>35.789473684210527</v>
      </c>
      <c r="Q2104" t="str">
        <f>TRIM(LEFT(N2104,SEARCH("/",N2104,1)-1))</f>
        <v>music</v>
      </c>
      <c r="R2104" t="str">
        <f>TRIM(RIGHT(N2104,LEN(N2104)-SEARCH("/",N2104)))</f>
        <v>indie rock</v>
      </c>
      <c r="S2104" s="9">
        <f t="shared" si="97"/>
        <v>40638.868611111109</v>
      </c>
      <c r="T2104" s="9">
        <f t="shared" si="98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96"/>
        <v>1.4612318374694613</v>
      </c>
      <c r="P2105">
        <f>IFERROR(E2105/L2105, "null")</f>
        <v>98.817391304347822</v>
      </c>
      <c r="Q2105" t="str">
        <f>TRIM(LEFT(N2105,SEARCH("/",N2105,1)-1))</f>
        <v>music</v>
      </c>
      <c r="R2105" t="str">
        <f>TRIM(RIGHT(N2105,LEN(N2105)-SEARCH("/",N2105)))</f>
        <v>indie rock</v>
      </c>
      <c r="S2105" s="9">
        <f t="shared" si="97"/>
        <v>41192.754942129628</v>
      </c>
      <c r="T2105" s="9">
        <f t="shared" si="98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96"/>
        <v>1.2949999999999999</v>
      </c>
      <c r="P2106">
        <f>IFERROR(E2106/L2106, "null")</f>
        <v>28</v>
      </c>
      <c r="Q2106" t="str">
        <f>TRIM(LEFT(N2106,SEARCH("/",N2106,1)-1))</f>
        <v>music</v>
      </c>
      <c r="R2106" t="str">
        <f>TRIM(RIGHT(N2106,LEN(N2106)-SEARCH("/",N2106)))</f>
        <v>indie rock</v>
      </c>
      <c r="S2106" s="9">
        <f t="shared" si="97"/>
        <v>41394.074467592596</v>
      </c>
      <c r="T2106" s="9">
        <f t="shared" si="98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96"/>
        <v>2.54</v>
      </c>
      <c r="P2107">
        <f>IFERROR(E2107/L2107, "null")</f>
        <v>51.313131313131315</v>
      </c>
      <c r="Q2107" t="str">
        <f>TRIM(LEFT(N2107,SEARCH("/",N2107,1)-1))</f>
        <v>music</v>
      </c>
      <c r="R2107" t="str">
        <f>TRIM(RIGHT(N2107,LEN(N2107)-SEARCH("/",N2107)))</f>
        <v>indie rock</v>
      </c>
      <c r="S2107" s="9">
        <f t="shared" si="97"/>
        <v>41951.788807870369</v>
      </c>
      <c r="T2107" s="9">
        <f t="shared" si="98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96"/>
        <v>1.0704545454545455</v>
      </c>
      <c r="P2108">
        <f>IFERROR(E2108/L2108, "null")</f>
        <v>53.522727272727273</v>
      </c>
      <c r="Q2108" t="str">
        <f>TRIM(LEFT(N2108,SEARCH("/",N2108,1)-1))</f>
        <v>music</v>
      </c>
      <c r="R2108" t="str">
        <f>TRIM(RIGHT(N2108,LEN(N2108)-SEARCH("/",N2108)))</f>
        <v>indie rock</v>
      </c>
      <c r="S2108" s="9">
        <f t="shared" si="97"/>
        <v>41270.21497685185</v>
      </c>
      <c r="T2108" s="9">
        <f t="shared" si="98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96"/>
        <v>1.0773299999999999</v>
      </c>
      <c r="P2109">
        <f>IFERROR(E2109/L2109, "null")</f>
        <v>37.149310344827583</v>
      </c>
      <c r="Q2109" t="str">
        <f>TRIM(LEFT(N2109,SEARCH("/",N2109,1)-1))</f>
        <v>music</v>
      </c>
      <c r="R2109" t="str">
        <f>TRIM(RIGHT(N2109,LEN(N2109)-SEARCH("/",N2109)))</f>
        <v>indie rock</v>
      </c>
      <c r="S2109" s="9">
        <f t="shared" si="97"/>
        <v>41934.71056712963</v>
      </c>
      <c r="T2109" s="9">
        <f t="shared" si="98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96"/>
        <v>1.0731250000000001</v>
      </c>
      <c r="P2110">
        <f>IFERROR(E2110/L2110, "null")</f>
        <v>89.895287958115176</v>
      </c>
      <c r="Q2110" t="str">
        <f>TRIM(LEFT(N2110,SEARCH("/",N2110,1)-1))</f>
        <v>music</v>
      </c>
      <c r="R2110" t="str">
        <f>TRIM(RIGHT(N2110,LEN(N2110)-SEARCH("/",N2110)))</f>
        <v>indie rock</v>
      </c>
      <c r="S2110" s="9">
        <f t="shared" si="97"/>
        <v>41135.175694444442</v>
      </c>
      <c r="T2110" s="9">
        <f t="shared" si="98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96"/>
        <v>1.06525</v>
      </c>
      <c r="P2111">
        <f>IFERROR(E2111/L2111, "null")</f>
        <v>106.52500000000001</v>
      </c>
      <c r="Q2111" t="str">
        <f>TRIM(LEFT(N2111,SEARCH("/",N2111,1)-1))</f>
        <v>music</v>
      </c>
      <c r="R2111" t="str">
        <f>TRIM(RIGHT(N2111,LEN(N2111)-SEARCH("/",N2111)))</f>
        <v>indie rock</v>
      </c>
      <c r="S2111" s="9">
        <f t="shared" si="97"/>
        <v>42160.708530092597</v>
      </c>
      <c r="T2111" s="9">
        <f t="shared" si="98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96"/>
        <v>1.0035000000000001</v>
      </c>
      <c r="P2112">
        <f>IFERROR(E2112/L2112, "null")</f>
        <v>52.815789473684212</v>
      </c>
      <c r="Q2112" t="str">
        <f>TRIM(LEFT(N2112,SEARCH("/",N2112,1)-1))</f>
        <v>music</v>
      </c>
      <c r="R2112" t="str">
        <f>TRIM(RIGHT(N2112,LEN(N2112)-SEARCH("/",N2112)))</f>
        <v>indie rock</v>
      </c>
      <c r="S2112" s="9">
        <f t="shared" si="97"/>
        <v>41759.670937499999</v>
      </c>
      <c r="T2112" s="9">
        <f t="shared" si="98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96"/>
        <v>1.0649999999999999</v>
      </c>
      <c r="P2113">
        <f>IFERROR(E2113/L2113, "null")</f>
        <v>54.615384615384613</v>
      </c>
      <c r="Q2113" t="str">
        <f>TRIM(LEFT(N2113,SEARCH("/",N2113,1)-1))</f>
        <v>music</v>
      </c>
      <c r="R2113" t="str">
        <f>TRIM(RIGHT(N2113,LEN(N2113)-SEARCH("/",N2113)))</f>
        <v>indie rock</v>
      </c>
      <c r="S2113" s="9">
        <f t="shared" si="97"/>
        <v>40703.197048611109</v>
      </c>
      <c r="T2113" s="9">
        <f t="shared" si="98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96"/>
        <v>1</v>
      </c>
      <c r="P2114">
        <f>IFERROR(E2114/L2114, "null")</f>
        <v>27.272727272727273</v>
      </c>
      <c r="Q2114" t="str">
        <f>TRIM(LEFT(N2114,SEARCH("/",N2114,1)-1))</f>
        <v>music</v>
      </c>
      <c r="R2114" t="str">
        <f>TRIM(RIGHT(N2114,LEN(N2114)-SEARCH("/",N2114)))</f>
        <v>indie rock</v>
      </c>
      <c r="S2114" s="9">
        <f t="shared" si="97"/>
        <v>41365.928159722222</v>
      </c>
      <c r="T2114" s="9">
        <f t="shared" si="98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99">E2115/D2115</f>
        <v>1.0485714285714285</v>
      </c>
      <c r="P2115">
        <f>IFERROR(E2115/L2115, "null")</f>
        <v>68.598130841121488</v>
      </c>
      <c r="Q2115" t="str">
        <f>TRIM(LEFT(N2115,SEARCH("/",N2115,1)-1))</f>
        <v>music</v>
      </c>
      <c r="R2115" t="str">
        <f>TRIM(RIGHT(N2115,LEN(N2115)-SEARCH("/",N2115)))</f>
        <v>indie rock</v>
      </c>
      <c r="S2115" s="9">
        <f t="shared" ref="S2115:S2178" si="100">(((J2115/60)/60)/24)+DATE(1970,1,1)</f>
        <v>41870.86546296296</v>
      </c>
      <c r="T2115" s="9">
        <f t="shared" ref="T2115:T2178" si="101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99"/>
        <v>1.0469999999999999</v>
      </c>
      <c r="P2116">
        <f>IFERROR(E2116/L2116, "null")</f>
        <v>35.612244897959187</v>
      </c>
      <c r="Q2116" t="str">
        <f>TRIM(LEFT(N2116,SEARCH("/",N2116,1)-1))</f>
        <v>music</v>
      </c>
      <c r="R2116" t="str">
        <f>TRIM(RIGHT(N2116,LEN(N2116)-SEARCH("/",N2116)))</f>
        <v>indie rock</v>
      </c>
      <c r="S2116" s="9">
        <f t="shared" si="100"/>
        <v>40458.815625000003</v>
      </c>
      <c r="T2116" s="9">
        <f t="shared" si="101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99"/>
        <v>2.2566666666666668</v>
      </c>
      <c r="P2117">
        <f>IFERROR(E2117/L2117, "null")</f>
        <v>94.027777777777771</v>
      </c>
      <c r="Q2117" t="str">
        <f>TRIM(LEFT(N2117,SEARCH("/",N2117,1)-1))</f>
        <v>music</v>
      </c>
      <c r="R2117" t="str">
        <f>TRIM(RIGHT(N2117,LEN(N2117)-SEARCH("/",N2117)))</f>
        <v>indie rock</v>
      </c>
      <c r="S2117" s="9">
        <f t="shared" si="100"/>
        <v>40564.081030092595</v>
      </c>
      <c r="T2117" s="9">
        <f t="shared" si="101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99"/>
        <v>1.0090416666666666</v>
      </c>
      <c r="P2118">
        <f>IFERROR(E2118/L2118, "null")</f>
        <v>526.45652173913038</v>
      </c>
      <c r="Q2118" t="str">
        <f>TRIM(LEFT(N2118,SEARCH("/",N2118,1)-1))</f>
        <v>music</v>
      </c>
      <c r="R2118" t="str">
        <f>TRIM(RIGHT(N2118,LEN(N2118)-SEARCH("/",N2118)))</f>
        <v>indie rock</v>
      </c>
      <c r="S2118" s="9">
        <f t="shared" si="100"/>
        <v>41136.777812500004</v>
      </c>
      <c r="T2118" s="9">
        <f t="shared" si="101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99"/>
        <v>1.4775</v>
      </c>
      <c r="P2119">
        <f>IFERROR(E2119/L2119, "null")</f>
        <v>50.657142857142858</v>
      </c>
      <c r="Q2119" t="str">
        <f>TRIM(LEFT(N2119,SEARCH("/",N2119,1)-1))</f>
        <v>music</v>
      </c>
      <c r="R2119" t="str">
        <f>TRIM(RIGHT(N2119,LEN(N2119)-SEARCH("/",N2119)))</f>
        <v>indie rock</v>
      </c>
      <c r="S2119" s="9">
        <f t="shared" si="100"/>
        <v>42290.059594907405</v>
      </c>
      <c r="T2119" s="9">
        <f t="shared" si="101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99"/>
        <v>1.3461099999999999</v>
      </c>
      <c r="P2120">
        <f>IFERROR(E2120/L2120, "null")</f>
        <v>79.182941176470578</v>
      </c>
      <c r="Q2120" t="str">
        <f>TRIM(LEFT(N2120,SEARCH("/",N2120,1)-1))</f>
        <v>music</v>
      </c>
      <c r="R2120" t="str">
        <f>TRIM(RIGHT(N2120,LEN(N2120)-SEARCH("/",N2120)))</f>
        <v>indie rock</v>
      </c>
      <c r="S2120" s="9">
        <f t="shared" si="100"/>
        <v>40718.839537037034</v>
      </c>
      <c r="T2120" s="9">
        <f t="shared" si="101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99"/>
        <v>1.0075000000000001</v>
      </c>
      <c r="P2121">
        <f>IFERROR(E2121/L2121, "null")</f>
        <v>91.590909090909093</v>
      </c>
      <c r="Q2121" t="str">
        <f>TRIM(LEFT(N2121,SEARCH("/",N2121,1)-1))</f>
        <v>music</v>
      </c>
      <c r="R2121" t="str">
        <f>TRIM(RIGHT(N2121,LEN(N2121)-SEARCH("/",N2121)))</f>
        <v>indie rock</v>
      </c>
      <c r="S2121" s="9">
        <f t="shared" si="100"/>
        <v>41107.130150462966</v>
      </c>
      <c r="T2121" s="9">
        <f t="shared" si="101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99"/>
        <v>1.00880375</v>
      </c>
      <c r="P2122">
        <f>IFERROR(E2122/L2122, "null")</f>
        <v>116.96275362318841</v>
      </c>
      <c r="Q2122" t="str">
        <f>TRIM(LEFT(N2122,SEARCH("/",N2122,1)-1))</f>
        <v>music</v>
      </c>
      <c r="R2122" t="str">
        <f>TRIM(RIGHT(N2122,LEN(N2122)-SEARCH("/",N2122)))</f>
        <v>indie rock</v>
      </c>
      <c r="S2122" s="9">
        <f t="shared" si="100"/>
        <v>41591.964537037034</v>
      </c>
      <c r="T2122" s="9">
        <f t="shared" si="101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99"/>
        <v>5.6800000000000002E-3</v>
      </c>
      <c r="P2123">
        <f>IFERROR(E2123/L2123, "null")</f>
        <v>28.4</v>
      </c>
      <c r="Q2123" t="str">
        <f>TRIM(LEFT(N2123,SEARCH("/",N2123,1)-1))</f>
        <v>games</v>
      </c>
      <c r="R2123" t="str">
        <f>TRIM(RIGHT(N2123,LEN(N2123)-SEARCH("/",N2123)))</f>
        <v>video games</v>
      </c>
      <c r="S2123" s="9">
        <f t="shared" si="100"/>
        <v>42716.7424537037</v>
      </c>
      <c r="T2123" s="9">
        <f t="shared" si="101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99"/>
        <v>3.875E-3</v>
      </c>
      <c r="P2124">
        <f>IFERROR(E2124/L2124, "null")</f>
        <v>103.33333333333333</v>
      </c>
      <c r="Q2124" t="str">
        <f>TRIM(LEFT(N2124,SEARCH("/",N2124,1)-1))</f>
        <v>games</v>
      </c>
      <c r="R2124" t="str">
        <f>TRIM(RIGHT(N2124,LEN(N2124)-SEARCH("/",N2124)))</f>
        <v>video games</v>
      </c>
      <c r="S2124" s="9">
        <f t="shared" si="100"/>
        <v>42712.300567129627</v>
      </c>
      <c r="T2124" s="9">
        <f t="shared" si="101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99"/>
        <v>0.1</v>
      </c>
      <c r="P2125">
        <f>IFERROR(E2125/L2125, "null")</f>
        <v>10</v>
      </c>
      <c r="Q2125" t="str">
        <f>TRIM(LEFT(N2125,SEARCH("/",N2125,1)-1))</f>
        <v>games</v>
      </c>
      <c r="R2125" t="str">
        <f>TRIM(RIGHT(N2125,LEN(N2125)-SEARCH("/",N2125)))</f>
        <v>video games</v>
      </c>
      <c r="S2125" s="9">
        <f t="shared" si="100"/>
        <v>40198.424849537041</v>
      </c>
      <c r="T2125" s="9">
        <f t="shared" si="101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99"/>
        <v>0.10454545454545454</v>
      </c>
      <c r="P2126">
        <f>IFERROR(E2126/L2126, "null")</f>
        <v>23</v>
      </c>
      <c r="Q2126" t="str">
        <f>TRIM(LEFT(N2126,SEARCH("/",N2126,1)-1))</f>
        <v>games</v>
      </c>
      <c r="R2126" t="str">
        <f>TRIM(RIGHT(N2126,LEN(N2126)-SEARCH("/",N2126)))</f>
        <v>video games</v>
      </c>
      <c r="S2126" s="9">
        <f t="shared" si="100"/>
        <v>40464.028182870366</v>
      </c>
      <c r="T2126" s="9">
        <f t="shared" si="101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99"/>
        <v>1.4200000000000001E-2</v>
      </c>
      <c r="P2127">
        <f>IFERROR(E2127/L2127, "null")</f>
        <v>31.555555555555557</v>
      </c>
      <c r="Q2127" t="str">
        <f>TRIM(LEFT(N2127,SEARCH("/",N2127,1)-1))</f>
        <v>games</v>
      </c>
      <c r="R2127" t="str">
        <f>TRIM(RIGHT(N2127,LEN(N2127)-SEARCH("/",N2127)))</f>
        <v>video games</v>
      </c>
      <c r="S2127" s="9">
        <f t="shared" si="100"/>
        <v>42191.023530092592</v>
      </c>
      <c r="T2127" s="9">
        <f t="shared" si="101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99"/>
        <v>5.0000000000000001E-4</v>
      </c>
      <c r="P2128">
        <f>IFERROR(E2128/L2128, "null")</f>
        <v>5</v>
      </c>
      <c r="Q2128" t="str">
        <f>TRIM(LEFT(N2128,SEARCH("/",N2128,1)-1))</f>
        <v>games</v>
      </c>
      <c r="R2128" t="str">
        <f>TRIM(RIGHT(N2128,LEN(N2128)-SEARCH("/",N2128)))</f>
        <v>video games</v>
      </c>
      <c r="S2128" s="9">
        <f t="shared" si="100"/>
        <v>41951.973229166666</v>
      </c>
      <c r="T2128" s="9">
        <f t="shared" si="101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99"/>
        <v>0.28842857142857142</v>
      </c>
      <c r="P2129">
        <f>IFERROR(E2129/L2129, "null")</f>
        <v>34.220338983050844</v>
      </c>
      <c r="Q2129" t="str">
        <f>TRIM(LEFT(N2129,SEARCH("/",N2129,1)-1))</f>
        <v>games</v>
      </c>
      <c r="R2129" t="str">
        <f>TRIM(RIGHT(N2129,LEN(N2129)-SEARCH("/",N2129)))</f>
        <v>video games</v>
      </c>
      <c r="S2129" s="9">
        <f t="shared" si="100"/>
        <v>42045.50535879629</v>
      </c>
      <c r="T2129" s="9">
        <f t="shared" si="101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99"/>
        <v>1.6666666666666668E-3</v>
      </c>
      <c r="P2130">
        <f>IFERROR(E2130/L2130, "null")</f>
        <v>25</v>
      </c>
      <c r="Q2130" t="str">
        <f>TRIM(LEFT(N2130,SEARCH("/",N2130,1)-1))</f>
        <v>games</v>
      </c>
      <c r="R2130" t="str">
        <f>TRIM(RIGHT(N2130,LEN(N2130)-SEARCH("/",N2130)))</f>
        <v>video games</v>
      </c>
      <c r="S2130" s="9">
        <f t="shared" si="100"/>
        <v>41843.772789351853</v>
      </c>
      <c r="T2130" s="9">
        <f t="shared" si="101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99"/>
        <v>0.11799999999999999</v>
      </c>
      <c r="P2131">
        <f>IFERROR(E2131/L2131, "null")</f>
        <v>19.666666666666668</v>
      </c>
      <c r="Q2131" t="str">
        <f>TRIM(LEFT(N2131,SEARCH("/",N2131,1)-1))</f>
        <v>games</v>
      </c>
      <c r="R2131" t="str">
        <f>TRIM(RIGHT(N2131,LEN(N2131)-SEARCH("/",N2131)))</f>
        <v>video games</v>
      </c>
      <c r="S2131" s="9">
        <f t="shared" si="100"/>
        <v>42409.024305555555</v>
      </c>
      <c r="T2131" s="9">
        <f t="shared" si="101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99"/>
        <v>2.0238095238095236E-3</v>
      </c>
      <c r="P2132">
        <f>IFERROR(E2132/L2132, "null")</f>
        <v>21.25</v>
      </c>
      <c r="Q2132" t="str">
        <f>TRIM(LEFT(N2132,SEARCH("/",N2132,1)-1))</f>
        <v>games</v>
      </c>
      <c r="R2132" t="str">
        <f>TRIM(RIGHT(N2132,LEN(N2132)-SEARCH("/",N2132)))</f>
        <v>video games</v>
      </c>
      <c r="S2132" s="9">
        <f t="shared" si="100"/>
        <v>41832.086377314816</v>
      </c>
      <c r="T2132" s="9">
        <f t="shared" si="101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99"/>
        <v>0.05</v>
      </c>
      <c r="P2133">
        <f>IFERROR(E2133/L2133, "null")</f>
        <v>8.3333333333333339</v>
      </c>
      <c r="Q2133" t="str">
        <f>TRIM(LEFT(N2133,SEARCH("/",N2133,1)-1))</f>
        <v>games</v>
      </c>
      <c r="R2133" t="str">
        <f>TRIM(RIGHT(N2133,LEN(N2133)-SEARCH("/",N2133)))</f>
        <v>video games</v>
      </c>
      <c r="S2133" s="9">
        <f t="shared" si="100"/>
        <v>42167.207071759258</v>
      </c>
      <c r="T2133" s="9">
        <f t="shared" si="101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99"/>
        <v>2.1129899999999997E-2</v>
      </c>
      <c r="P2134">
        <f>IFERROR(E2134/L2134, "null")</f>
        <v>21.34333333333333</v>
      </c>
      <c r="Q2134" t="str">
        <f>TRIM(LEFT(N2134,SEARCH("/",N2134,1)-1))</f>
        <v>games</v>
      </c>
      <c r="R2134" t="str">
        <f>TRIM(RIGHT(N2134,LEN(N2134)-SEARCH("/",N2134)))</f>
        <v>video games</v>
      </c>
      <c r="S2134" s="9">
        <f t="shared" si="100"/>
        <v>41643.487175925926</v>
      </c>
      <c r="T2134" s="9">
        <f t="shared" si="101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99"/>
        <v>1.6E-2</v>
      </c>
      <c r="P2135">
        <f>IFERROR(E2135/L2135, "null")</f>
        <v>5.333333333333333</v>
      </c>
      <c r="Q2135" t="str">
        <f>TRIM(LEFT(N2135,SEARCH("/",N2135,1)-1))</f>
        <v>games</v>
      </c>
      <c r="R2135" t="str">
        <f>TRIM(RIGHT(N2135,LEN(N2135)-SEARCH("/",N2135)))</f>
        <v>video games</v>
      </c>
      <c r="S2135" s="9">
        <f t="shared" si="100"/>
        <v>40619.097210648149</v>
      </c>
      <c r="T2135" s="9">
        <f t="shared" si="101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99"/>
        <v>1.7333333333333333E-2</v>
      </c>
      <c r="P2136">
        <f>IFERROR(E2136/L2136, "null")</f>
        <v>34.666666666666664</v>
      </c>
      <c r="Q2136" t="str">
        <f>TRIM(LEFT(N2136,SEARCH("/",N2136,1)-1))</f>
        <v>games</v>
      </c>
      <c r="R2136" t="str">
        <f>TRIM(RIGHT(N2136,LEN(N2136)-SEARCH("/",N2136)))</f>
        <v>video games</v>
      </c>
      <c r="S2136" s="9">
        <f t="shared" si="100"/>
        <v>41361.886469907404</v>
      </c>
      <c r="T2136" s="9">
        <f t="shared" si="101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99"/>
        <v>9.5600000000000004E-2</v>
      </c>
      <c r="P2137">
        <f>IFERROR(E2137/L2137, "null")</f>
        <v>21.727272727272727</v>
      </c>
      <c r="Q2137" t="str">
        <f>TRIM(LEFT(N2137,SEARCH("/",N2137,1)-1))</f>
        <v>games</v>
      </c>
      <c r="R2137" t="str">
        <f>TRIM(RIGHT(N2137,LEN(N2137)-SEARCH("/",N2137)))</f>
        <v>video games</v>
      </c>
      <c r="S2137" s="9">
        <f t="shared" si="100"/>
        <v>41156.963344907403</v>
      </c>
      <c r="T2137" s="9">
        <f t="shared" si="101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99"/>
        <v>5.9612499999999998E-4</v>
      </c>
      <c r="P2138">
        <f>IFERROR(E2138/L2138, "null")</f>
        <v>11.922499999999999</v>
      </c>
      <c r="Q2138" t="str">
        <f>TRIM(LEFT(N2138,SEARCH("/",N2138,1)-1))</f>
        <v>games</v>
      </c>
      <c r="R2138" t="str">
        <f>TRIM(RIGHT(N2138,LEN(N2138)-SEARCH("/",N2138)))</f>
        <v>video games</v>
      </c>
      <c r="S2138" s="9">
        <f t="shared" si="100"/>
        <v>41536.509097222224</v>
      </c>
      <c r="T2138" s="9">
        <f t="shared" si="101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99"/>
        <v>0.28405999999999998</v>
      </c>
      <c r="P2139">
        <f>IFERROR(E2139/L2139, "null")</f>
        <v>26.59737827715356</v>
      </c>
      <c r="Q2139" t="str">
        <f>TRIM(LEFT(N2139,SEARCH("/",N2139,1)-1))</f>
        <v>games</v>
      </c>
      <c r="R2139" t="str">
        <f>TRIM(RIGHT(N2139,LEN(N2139)-SEARCH("/",N2139)))</f>
        <v>video games</v>
      </c>
      <c r="S2139" s="9">
        <f t="shared" si="100"/>
        <v>41948.771168981482</v>
      </c>
      <c r="T2139" s="9">
        <f t="shared" si="101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99"/>
        <v>0.128</v>
      </c>
      <c r="P2140">
        <f>IFERROR(E2140/L2140, "null")</f>
        <v>10.666666666666666</v>
      </c>
      <c r="Q2140" t="str">
        <f>TRIM(LEFT(N2140,SEARCH("/",N2140,1)-1))</f>
        <v>games</v>
      </c>
      <c r="R2140" t="str">
        <f>TRIM(RIGHT(N2140,LEN(N2140)-SEARCH("/",N2140)))</f>
        <v>video games</v>
      </c>
      <c r="S2140" s="9">
        <f t="shared" si="100"/>
        <v>41557.013182870374</v>
      </c>
      <c r="T2140" s="9">
        <f t="shared" si="101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99"/>
        <v>5.4199999999999998E-2</v>
      </c>
      <c r="P2141">
        <f>IFERROR(E2141/L2141, "null")</f>
        <v>29.035714285714285</v>
      </c>
      <c r="Q2141" t="str">
        <f>TRIM(LEFT(N2141,SEARCH("/",N2141,1)-1))</f>
        <v>games</v>
      </c>
      <c r="R2141" t="str">
        <f>TRIM(RIGHT(N2141,LEN(N2141)-SEARCH("/",N2141)))</f>
        <v>video games</v>
      </c>
      <c r="S2141" s="9">
        <f t="shared" si="100"/>
        <v>42647.750092592592</v>
      </c>
      <c r="T2141" s="9">
        <f t="shared" si="101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99"/>
        <v>1.1199999999999999E-3</v>
      </c>
      <c r="P2142">
        <f>IFERROR(E2142/L2142, "null")</f>
        <v>50.909090909090907</v>
      </c>
      <c r="Q2142" t="str">
        <f>TRIM(LEFT(N2142,SEARCH("/",N2142,1)-1))</f>
        <v>games</v>
      </c>
      <c r="R2142" t="str">
        <f>TRIM(RIGHT(N2142,LEN(N2142)-SEARCH("/",N2142)))</f>
        <v>video games</v>
      </c>
      <c r="S2142" s="9">
        <f t="shared" si="100"/>
        <v>41255.833611111113</v>
      </c>
      <c r="T2142" s="9">
        <f t="shared" si="101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99"/>
        <v>0</v>
      </c>
      <c r="P2143" t="str">
        <f>IFERROR(E2143/L2143, "null")</f>
        <v>null</v>
      </c>
      <c r="Q2143" t="str">
        <f>TRIM(LEFT(N2143,SEARCH("/",N2143,1)-1))</f>
        <v>games</v>
      </c>
      <c r="R2143" t="str">
        <f>TRIM(RIGHT(N2143,LEN(N2143)-SEARCH("/",N2143)))</f>
        <v>video games</v>
      </c>
      <c r="S2143" s="9">
        <f t="shared" si="100"/>
        <v>41927.235636574071</v>
      </c>
      <c r="T2143" s="9">
        <f t="shared" si="101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99"/>
        <v>5.7238095238095241E-2</v>
      </c>
      <c r="P2144">
        <f>IFERROR(E2144/L2144, "null")</f>
        <v>50.083333333333336</v>
      </c>
      <c r="Q2144" t="str">
        <f>TRIM(LEFT(N2144,SEARCH("/",N2144,1)-1))</f>
        <v>games</v>
      </c>
      <c r="R2144" t="str">
        <f>TRIM(RIGHT(N2144,LEN(N2144)-SEARCH("/",N2144)))</f>
        <v>video games</v>
      </c>
      <c r="S2144" s="9">
        <f t="shared" si="100"/>
        <v>42340.701504629629</v>
      </c>
      <c r="T2144" s="9">
        <f t="shared" si="101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99"/>
        <v>0.1125</v>
      </c>
      <c r="P2145">
        <f>IFERROR(E2145/L2145, "null")</f>
        <v>45</v>
      </c>
      <c r="Q2145" t="str">
        <f>TRIM(LEFT(N2145,SEARCH("/",N2145,1)-1))</f>
        <v>games</v>
      </c>
      <c r="R2145" t="str">
        <f>TRIM(RIGHT(N2145,LEN(N2145)-SEARCH("/",N2145)))</f>
        <v>video games</v>
      </c>
      <c r="S2145" s="9">
        <f t="shared" si="100"/>
        <v>40332.886712962965</v>
      </c>
      <c r="T2145" s="9">
        <f t="shared" si="101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99"/>
        <v>1.7098591549295775E-2</v>
      </c>
      <c r="P2146">
        <f>IFERROR(E2146/L2146, "null")</f>
        <v>25.291666666666668</v>
      </c>
      <c r="Q2146" t="str">
        <f>TRIM(LEFT(N2146,SEARCH("/",N2146,1)-1))</f>
        <v>games</v>
      </c>
      <c r="R2146" t="str">
        <f>TRIM(RIGHT(N2146,LEN(N2146)-SEARCH("/",N2146)))</f>
        <v>video games</v>
      </c>
      <c r="S2146" s="9">
        <f t="shared" si="100"/>
        <v>41499.546759259261</v>
      </c>
      <c r="T2146" s="9">
        <f t="shared" si="101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99"/>
        <v>0.30433333333333334</v>
      </c>
      <c r="P2147">
        <f>IFERROR(E2147/L2147, "null")</f>
        <v>51.292134831460672</v>
      </c>
      <c r="Q2147" t="str">
        <f>TRIM(LEFT(N2147,SEARCH("/",N2147,1)-1))</f>
        <v>games</v>
      </c>
      <c r="R2147" t="str">
        <f>TRIM(RIGHT(N2147,LEN(N2147)-SEARCH("/",N2147)))</f>
        <v>video games</v>
      </c>
      <c r="S2147" s="9">
        <f t="shared" si="100"/>
        <v>41575.237430555557</v>
      </c>
      <c r="T2147" s="9">
        <f t="shared" si="101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99"/>
        <v>2.0000000000000001E-4</v>
      </c>
      <c r="P2148">
        <f>IFERROR(E2148/L2148, "null")</f>
        <v>1</v>
      </c>
      <c r="Q2148" t="str">
        <f>TRIM(LEFT(N2148,SEARCH("/",N2148,1)-1))</f>
        <v>games</v>
      </c>
      <c r="R2148" t="str">
        <f>TRIM(RIGHT(N2148,LEN(N2148)-SEARCH("/",N2148)))</f>
        <v>video games</v>
      </c>
      <c r="S2148" s="9">
        <f t="shared" si="100"/>
        <v>42397.679513888885</v>
      </c>
      <c r="T2148" s="9">
        <f t="shared" si="101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99"/>
        <v>6.9641025641025639E-3</v>
      </c>
      <c r="P2149">
        <f>IFERROR(E2149/L2149, "null")</f>
        <v>49.381818181818183</v>
      </c>
      <c r="Q2149" t="str">
        <f>TRIM(LEFT(N2149,SEARCH("/",N2149,1)-1))</f>
        <v>games</v>
      </c>
      <c r="R2149" t="str">
        <f>TRIM(RIGHT(N2149,LEN(N2149)-SEARCH("/",N2149)))</f>
        <v>video games</v>
      </c>
      <c r="S2149" s="9">
        <f t="shared" si="100"/>
        <v>41927.295694444445</v>
      </c>
      <c r="T2149" s="9">
        <f t="shared" si="101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99"/>
        <v>0.02</v>
      </c>
      <c r="P2150">
        <f>IFERROR(E2150/L2150, "null")</f>
        <v>1</v>
      </c>
      <c r="Q2150" t="str">
        <f>TRIM(LEFT(N2150,SEARCH("/",N2150,1)-1))</f>
        <v>games</v>
      </c>
      <c r="R2150" t="str">
        <f>TRIM(RIGHT(N2150,LEN(N2150)-SEARCH("/",N2150)))</f>
        <v>video games</v>
      </c>
      <c r="S2150" s="9">
        <f t="shared" si="100"/>
        <v>42066.733587962968</v>
      </c>
      <c r="T2150" s="9">
        <f t="shared" si="101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99"/>
        <v>0</v>
      </c>
      <c r="P2151" t="str">
        <f>IFERROR(E2151/L2151, "null")</f>
        <v>null</v>
      </c>
      <c r="Q2151" t="str">
        <f>TRIM(LEFT(N2151,SEARCH("/",N2151,1)-1))</f>
        <v>games</v>
      </c>
      <c r="R2151" t="str">
        <f>TRIM(RIGHT(N2151,LEN(N2151)-SEARCH("/",N2151)))</f>
        <v>video games</v>
      </c>
      <c r="S2151" s="9">
        <f t="shared" si="100"/>
        <v>40355.024953703702</v>
      </c>
      <c r="T2151" s="9">
        <f t="shared" si="101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99"/>
        <v>8.0999999999999996E-3</v>
      </c>
      <c r="P2152">
        <f>IFERROR(E2152/L2152, "null")</f>
        <v>101.25</v>
      </c>
      <c r="Q2152" t="str">
        <f>TRIM(LEFT(N2152,SEARCH("/",N2152,1)-1))</f>
        <v>games</v>
      </c>
      <c r="R2152" t="str">
        <f>TRIM(RIGHT(N2152,LEN(N2152)-SEARCH("/",N2152)))</f>
        <v>video games</v>
      </c>
      <c r="S2152" s="9">
        <f t="shared" si="100"/>
        <v>42534.284710648149</v>
      </c>
      <c r="T2152" s="9">
        <f t="shared" si="101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99"/>
        <v>2.6222222222222224E-3</v>
      </c>
      <c r="P2153">
        <f>IFERROR(E2153/L2153, "null")</f>
        <v>19.666666666666668</v>
      </c>
      <c r="Q2153" t="str">
        <f>TRIM(LEFT(N2153,SEARCH("/",N2153,1)-1))</f>
        <v>games</v>
      </c>
      <c r="R2153" t="str">
        <f>TRIM(RIGHT(N2153,LEN(N2153)-SEARCH("/",N2153)))</f>
        <v>video games</v>
      </c>
      <c r="S2153" s="9">
        <f t="shared" si="100"/>
        <v>42520.847384259265</v>
      </c>
      <c r="T2153" s="9">
        <f t="shared" si="101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99"/>
        <v>1.6666666666666668E-3</v>
      </c>
      <c r="P2154">
        <f>IFERROR(E2154/L2154, "null")</f>
        <v>12.5</v>
      </c>
      <c r="Q2154" t="str">
        <f>TRIM(LEFT(N2154,SEARCH("/",N2154,1)-1))</f>
        <v>games</v>
      </c>
      <c r="R2154" t="str">
        <f>TRIM(RIGHT(N2154,LEN(N2154)-SEARCH("/",N2154)))</f>
        <v>video games</v>
      </c>
      <c r="S2154" s="9">
        <f t="shared" si="100"/>
        <v>41683.832280092596</v>
      </c>
      <c r="T2154" s="9">
        <f t="shared" si="101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99"/>
        <v>9.1244548809124457E-5</v>
      </c>
      <c r="P2155">
        <f>IFERROR(E2155/L2155, "null")</f>
        <v>8.5</v>
      </c>
      <c r="Q2155" t="str">
        <f>TRIM(LEFT(N2155,SEARCH("/",N2155,1)-1))</f>
        <v>games</v>
      </c>
      <c r="R2155" t="str">
        <f>TRIM(RIGHT(N2155,LEN(N2155)-SEARCH("/",N2155)))</f>
        <v>video games</v>
      </c>
      <c r="S2155" s="9">
        <f t="shared" si="100"/>
        <v>41974.911087962959</v>
      </c>
      <c r="T2155" s="9">
        <f t="shared" si="101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99"/>
        <v>8.0000000000000002E-3</v>
      </c>
      <c r="P2156">
        <f>IFERROR(E2156/L2156, "null")</f>
        <v>1</v>
      </c>
      <c r="Q2156" t="str">
        <f>TRIM(LEFT(N2156,SEARCH("/",N2156,1)-1))</f>
        <v>games</v>
      </c>
      <c r="R2156" t="str">
        <f>TRIM(RIGHT(N2156,LEN(N2156)-SEARCH("/",N2156)))</f>
        <v>video games</v>
      </c>
      <c r="S2156" s="9">
        <f t="shared" si="100"/>
        <v>41647.632256944446</v>
      </c>
      <c r="T2156" s="9">
        <f t="shared" si="101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99"/>
        <v>2.3E-2</v>
      </c>
      <c r="P2157">
        <f>IFERROR(E2157/L2157, "null")</f>
        <v>23</v>
      </c>
      <c r="Q2157" t="str">
        <f>TRIM(LEFT(N2157,SEARCH("/",N2157,1)-1))</f>
        <v>games</v>
      </c>
      <c r="R2157" t="str">
        <f>TRIM(RIGHT(N2157,LEN(N2157)-SEARCH("/",N2157)))</f>
        <v>video games</v>
      </c>
      <c r="S2157" s="9">
        <f t="shared" si="100"/>
        <v>42430.747511574074</v>
      </c>
      <c r="T2157" s="9">
        <f t="shared" si="101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99"/>
        <v>2.6660714285714284E-2</v>
      </c>
      <c r="P2158">
        <f>IFERROR(E2158/L2158, "null")</f>
        <v>17.987951807228917</v>
      </c>
      <c r="Q2158" t="str">
        <f>TRIM(LEFT(N2158,SEARCH("/",N2158,1)-1))</f>
        <v>games</v>
      </c>
      <c r="R2158" t="str">
        <f>TRIM(RIGHT(N2158,LEN(N2158)-SEARCH("/",N2158)))</f>
        <v>video games</v>
      </c>
      <c r="S2158" s="9">
        <f t="shared" si="100"/>
        <v>41488.85423611111</v>
      </c>
      <c r="T2158" s="9">
        <f t="shared" si="101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99"/>
        <v>0.28192</v>
      </c>
      <c r="P2159">
        <f>IFERROR(E2159/L2159, "null")</f>
        <v>370.94736842105266</v>
      </c>
      <c r="Q2159" t="str">
        <f>TRIM(LEFT(N2159,SEARCH("/",N2159,1)-1))</f>
        <v>games</v>
      </c>
      <c r="R2159" t="str">
        <f>TRIM(RIGHT(N2159,LEN(N2159)-SEARCH("/",N2159)))</f>
        <v>video games</v>
      </c>
      <c r="S2159" s="9">
        <f t="shared" si="100"/>
        <v>42694.98128472222</v>
      </c>
      <c r="T2159" s="9">
        <f t="shared" si="101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99"/>
        <v>6.5900366666666668E-2</v>
      </c>
      <c r="P2160">
        <f>IFERROR(E2160/L2160, "null")</f>
        <v>63.569485530546629</v>
      </c>
      <c r="Q2160" t="str">
        <f>TRIM(LEFT(N2160,SEARCH("/",N2160,1)-1))</f>
        <v>games</v>
      </c>
      <c r="R2160" t="str">
        <f>TRIM(RIGHT(N2160,LEN(N2160)-SEARCH("/",N2160)))</f>
        <v>video games</v>
      </c>
      <c r="S2160" s="9">
        <f t="shared" si="100"/>
        <v>41264.853865740741</v>
      </c>
      <c r="T2160" s="9">
        <f t="shared" si="101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99"/>
        <v>7.2222222222222219E-3</v>
      </c>
      <c r="P2161">
        <f>IFERROR(E2161/L2161, "null")</f>
        <v>13</v>
      </c>
      <c r="Q2161" t="str">
        <f>TRIM(LEFT(N2161,SEARCH("/",N2161,1)-1))</f>
        <v>games</v>
      </c>
      <c r="R2161" t="str">
        <f>TRIM(RIGHT(N2161,LEN(N2161)-SEARCH("/",N2161)))</f>
        <v>video games</v>
      </c>
      <c r="S2161" s="9">
        <f t="shared" si="100"/>
        <v>40710.731180555551</v>
      </c>
      <c r="T2161" s="9">
        <f t="shared" si="101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99"/>
        <v>8.5000000000000006E-3</v>
      </c>
      <c r="P2162">
        <f>IFERROR(E2162/L2162, "null")</f>
        <v>5.3125</v>
      </c>
      <c r="Q2162" t="str">
        <f>TRIM(LEFT(N2162,SEARCH("/",N2162,1)-1))</f>
        <v>games</v>
      </c>
      <c r="R2162" t="str">
        <f>TRIM(RIGHT(N2162,LEN(N2162)-SEARCH("/",N2162)))</f>
        <v>video games</v>
      </c>
      <c r="S2162" s="9">
        <f t="shared" si="100"/>
        <v>41018.711863425924</v>
      </c>
      <c r="T2162" s="9">
        <f t="shared" si="101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99"/>
        <v>1.1575</v>
      </c>
      <c r="P2163">
        <f>IFERROR(E2163/L2163, "null")</f>
        <v>35.615384615384613</v>
      </c>
      <c r="Q2163" t="str">
        <f>TRIM(LEFT(N2163,SEARCH("/",N2163,1)-1))</f>
        <v>music</v>
      </c>
      <c r="R2163" t="str">
        <f>TRIM(RIGHT(N2163,LEN(N2163)-SEARCH("/",N2163)))</f>
        <v>rock</v>
      </c>
      <c r="S2163" s="9">
        <f t="shared" si="100"/>
        <v>42240.852534722217</v>
      </c>
      <c r="T2163" s="9">
        <f t="shared" si="101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99"/>
        <v>1.1226666666666667</v>
      </c>
      <c r="P2164">
        <f>IFERROR(E2164/L2164, "null")</f>
        <v>87.103448275862064</v>
      </c>
      <c r="Q2164" t="str">
        <f>TRIM(LEFT(N2164,SEARCH("/",N2164,1)-1))</f>
        <v>music</v>
      </c>
      <c r="R2164" t="str">
        <f>TRIM(RIGHT(N2164,LEN(N2164)-SEARCH("/",N2164)))</f>
        <v>rock</v>
      </c>
      <c r="S2164" s="9">
        <f t="shared" si="100"/>
        <v>41813.766099537039</v>
      </c>
      <c r="T2164" s="9">
        <f t="shared" si="101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99"/>
        <v>1.3220000000000001</v>
      </c>
      <c r="P2165">
        <f>IFERROR(E2165/L2165, "null")</f>
        <v>75.11363636363636</v>
      </c>
      <c r="Q2165" t="str">
        <f>TRIM(LEFT(N2165,SEARCH("/",N2165,1)-1))</f>
        <v>music</v>
      </c>
      <c r="R2165" t="str">
        <f>TRIM(RIGHT(N2165,LEN(N2165)-SEARCH("/",N2165)))</f>
        <v>rock</v>
      </c>
      <c r="S2165" s="9">
        <f t="shared" si="100"/>
        <v>42111.899537037039</v>
      </c>
      <c r="T2165" s="9">
        <f t="shared" si="101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99"/>
        <v>1.0263636363636364</v>
      </c>
      <c r="P2166">
        <f>IFERROR(E2166/L2166, "null")</f>
        <v>68.01204819277109</v>
      </c>
      <c r="Q2166" t="str">
        <f>TRIM(LEFT(N2166,SEARCH("/",N2166,1)-1))</f>
        <v>music</v>
      </c>
      <c r="R2166" t="str">
        <f>TRIM(RIGHT(N2166,LEN(N2166)-SEARCH("/",N2166)))</f>
        <v>rock</v>
      </c>
      <c r="S2166" s="9">
        <f t="shared" si="100"/>
        <v>42515.71775462963</v>
      </c>
      <c r="T2166" s="9">
        <f t="shared" si="101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99"/>
        <v>1.3864000000000001</v>
      </c>
      <c r="P2167">
        <f>IFERROR(E2167/L2167, "null")</f>
        <v>29.623931623931625</v>
      </c>
      <c r="Q2167" t="str">
        <f>TRIM(LEFT(N2167,SEARCH("/",N2167,1)-1))</f>
        <v>music</v>
      </c>
      <c r="R2167" t="str">
        <f>TRIM(RIGHT(N2167,LEN(N2167)-SEARCH("/",N2167)))</f>
        <v>rock</v>
      </c>
      <c r="S2167" s="9">
        <f t="shared" si="100"/>
        <v>42438.667071759264</v>
      </c>
      <c r="T2167" s="9">
        <f t="shared" si="101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99"/>
        <v>1.466</v>
      </c>
      <c r="P2168">
        <f>IFERROR(E2168/L2168, "null")</f>
        <v>91.625</v>
      </c>
      <c r="Q2168" t="str">
        <f>TRIM(LEFT(N2168,SEARCH("/",N2168,1)-1))</f>
        <v>music</v>
      </c>
      <c r="R2168" t="str">
        <f>TRIM(RIGHT(N2168,LEN(N2168)-SEARCH("/",N2168)))</f>
        <v>rock</v>
      </c>
      <c r="S2168" s="9">
        <f t="shared" si="100"/>
        <v>41933.838171296295</v>
      </c>
      <c r="T2168" s="9">
        <f t="shared" si="101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99"/>
        <v>1.2</v>
      </c>
      <c r="P2169">
        <f>IFERROR(E2169/L2169, "null")</f>
        <v>22.5</v>
      </c>
      <c r="Q2169" t="str">
        <f>TRIM(LEFT(N2169,SEARCH("/",N2169,1)-1))</f>
        <v>music</v>
      </c>
      <c r="R2169" t="str">
        <f>TRIM(RIGHT(N2169,LEN(N2169)-SEARCH("/",N2169)))</f>
        <v>rock</v>
      </c>
      <c r="S2169" s="9">
        <f t="shared" si="100"/>
        <v>41153.066400462965</v>
      </c>
      <c r="T2169" s="9">
        <f t="shared" si="101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99"/>
        <v>1.215816111111111</v>
      </c>
      <c r="P2170">
        <f>IFERROR(E2170/L2170, "null")</f>
        <v>64.366735294117646</v>
      </c>
      <c r="Q2170" t="str">
        <f>TRIM(LEFT(N2170,SEARCH("/",N2170,1)-1))</f>
        <v>music</v>
      </c>
      <c r="R2170" t="str">
        <f>TRIM(RIGHT(N2170,LEN(N2170)-SEARCH("/",N2170)))</f>
        <v>rock</v>
      </c>
      <c r="S2170" s="9">
        <f t="shared" si="100"/>
        <v>42745.600243055553</v>
      </c>
      <c r="T2170" s="9">
        <f t="shared" si="101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99"/>
        <v>1</v>
      </c>
      <c r="P2171">
        <f>IFERROR(E2171/L2171, "null")</f>
        <v>21.857142857142858</v>
      </c>
      <c r="Q2171" t="str">
        <f>TRIM(LEFT(N2171,SEARCH("/",N2171,1)-1))</f>
        <v>music</v>
      </c>
      <c r="R2171" t="str">
        <f>TRIM(RIGHT(N2171,LEN(N2171)-SEARCH("/",N2171)))</f>
        <v>rock</v>
      </c>
      <c r="S2171" s="9">
        <f t="shared" si="100"/>
        <v>42793.700821759259</v>
      </c>
      <c r="T2171" s="9">
        <f t="shared" si="101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99"/>
        <v>1.8085714285714285</v>
      </c>
      <c r="P2172">
        <f>IFERROR(E2172/L2172, "null")</f>
        <v>33.315789473684212</v>
      </c>
      <c r="Q2172" t="str">
        <f>TRIM(LEFT(N2172,SEARCH("/",N2172,1)-1))</f>
        <v>music</v>
      </c>
      <c r="R2172" t="str">
        <f>TRIM(RIGHT(N2172,LEN(N2172)-SEARCH("/",N2172)))</f>
        <v>rock</v>
      </c>
      <c r="S2172" s="9">
        <f t="shared" si="100"/>
        <v>42198.750254629631</v>
      </c>
      <c r="T2172" s="9">
        <f t="shared" si="101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99"/>
        <v>1.0607500000000001</v>
      </c>
      <c r="P2173">
        <f>IFERROR(E2173/L2173, "null")</f>
        <v>90.276595744680847</v>
      </c>
      <c r="Q2173" t="str">
        <f>TRIM(LEFT(N2173,SEARCH("/",N2173,1)-1))</f>
        <v>music</v>
      </c>
      <c r="R2173" t="str">
        <f>TRIM(RIGHT(N2173,LEN(N2173)-SEARCH("/",N2173)))</f>
        <v>rock</v>
      </c>
      <c r="S2173" s="9">
        <f t="shared" si="100"/>
        <v>42141.95711805555</v>
      </c>
      <c r="T2173" s="9">
        <f t="shared" si="101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99"/>
        <v>1</v>
      </c>
      <c r="P2174">
        <f>IFERROR(E2174/L2174, "null")</f>
        <v>76.92307692307692</v>
      </c>
      <c r="Q2174" t="str">
        <f>TRIM(LEFT(N2174,SEARCH("/",N2174,1)-1))</f>
        <v>music</v>
      </c>
      <c r="R2174" t="str">
        <f>TRIM(RIGHT(N2174,LEN(N2174)-SEARCH("/",N2174)))</f>
        <v>rock</v>
      </c>
      <c r="S2174" s="9">
        <f t="shared" si="100"/>
        <v>42082.580092592587</v>
      </c>
      <c r="T2174" s="9">
        <f t="shared" si="101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99"/>
        <v>1.2692857142857144</v>
      </c>
      <c r="P2175">
        <f>IFERROR(E2175/L2175, "null")</f>
        <v>59.233333333333334</v>
      </c>
      <c r="Q2175" t="str">
        <f>TRIM(LEFT(N2175,SEARCH("/",N2175,1)-1))</f>
        <v>music</v>
      </c>
      <c r="R2175" t="str">
        <f>TRIM(RIGHT(N2175,LEN(N2175)-SEARCH("/",N2175)))</f>
        <v>rock</v>
      </c>
      <c r="S2175" s="9">
        <f t="shared" si="100"/>
        <v>41495.692627314813</v>
      </c>
      <c r="T2175" s="9">
        <f t="shared" si="101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99"/>
        <v>1.0297499999999999</v>
      </c>
      <c r="P2176">
        <f>IFERROR(E2176/L2176, "null")</f>
        <v>65.38095238095238</v>
      </c>
      <c r="Q2176" t="str">
        <f>TRIM(LEFT(N2176,SEARCH("/",N2176,1)-1))</f>
        <v>music</v>
      </c>
      <c r="R2176" t="str">
        <f>TRIM(RIGHT(N2176,LEN(N2176)-SEARCH("/",N2176)))</f>
        <v>rock</v>
      </c>
      <c r="S2176" s="9">
        <f t="shared" si="100"/>
        <v>42465.542905092589</v>
      </c>
      <c r="T2176" s="9">
        <f t="shared" si="101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99"/>
        <v>2.5</v>
      </c>
      <c r="P2177">
        <f>IFERROR(E2177/L2177, "null")</f>
        <v>67.307692307692307</v>
      </c>
      <c r="Q2177" t="str">
        <f>TRIM(LEFT(N2177,SEARCH("/",N2177,1)-1))</f>
        <v>music</v>
      </c>
      <c r="R2177" t="str">
        <f>TRIM(RIGHT(N2177,LEN(N2177)-SEARCH("/",N2177)))</f>
        <v>rock</v>
      </c>
      <c r="S2177" s="9">
        <f t="shared" si="100"/>
        <v>42565.009097222224</v>
      </c>
      <c r="T2177" s="9">
        <f t="shared" si="101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99"/>
        <v>1.2602</v>
      </c>
      <c r="P2178">
        <f>IFERROR(E2178/L2178, "null")</f>
        <v>88.74647887323944</v>
      </c>
      <c r="Q2178" t="str">
        <f>TRIM(LEFT(N2178,SEARCH("/",N2178,1)-1))</f>
        <v>music</v>
      </c>
      <c r="R2178" t="str">
        <f>TRIM(RIGHT(N2178,LEN(N2178)-SEARCH("/",N2178)))</f>
        <v>rock</v>
      </c>
      <c r="S2178" s="9">
        <f t="shared" si="100"/>
        <v>42096.633206018523</v>
      </c>
      <c r="T2178" s="9">
        <f t="shared" si="101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02">E2179/D2179</f>
        <v>1.0012000000000001</v>
      </c>
      <c r="P2179">
        <f>IFERROR(E2179/L2179, "null")</f>
        <v>65.868421052631575</v>
      </c>
      <c r="Q2179" t="str">
        <f>TRIM(LEFT(N2179,SEARCH("/",N2179,1)-1))</f>
        <v>music</v>
      </c>
      <c r="R2179" t="str">
        <f>TRIM(RIGHT(N2179,LEN(N2179)-SEARCH("/",N2179)))</f>
        <v>rock</v>
      </c>
      <c r="S2179" s="9">
        <f t="shared" ref="S2179:S2242" si="103">(((J2179/60)/60)/24)+DATE(1970,1,1)</f>
        <v>42502.250775462962</v>
      </c>
      <c r="T2179" s="9">
        <f t="shared" ref="T2179:T2242" si="104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02"/>
        <v>1.3864000000000001</v>
      </c>
      <c r="P2180">
        <f>IFERROR(E2180/L2180, "null")</f>
        <v>40.349243306169967</v>
      </c>
      <c r="Q2180" t="str">
        <f>TRIM(LEFT(N2180,SEARCH("/",N2180,1)-1))</f>
        <v>music</v>
      </c>
      <c r="R2180" t="str">
        <f>TRIM(RIGHT(N2180,LEN(N2180)-SEARCH("/",N2180)))</f>
        <v>rock</v>
      </c>
      <c r="S2180" s="9">
        <f t="shared" si="103"/>
        <v>42723.63653935185</v>
      </c>
      <c r="T2180" s="9">
        <f t="shared" si="104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02"/>
        <v>1.6140000000000001</v>
      </c>
      <c r="P2181">
        <f>IFERROR(E2181/L2181, "null")</f>
        <v>76.857142857142861</v>
      </c>
      <c r="Q2181" t="str">
        <f>TRIM(LEFT(N2181,SEARCH("/",N2181,1)-1))</f>
        <v>music</v>
      </c>
      <c r="R2181" t="str">
        <f>TRIM(RIGHT(N2181,LEN(N2181)-SEARCH("/",N2181)))</f>
        <v>rock</v>
      </c>
      <c r="S2181" s="9">
        <f t="shared" si="103"/>
        <v>42075.171203703707</v>
      </c>
      <c r="T2181" s="9">
        <f t="shared" si="104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02"/>
        <v>1.071842</v>
      </c>
      <c r="P2182">
        <f>IFERROR(E2182/L2182, "null")</f>
        <v>68.707820512820518</v>
      </c>
      <c r="Q2182" t="str">
        <f>TRIM(LEFT(N2182,SEARCH("/",N2182,1)-1))</f>
        <v>music</v>
      </c>
      <c r="R2182" t="str">
        <f>TRIM(RIGHT(N2182,LEN(N2182)-SEARCH("/",N2182)))</f>
        <v>rock</v>
      </c>
      <c r="S2182" s="9">
        <f t="shared" si="103"/>
        <v>42279.669768518521</v>
      </c>
      <c r="T2182" s="9">
        <f t="shared" si="104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02"/>
        <v>1.5309999999999999</v>
      </c>
      <c r="P2183">
        <f>IFERROR(E2183/L2183, "null")</f>
        <v>57.773584905660378</v>
      </c>
      <c r="Q2183" t="str">
        <f>TRIM(LEFT(N2183,SEARCH("/",N2183,1)-1))</f>
        <v>games</v>
      </c>
      <c r="R2183" t="str">
        <f>TRIM(RIGHT(N2183,LEN(N2183)-SEARCH("/",N2183)))</f>
        <v>tabletop games</v>
      </c>
      <c r="S2183" s="9">
        <f t="shared" si="103"/>
        <v>42773.005243055552</v>
      </c>
      <c r="T2183" s="9">
        <f t="shared" si="104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02"/>
        <v>5.2416666666666663</v>
      </c>
      <c r="P2184">
        <f>IFERROR(E2184/L2184, "null")</f>
        <v>44.171348314606739</v>
      </c>
      <c r="Q2184" t="str">
        <f>TRIM(LEFT(N2184,SEARCH("/",N2184,1)-1))</f>
        <v>games</v>
      </c>
      <c r="R2184" t="str">
        <f>TRIM(RIGHT(N2184,LEN(N2184)-SEARCH("/",N2184)))</f>
        <v>tabletop games</v>
      </c>
      <c r="S2184" s="9">
        <f t="shared" si="103"/>
        <v>41879.900752314818</v>
      </c>
      <c r="T2184" s="9">
        <f t="shared" si="104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02"/>
        <v>4.8927777777777779</v>
      </c>
      <c r="P2185">
        <f>IFERROR(E2185/L2185, "null")</f>
        <v>31.566308243727597</v>
      </c>
      <c r="Q2185" t="str">
        <f>TRIM(LEFT(N2185,SEARCH("/",N2185,1)-1))</f>
        <v>games</v>
      </c>
      <c r="R2185" t="str">
        <f>TRIM(RIGHT(N2185,LEN(N2185)-SEARCH("/",N2185)))</f>
        <v>tabletop games</v>
      </c>
      <c r="S2185" s="9">
        <f t="shared" si="103"/>
        <v>42745.365474537044</v>
      </c>
      <c r="T2185" s="9">
        <f t="shared" si="104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02"/>
        <v>2.8473999999999999</v>
      </c>
      <c r="P2186">
        <f>IFERROR(E2186/L2186, "null")</f>
        <v>107.04511278195488</v>
      </c>
      <c r="Q2186" t="str">
        <f>TRIM(LEFT(N2186,SEARCH("/",N2186,1)-1))</f>
        <v>games</v>
      </c>
      <c r="R2186" t="str">
        <f>TRIM(RIGHT(N2186,LEN(N2186)-SEARCH("/",N2186)))</f>
        <v>tabletop games</v>
      </c>
      <c r="S2186" s="9">
        <f t="shared" si="103"/>
        <v>42380.690289351856</v>
      </c>
      <c r="T2186" s="9">
        <f t="shared" si="104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02"/>
        <v>18.569700000000001</v>
      </c>
      <c r="P2187">
        <f>IFERROR(E2187/L2187, "null")</f>
        <v>149.03451043338683</v>
      </c>
      <c r="Q2187" t="str">
        <f>TRIM(LEFT(N2187,SEARCH("/",N2187,1)-1))</f>
        <v>games</v>
      </c>
      <c r="R2187" t="str">
        <f>TRIM(RIGHT(N2187,LEN(N2187)-SEARCH("/",N2187)))</f>
        <v>tabletop games</v>
      </c>
      <c r="S2187" s="9">
        <f t="shared" si="103"/>
        <v>41319.349988425929</v>
      </c>
      <c r="T2187" s="9">
        <f t="shared" si="104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02"/>
        <v>1.0967499999999999</v>
      </c>
      <c r="P2188">
        <f>IFERROR(E2188/L2188, "null")</f>
        <v>55.956632653061227</v>
      </c>
      <c r="Q2188" t="str">
        <f>TRIM(LEFT(N2188,SEARCH("/",N2188,1)-1))</f>
        <v>games</v>
      </c>
      <c r="R2188" t="str">
        <f>TRIM(RIGHT(N2188,LEN(N2188)-SEARCH("/",N2188)))</f>
        <v>tabletop games</v>
      </c>
      <c r="S2188" s="9">
        <f t="shared" si="103"/>
        <v>42583.615081018521</v>
      </c>
      <c r="T2188" s="9">
        <f t="shared" si="104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02"/>
        <v>10.146425000000001</v>
      </c>
      <c r="P2189">
        <f>IFERROR(E2189/L2189, "null")</f>
        <v>56.970381807973048</v>
      </c>
      <c r="Q2189" t="str">
        <f>TRIM(LEFT(N2189,SEARCH("/",N2189,1)-1))</f>
        <v>games</v>
      </c>
      <c r="R2189" t="str">
        <f>TRIM(RIGHT(N2189,LEN(N2189)-SEARCH("/",N2189)))</f>
        <v>tabletop games</v>
      </c>
      <c r="S2189" s="9">
        <f t="shared" si="103"/>
        <v>42068.209097222221</v>
      </c>
      <c r="T2189" s="9">
        <f t="shared" si="104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02"/>
        <v>4.1217692027666546</v>
      </c>
      <c r="P2190">
        <f>IFERROR(E2190/L2190, "null")</f>
        <v>44.056420233463037</v>
      </c>
      <c r="Q2190" t="str">
        <f>TRIM(LEFT(N2190,SEARCH("/",N2190,1)-1))</f>
        <v>games</v>
      </c>
      <c r="R2190" t="str">
        <f>TRIM(RIGHT(N2190,LEN(N2190)-SEARCH("/",N2190)))</f>
        <v>tabletop games</v>
      </c>
      <c r="S2190" s="9">
        <f t="shared" si="103"/>
        <v>42633.586122685185</v>
      </c>
      <c r="T2190" s="9">
        <f t="shared" si="104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02"/>
        <v>5.0324999999999998</v>
      </c>
      <c r="P2191">
        <f>IFERROR(E2191/L2191, "null")</f>
        <v>68.625</v>
      </c>
      <c r="Q2191" t="str">
        <f>TRIM(LEFT(N2191,SEARCH("/",N2191,1)-1))</f>
        <v>games</v>
      </c>
      <c r="R2191" t="str">
        <f>TRIM(RIGHT(N2191,LEN(N2191)-SEARCH("/",N2191)))</f>
        <v>tabletop games</v>
      </c>
      <c r="S2191" s="9">
        <f t="shared" si="103"/>
        <v>42467.788194444445</v>
      </c>
      <c r="T2191" s="9">
        <f t="shared" si="104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02"/>
        <v>1.8461052631578947</v>
      </c>
      <c r="P2192">
        <f>IFERROR(E2192/L2192, "null")</f>
        <v>65.318435754189949</v>
      </c>
      <c r="Q2192" t="str">
        <f>TRIM(LEFT(N2192,SEARCH("/",N2192,1)-1))</f>
        <v>games</v>
      </c>
      <c r="R2192" t="str">
        <f>TRIM(RIGHT(N2192,LEN(N2192)-SEARCH("/",N2192)))</f>
        <v>tabletop games</v>
      </c>
      <c r="S2192" s="9">
        <f t="shared" si="103"/>
        <v>42417.625046296293</v>
      </c>
      <c r="T2192" s="9">
        <f t="shared" si="104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02"/>
        <v>1.1973333333333334</v>
      </c>
      <c r="P2193">
        <f>IFERROR(E2193/L2193, "null")</f>
        <v>35.92</v>
      </c>
      <c r="Q2193" t="str">
        <f>TRIM(LEFT(N2193,SEARCH("/",N2193,1)-1))</f>
        <v>games</v>
      </c>
      <c r="R2193" t="str">
        <f>TRIM(RIGHT(N2193,LEN(N2193)-SEARCH("/",N2193)))</f>
        <v>tabletop games</v>
      </c>
      <c r="S2193" s="9">
        <f t="shared" si="103"/>
        <v>42768.833645833336</v>
      </c>
      <c r="T2193" s="9">
        <f t="shared" si="104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02"/>
        <v>10.812401666666668</v>
      </c>
      <c r="P2194">
        <f>IFERROR(E2194/L2194, "null")</f>
        <v>40.070667078443485</v>
      </c>
      <c r="Q2194" t="str">
        <f>TRIM(LEFT(N2194,SEARCH("/",N2194,1)-1))</f>
        <v>games</v>
      </c>
      <c r="R2194" t="str">
        <f>TRIM(RIGHT(N2194,LEN(N2194)-SEARCH("/",N2194)))</f>
        <v>tabletop games</v>
      </c>
      <c r="S2194" s="9">
        <f t="shared" si="103"/>
        <v>42691.8512037037</v>
      </c>
      <c r="T2194" s="9">
        <f t="shared" si="104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02"/>
        <v>4.5237333333333334</v>
      </c>
      <c r="P2195">
        <f>IFERROR(E2195/L2195, "null")</f>
        <v>75.647714604236342</v>
      </c>
      <c r="Q2195" t="str">
        <f>TRIM(LEFT(N2195,SEARCH("/",N2195,1)-1))</f>
        <v>games</v>
      </c>
      <c r="R2195" t="str">
        <f>TRIM(RIGHT(N2195,LEN(N2195)-SEARCH("/",N2195)))</f>
        <v>tabletop games</v>
      </c>
      <c r="S2195" s="9">
        <f t="shared" si="103"/>
        <v>42664.405925925923</v>
      </c>
      <c r="T2195" s="9">
        <f t="shared" si="104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02"/>
        <v>5.3737000000000004</v>
      </c>
      <c r="P2196">
        <f>IFERROR(E2196/L2196, "null")</f>
        <v>61.203872437357631</v>
      </c>
      <c r="Q2196" t="str">
        <f>TRIM(LEFT(N2196,SEARCH("/",N2196,1)-1))</f>
        <v>games</v>
      </c>
      <c r="R2196" t="str">
        <f>TRIM(RIGHT(N2196,LEN(N2196)-SEARCH("/",N2196)))</f>
        <v>tabletop games</v>
      </c>
      <c r="S2196" s="9">
        <f t="shared" si="103"/>
        <v>42425.757986111115</v>
      </c>
      <c r="T2196" s="9">
        <f t="shared" si="104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02"/>
        <v>1.2032608695652174</v>
      </c>
      <c r="P2197">
        <f>IFERROR(E2197/L2197, "null")</f>
        <v>48.130434782608695</v>
      </c>
      <c r="Q2197" t="str">
        <f>TRIM(LEFT(N2197,SEARCH("/",N2197,1)-1))</f>
        <v>games</v>
      </c>
      <c r="R2197" t="str">
        <f>TRIM(RIGHT(N2197,LEN(N2197)-SEARCH("/",N2197)))</f>
        <v>tabletop games</v>
      </c>
      <c r="S2197" s="9">
        <f t="shared" si="103"/>
        <v>42197.771990740745</v>
      </c>
      <c r="T2197" s="9">
        <f t="shared" si="104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02"/>
        <v>1.1383571428571428</v>
      </c>
      <c r="P2198">
        <f>IFERROR(E2198/L2198, "null")</f>
        <v>68.106837606837601</v>
      </c>
      <c r="Q2198" t="str">
        <f>TRIM(LEFT(N2198,SEARCH("/",N2198,1)-1))</f>
        <v>games</v>
      </c>
      <c r="R2198" t="str">
        <f>TRIM(RIGHT(N2198,LEN(N2198)-SEARCH("/",N2198)))</f>
        <v>tabletop games</v>
      </c>
      <c r="S2198" s="9">
        <f t="shared" si="103"/>
        <v>42675.487291666665</v>
      </c>
      <c r="T2198" s="9">
        <f t="shared" si="104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02"/>
        <v>9.5103109999999997</v>
      </c>
      <c r="P2199">
        <f>IFERROR(E2199/L2199, "null")</f>
        <v>65.891300230946882</v>
      </c>
      <c r="Q2199" t="str">
        <f>TRIM(LEFT(N2199,SEARCH("/",N2199,1)-1))</f>
        <v>games</v>
      </c>
      <c r="R2199" t="str">
        <f>TRIM(RIGHT(N2199,LEN(N2199)-SEARCH("/",N2199)))</f>
        <v>tabletop games</v>
      </c>
      <c r="S2199" s="9">
        <f t="shared" si="103"/>
        <v>42033.584016203706</v>
      </c>
      <c r="T2199" s="9">
        <f t="shared" si="104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02"/>
        <v>1.3289249999999999</v>
      </c>
      <c r="P2200">
        <f>IFERROR(E2200/L2200, "null")</f>
        <v>81.654377880184327</v>
      </c>
      <c r="Q2200" t="str">
        <f>TRIM(LEFT(N2200,SEARCH("/",N2200,1)-1))</f>
        <v>games</v>
      </c>
      <c r="R2200" t="str">
        <f>TRIM(RIGHT(N2200,LEN(N2200)-SEARCH("/",N2200)))</f>
        <v>tabletop games</v>
      </c>
      <c r="S2200" s="9">
        <f t="shared" si="103"/>
        <v>42292.513888888891</v>
      </c>
      <c r="T2200" s="9">
        <f t="shared" si="104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02"/>
        <v>1.4697777777777778</v>
      </c>
      <c r="P2201">
        <f>IFERROR(E2201/L2201, "null")</f>
        <v>52.701195219123505</v>
      </c>
      <c r="Q2201" t="str">
        <f>TRIM(LEFT(N2201,SEARCH("/",N2201,1)-1))</f>
        <v>games</v>
      </c>
      <c r="R2201" t="str">
        <f>TRIM(RIGHT(N2201,LEN(N2201)-SEARCH("/",N2201)))</f>
        <v>tabletop games</v>
      </c>
      <c r="S2201" s="9">
        <f t="shared" si="103"/>
        <v>42262.416643518518</v>
      </c>
      <c r="T2201" s="9">
        <f t="shared" si="104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02"/>
        <v>5.4215</v>
      </c>
      <c r="P2202">
        <f>IFERROR(E2202/L2202, "null")</f>
        <v>41.228136882129277</v>
      </c>
      <c r="Q2202" t="str">
        <f>TRIM(LEFT(N2202,SEARCH("/",N2202,1)-1))</f>
        <v>games</v>
      </c>
      <c r="R2202" t="str">
        <f>TRIM(RIGHT(N2202,LEN(N2202)-SEARCH("/",N2202)))</f>
        <v>tabletop games</v>
      </c>
      <c r="S2202" s="9">
        <f t="shared" si="103"/>
        <v>42163.625787037032</v>
      </c>
      <c r="T2202" s="9">
        <f t="shared" si="104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02"/>
        <v>3.8271818181818182</v>
      </c>
      <c r="P2203">
        <f>IFERROR(E2203/L2203, "null")</f>
        <v>15.035357142857142</v>
      </c>
      <c r="Q2203" t="str">
        <f>TRIM(LEFT(N2203,SEARCH("/",N2203,1)-1))</f>
        <v>music</v>
      </c>
      <c r="R2203" t="str">
        <f>TRIM(RIGHT(N2203,LEN(N2203)-SEARCH("/",N2203)))</f>
        <v>electronic music</v>
      </c>
      <c r="S2203" s="9">
        <f t="shared" si="103"/>
        <v>41276.846817129634</v>
      </c>
      <c r="T2203" s="9">
        <f t="shared" si="104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02"/>
        <v>7.0418124999999998</v>
      </c>
      <c r="P2204">
        <f>IFERROR(E2204/L2204, "null")</f>
        <v>39.066920943134534</v>
      </c>
      <c r="Q2204" t="str">
        <f>TRIM(LEFT(N2204,SEARCH("/",N2204,1)-1))</f>
        <v>music</v>
      </c>
      <c r="R2204" t="str">
        <f>TRIM(RIGHT(N2204,LEN(N2204)-SEARCH("/",N2204)))</f>
        <v>electronic music</v>
      </c>
      <c r="S2204" s="9">
        <f t="shared" si="103"/>
        <v>41184.849166666667</v>
      </c>
      <c r="T2204" s="9">
        <f t="shared" si="104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02"/>
        <v>1.0954999999999999</v>
      </c>
      <c r="P2205">
        <f>IFERROR(E2205/L2205, "null")</f>
        <v>43.82</v>
      </c>
      <c r="Q2205" t="str">
        <f>TRIM(LEFT(N2205,SEARCH("/",N2205,1)-1))</f>
        <v>music</v>
      </c>
      <c r="R2205" t="str">
        <f>TRIM(RIGHT(N2205,LEN(N2205)-SEARCH("/",N2205)))</f>
        <v>electronic music</v>
      </c>
      <c r="S2205" s="9">
        <f t="shared" si="103"/>
        <v>42241.85974537037</v>
      </c>
      <c r="T2205" s="9">
        <f t="shared" si="104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02"/>
        <v>1.3286666666666667</v>
      </c>
      <c r="P2206">
        <f>IFERROR(E2206/L2206, "null")</f>
        <v>27.301369863013697</v>
      </c>
      <c r="Q2206" t="str">
        <f>TRIM(LEFT(N2206,SEARCH("/",N2206,1)-1))</f>
        <v>music</v>
      </c>
      <c r="R2206" t="str">
        <f>TRIM(RIGHT(N2206,LEN(N2206)-SEARCH("/",N2206)))</f>
        <v>electronic music</v>
      </c>
      <c r="S2206" s="9">
        <f t="shared" si="103"/>
        <v>41312.311562499999</v>
      </c>
      <c r="T2206" s="9">
        <f t="shared" si="104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02"/>
        <v>1.52</v>
      </c>
      <c r="P2207">
        <f>IFERROR(E2207/L2207, "null")</f>
        <v>42.222222222222221</v>
      </c>
      <c r="Q2207" t="str">
        <f>TRIM(LEFT(N2207,SEARCH("/",N2207,1)-1))</f>
        <v>music</v>
      </c>
      <c r="R2207" t="str">
        <f>TRIM(RIGHT(N2207,LEN(N2207)-SEARCH("/",N2207)))</f>
        <v>electronic music</v>
      </c>
      <c r="S2207" s="9">
        <f t="shared" si="103"/>
        <v>41031.82163194444</v>
      </c>
      <c r="T2207" s="9">
        <f t="shared" si="104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02"/>
        <v>1.0272727272727273</v>
      </c>
      <c r="P2208">
        <f>IFERROR(E2208/L2208, "null")</f>
        <v>33.235294117647058</v>
      </c>
      <c r="Q2208" t="str">
        <f>TRIM(LEFT(N2208,SEARCH("/",N2208,1)-1))</f>
        <v>music</v>
      </c>
      <c r="R2208" t="str">
        <f>TRIM(RIGHT(N2208,LEN(N2208)-SEARCH("/",N2208)))</f>
        <v>electronic music</v>
      </c>
      <c r="S2208" s="9">
        <f t="shared" si="103"/>
        <v>40997.257222222222</v>
      </c>
      <c r="T2208" s="9">
        <f t="shared" si="104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02"/>
        <v>1</v>
      </c>
      <c r="P2209">
        <f>IFERROR(E2209/L2209, "null")</f>
        <v>285.71428571428572</v>
      </c>
      <c r="Q2209" t="str">
        <f>TRIM(LEFT(N2209,SEARCH("/",N2209,1)-1))</f>
        <v>music</v>
      </c>
      <c r="R2209" t="str">
        <f>TRIM(RIGHT(N2209,LEN(N2209)-SEARCH("/",N2209)))</f>
        <v>electronic music</v>
      </c>
      <c r="S2209" s="9">
        <f t="shared" si="103"/>
        <v>41564.194131944445</v>
      </c>
      <c r="T2209" s="9">
        <f t="shared" si="104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02"/>
        <v>1.016</v>
      </c>
      <c r="P2210">
        <f>IFERROR(E2210/L2210, "null")</f>
        <v>42.333333333333336</v>
      </c>
      <c r="Q2210" t="str">
        <f>TRIM(LEFT(N2210,SEARCH("/",N2210,1)-1))</f>
        <v>music</v>
      </c>
      <c r="R2210" t="str">
        <f>TRIM(RIGHT(N2210,LEN(N2210)-SEARCH("/",N2210)))</f>
        <v>electronic music</v>
      </c>
      <c r="S2210" s="9">
        <f t="shared" si="103"/>
        <v>40946.882245370369</v>
      </c>
      <c r="T2210" s="9">
        <f t="shared" si="104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02"/>
        <v>1.508</v>
      </c>
      <c r="P2211">
        <f>IFERROR(E2211/L2211, "null")</f>
        <v>50.266666666666666</v>
      </c>
      <c r="Q2211" t="str">
        <f>TRIM(LEFT(N2211,SEARCH("/",N2211,1)-1))</f>
        <v>music</v>
      </c>
      <c r="R2211" t="str">
        <f>TRIM(RIGHT(N2211,LEN(N2211)-SEARCH("/",N2211)))</f>
        <v>electronic music</v>
      </c>
      <c r="S2211" s="9">
        <f t="shared" si="103"/>
        <v>41732.479675925926</v>
      </c>
      <c r="T2211" s="9">
        <f t="shared" si="104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02"/>
        <v>1.11425</v>
      </c>
      <c r="P2212">
        <f>IFERROR(E2212/L2212, "null")</f>
        <v>61.902777777777779</v>
      </c>
      <c r="Q2212" t="str">
        <f>TRIM(LEFT(N2212,SEARCH("/",N2212,1)-1))</f>
        <v>music</v>
      </c>
      <c r="R2212" t="str">
        <f>TRIM(RIGHT(N2212,LEN(N2212)-SEARCH("/",N2212)))</f>
        <v>electronic music</v>
      </c>
      <c r="S2212" s="9">
        <f t="shared" si="103"/>
        <v>40956.066087962965</v>
      </c>
      <c r="T2212" s="9">
        <f t="shared" si="104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02"/>
        <v>1.956</v>
      </c>
      <c r="P2213">
        <f>IFERROR(E2213/L2213, "null")</f>
        <v>40.75</v>
      </c>
      <c r="Q2213" t="str">
        <f>TRIM(LEFT(N2213,SEARCH("/",N2213,1)-1))</f>
        <v>music</v>
      </c>
      <c r="R2213" t="str">
        <f>TRIM(RIGHT(N2213,LEN(N2213)-SEARCH("/",N2213)))</f>
        <v>electronic music</v>
      </c>
      <c r="S2213" s="9">
        <f t="shared" si="103"/>
        <v>41716.785011574073</v>
      </c>
      <c r="T2213" s="9">
        <f t="shared" si="104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02"/>
        <v>1.1438333333333333</v>
      </c>
      <c r="P2214">
        <f>IFERROR(E2214/L2214, "null")</f>
        <v>55.796747967479675</v>
      </c>
      <c r="Q2214" t="str">
        <f>TRIM(LEFT(N2214,SEARCH("/",N2214,1)-1))</f>
        <v>music</v>
      </c>
      <c r="R2214" t="str">
        <f>TRIM(RIGHT(N2214,LEN(N2214)-SEARCH("/",N2214)))</f>
        <v>electronic music</v>
      </c>
      <c r="S2214" s="9">
        <f t="shared" si="103"/>
        <v>41548.747418981482</v>
      </c>
      <c r="T2214" s="9">
        <f t="shared" si="104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02"/>
        <v>2</v>
      </c>
      <c r="P2215">
        <f>IFERROR(E2215/L2215, "null")</f>
        <v>10</v>
      </c>
      <c r="Q2215" t="str">
        <f>TRIM(LEFT(N2215,SEARCH("/",N2215,1)-1))</f>
        <v>music</v>
      </c>
      <c r="R2215" t="str">
        <f>TRIM(RIGHT(N2215,LEN(N2215)-SEARCH("/",N2215)))</f>
        <v>electronic music</v>
      </c>
      <c r="S2215" s="9">
        <f t="shared" si="103"/>
        <v>42109.826145833329</v>
      </c>
      <c r="T2215" s="9">
        <f t="shared" si="104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02"/>
        <v>2.9250166666666666</v>
      </c>
      <c r="P2216">
        <f>IFERROR(E2216/L2216, "null")</f>
        <v>73.125416666666666</v>
      </c>
      <c r="Q2216" t="str">
        <f>TRIM(LEFT(N2216,SEARCH("/",N2216,1)-1))</f>
        <v>music</v>
      </c>
      <c r="R2216" t="str">
        <f>TRIM(RIGHT(N2216,LEN(N2216)-SEARCH("/",N2216)))</f>
        <v>electronic music</v>
      </c>
      <c r="S2216" s="9">
        <f t="shared" si="103"/>
        <v>41646.792222222226</v>
      </c>
      <c r="T2216" s="9">
        <f t="shared" si="104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02"/>
        <v>1.5636363636363637</v>
      </c>
      <c r="P2217">
        <f>IFERROR(E2217/L2217, "null")</f>
        <v>26.060606060606062</v>
      </c>
      <c r="Q2217" t="str">
        <f>TRIM(LEFT(N2217,SEARCH("/",N2217,1)-1))</f>
        <v>music</v>
      </c>
      <c r="R2217" t="str">
        <f>TRIM(RIGHT(N2217,LEN(N2217)-SEARCH("/",N2217)))</f>
        <v>electronic music</v>
      </c>
      <c r="S2217" s="9">
        <f t="shared" si="103"/>
        <v>40958.717268518521</v>
      </c>
      <c r="T2217" s="9">
        <f t="shared" si="104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02"/>
        <v>1.0566666666666666</v>
      </c>
      <c r="P2218">
        <f>IFERROR(E2218/L2218, "null")</f>
        <v>22.642857142857142</v>
      </c>
      <c r="Q2218" t="str">
        <f>TRIM(LEFT(N2218,SEARCH("/",N2218,1)-1))</f>
        <v>music</v>
      </c>
      <c r="R2218" t="str">
        <f>TRIM(RIGHT(N2218,LEN(N2218)-SEARCH("/",N2218)))</f>
        <v>electronic music</v>
      </c>
      <c r="S2218" s="9">
        <f t="shared" si="103"/>
        <v>42194.751678240747</v>
      </c>
      <c r="T2218" s="9">
        <f t="shared" si="104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02"/>
        <v>1.0119047619047619</v>
      </c>
      <c r="P2219">
        <f>IFERROR(E2219/L2219, "null")</f>
        <v>47.222222222222221</v>
      </c>
      <c r="Q2219" t="str">
        <f>TRIM(LEFT(N2219,SEARCH("/",N2219,1)-1))</f>
        <v>music</v>
      </c>
      <c r="R2219" t="str">
        <f>TRIM(RIGHT(N2219,LEN(N2219)-SEARCH("/",N2219)))</f>
        <v>electronic music</v>
      </c>
      <c r="S2219" s="9">
        <f t="shared" si="103"/>
        <v>42299.776770833334</v>
      </c>
      <c r="T2219" s="9">
        <f t="shared" si="104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02"/>
        <v>1.2283299999999999</v>
      </c>
      <c r="P2220">
        <f>IFERROR(E2220/L2220, "null")</f>
        <v>32.324473684210524</v>
      </c>
      <c r="Q2220" t="str">
        <f>TRIM(LEFT(N2220,SEARCH("/",N2220,1)-1))</f>
        <v>music</v>
      </c>
      <c r="R2220" t="str">
        <f>TRIM(RIGHT(N2220,LEN(N2220)-SEARCH("/",N2220)))</f>
        <v>electronic music</v>
      </c>
      <c r="S2220" s="9">
        <f t="shared" si="103"/>
        <v>41127.812303240738</v>
      </c>
      <c r="T2220" s="9">
        <f t="shared" si="104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02"/>
        <v>1.0149999999999999</v>
      </c>
      <c r="P2221">
        <f>IFERROR(E2221/L2221, "null")</f>
        <v>53.421052631578945</v>
      </c>
      <c r="Q2221" t="str">
        <f>TRIM(LEFT(N2221,SEARCH("/",N2221,1)-1))</f>
        <v>music</v>
      </c>
      <c r="R2221" t="str">
        <f>TRIM(RIGHT(N2221,LEN(N2221)-SEARCH("/",N2221)))</f>
        <v>electronic music</v>
      </c>
      <c r="S2221" s="9">
        <f t="shared" si="103"/>
        <v>42205.718888888892</v>
      </c>
      <c r="T2221" s="9">
        <f t="shared" si="104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02"/>
        <v>1.0114285714285713</v>
      </c>
      <c r="P2222">
        <f>IFERROR(E2222/L2222, "null")</f>
        <v>51.304347826086953</v>
      </c>
      <c r="Q2222" t="str">
        <f>TRIM(LEFT(N2222,SEARCH("/",N2222,1)-1))</f>
        <v>music</v>
      </c>
      <c r="R2222" t="str">
        <f>TRIM(RIGHT(N2222,LEN(N2222)-SEARCH("/",N2222)))</f>
        <v>electronic music</v>
      </c>
      <c r="S2222" s="9">
        <f t="shared" si="103"/>
        <v>41452.060601851852</v>
      </c>
      <c r="T2222" s="9">
        <f t="shared" si="104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02"/>
        <v>1.0811999999999999</v>
      </c>
      <c r="P2223">
        <f>IFERROR(E2223/L2223, "null")</f>
        <v>37.197247706422019</v>
      </c>
      <c r="Q2223" t="str">
        <f>TRIM(LEFT(N2223,SEARCH("/",N2223,1)-1))</f>
        <v>games</v>
      </c>
      <c r="R2223" t="str">
        <f>TRIM(RIGHT(N2223,LEN(N2223)-SEARCH("/",N2223)))</f>
        <v>tabletop games</v>
      </c>
      <c r="S2223" s="9">
        <f t="shared" si="103"/>
        <v>42452.666770833333</v>
      </c>
      <c r="T2223" s="9">
        <f t="shared" si="104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02"/>
        <v>1.6259999999999999</v>
      </c>
      <c r="P2224">
        <f>IFERROR(E2224/L2224, "null")</f>
        <v>27.1</v>
      </c>
      <c r="Q2224" t="str">
        <f>TRIM(LEFT(N2224,SEARCH("/",N2224,1)-1))</f>
        <v>games</v>
      </c>
      <c r="R2224" t="str">
        <f>TRIM(RIGHT(N2224,LEN(N2224)-SEARCH("/",N2224)))</f>
        <v>tabletop games</v>
      </c>
      <c r="S2224" s="9">
        <f t="shared" si="103"/>
        <v>40906.787581018521</v>
      </c>
      <c r="T2224" s="9">
        <f t="shared" si="104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02"/>
        <v>1.0580000000000001</v>
      </c>
      <c r="P2225">
        <f>IFERROR(E2225/L2225, "null")</f>
        <v>206.31</v>
      </c>
      <c r="Q2225" t="str">
        <f>TRIM(LEFT(N2225,SEARCH("/",N2225,1)-1))</f>
        <v>games</v>
      </c>
      <c r="R2225" t="str">
        <f>TRIM(RIGHT(N2225,LEN(N2225)-SEARCH("/",N2225)))</f>
        <v>tabletop games</v>
      </c>
      <c r="S2225" s="9">
        <f t="shared" si="103"/>
        <v>42152.640833333338</v>
      </c>
      <c r="T2225" s="9">
        <f t="shared" si="104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02"/>
        <v>2.4315000000000002</v>
      </c>
      <c r="P2226">
        <f>IFERROR(E2226/L2226, "null")</f>
        <v>82.145270270270274</v>
      </c>
      <c r="Q2226" t="str">
        <f>TRIM(LEFT(N2226,SEARCH("/",N2226,1)-1))</f>
        <v>games</v>
      </c>
      <c r="R2226" t="str">
        <f>TRIM(RIGHT(N2226,LEN(N2226)-SEARCH("/",N2226)))</f>
        <v>tabletop games</v>
      </c>
      <c r="S2226" s="9">
        <f t="shared" si="103"/>
        <v>42644.667534722219</v>
      </c>
      <c r="T2226" s="9">
        <f t="shared" si="104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02"/>
        <v>9.4483338095238096</v>
      </c>
      <c r="P2227">
        <f>IFERROR(E2227/L2227, "null")</f>
        <v>164.79651993355483</v>
      </c>
      <c r="Q2227" t="str">
        <f>TRIM(LEFT(N2227,SEARCH("/",N2227,1)-1))</f>
        <v>games</v>
      </c>
      <c r="R2227" t="str">
        <f>TRIM(RIGHT(N2227,LEN(N2227)-SEARCH("/",N2227)))</f>
        <v>tabletop games</v>
      </c>
      <c r="S2227" s="9">
        <f t="shared" si="103"/>
        <v>41873.79184027778</v>
      </c>
      <c r="T2227" s="9">
        <f t="shared" si="104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02"/>
        <v>1.0846283333333333</v>
      </c>
      <c r="P2228">
        <f>IFERROR(E2228/L2228, "null")</f>
        <v>60.820280373831778</v>
      </c>
      <c r="Q2228" t="str">
        <f>TRIM(LEFT(N2228,SEARCH("/",N2228,1)-1))</f>
        <v>games</v>
      </c>
      <c r="R2228" t="str">
        <f>TRIM(RIGHT(N2228,LEN(N2228)-SEARCH("/",N2228)))</f>
        <v>tabletop games</v>
      </c>
      <c r="S2228" s="9">
        <f t="shared" si="103"/>
        <v>42381.79886574074</v>
      </c>
      <c r="T2228" s="9">
        <f t="shared" si="104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02"/>
        <v>1.5737692307692308</v>
      </c>
      <c r="P2229">
        <f>IFERROR(E2229/L2229, "null")</f>
        <v>67.970099667774093</v>
      </c>
      <c r="Q2229" t="str">
        <f>TRIM(LEFT(N2229,SEARCH("/",N2229,1)-1))</f>
        <v>games</v>
      </c>
      <c r="R2229" t="str">
        <f>TRIM(RIGHT(N2229,LEN(N2229)-SEARCH("/",N2229)))</f>
        <v>tabletop games</v>
      </c>
      <c r="S2229" s="9">
        <f t="shared" si="103"/>
        <v>41561.807349537034</v>
      </c>
      <c r="T2229" s="9">
        <f t="shared" si="104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02"/>
        <v>11.744899999999999</v>
      </c>
      <c r="P2230">
        <f>IFERROR(E2230/L2230, "null")</f>
        <v>81.561805555555551</v>
      </c>
      <c r="Q2230" t="str">
        <f>TRIM(LEFT(N2230,SEARCH("/",N2230,1)-1))</f>
        <v>games</v>
      </c>
      <c r="R2230" t="str">
        <f>TRIM(RIGHT(N2230,LEN(N2230)-SEARCH("/",N2230)))</f>
        <v>tabletop games</v>
      </c>
      <c r="S2230" s="9">
        <f t="shared" si="103"/>
        <v>42202.278194444443</v>
      </c>
      <c r="T2230" s="9">
        <f t="shared" si="104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02"/>
        <v>1.7104755366949576</v>
      </c>
      <c r="P2231">
        <f>IFERROR(E2231/L2231, "null")</f>
        <v>25.42547309833024</v>
      </c>
      <c r="Q2231" t="str">
        <f>TRIM(LEFT(N2231,SEARCH("/",N2231,1)-1))</f>
        <v>games</v>
      </c>
      <c r="R2231" t="str">
        <f>TRIM(RIGHT(N2231,LEN(N2231)-SEARCH("/",N2231)))</f>
        <v>tabletop games</v>
      </c>
      <c r="S2231" s="9">
        <f t="shared" si="103"/>
        <v>41484.664247685185</v>
      </c>
      <c r="T2231" s="9">
        <f t="shared" si="104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02"/>
        <v>1.2595294117647058</v>
      </c>
      <c r="P2232">
        <f>IFERROR(E2232/L2232, "null")</f>
        <v>21.497991967871485</v>
      </c>
      <c r="Q2232" t="str">
        <f>TRIM(LEFT(N2232,SEARCH("/",N2232,1)-1))</f>
        <v>games</v>
      </c>
      <c r="R2232" t="str">
        <f>TRIM(RIGHT(N2232,LEN(N2232)-SEARCH("/",N2232)))</f>
        <v>tabletop games</v>
      </c>
      <c r="S2232" s="9">
        <f t="shared" si="103"/>
        <v>41724.881099537037</v>
      </c>
      <c r="T2232" s="9">
        <f t="shared" si="104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02"/>
        <v>12.121296000000001</v>
      </c>
      <c r="P2233">
        <f>IFERROR(E2233/L2233, "null")</f>
        <v>27.226630727762803</v>
      </c>
      <c r="Q2233" t="str">
        <f>TRIM(LEFT(N2233,SEARCH("/",N2233,1)-1))</f>
        <v>games</v>
      </c>
      <c r="R2233" t="str">
        <f>TRIM(RIGHT(N2233,LEN(N2233)-SEARCH("/",N2233)))</f>
        <v>tabletop games</v>
      </c>
      <c r="S2233" s="9">
        <f t="shared" si="103"/>
        <v>41423.910891203705</v>
      </c>
      <c r="T2233" s="9">
        <f t="shared" si="104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02"/>
        <v>4.9580000000000002</v>
      </c>
      <c r="P2234">
        <f>IFERROR(E2234/L2234, "null")</f>
        <v>25.091093117408906</v>
      </c>
      <c r="Q2234" t="str">
        <f>TRIM(LEFT(N2234,SEARCH("/",N2234,1)-1))</f>
        <v>games</v>
      </c>
      <c r="R2234" t="str">
        <f>TRIM(RIGHT(N2234,LEN(N2234)-SEARCH("/",N2234)))</f>
        <v>tabletop games</v>
      </c>
      <c r="S2234" s="9">
        <f t="shared" si="103"/>
        <v>41806.794074074074</v>
      </c>
      <c r="T2234" s="9">
        <f t="shared" si="104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02"/>
        <v>3.3203999999999998</v>
      </c>
      <c r="P2235">
        <f>IFERROR(E2235/L2235, "null")</f>
        <v>21.230179028132991</v>
      </c>
      <c r="Q2235" t="str">
        <f>TRIM(LEFT(N2235,SEARCH("/",N2235,1)-1))</f>
        <v>games</v>
      </c>
      <c r="R2235" t="str">
        <f>TRIM(RIGHT(N2235,LEN(N2235)-SEARCH("/",N2235)))</f>
        <v>tabletop games</v>
      </c>
      <c r="S2235" s="9">
        <f t="shared" si="103"/>
        <v>42331.378923611104</v>
      </c>
      <c r="T2235" s="9">
        <f t="shared" si="104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02"/>
        <v>11.65</v>
      </c>
      <c r="P2236">
        <f>IFERROR(E2236/L2236, "null")</f>
        <v>41.607142857142854</v>
      </c>
      <c r="Q2236" t="str">
        <f>TRIM(LEFT(N2236,SEARCH("/",N2236,1)-1))</f>
        <v>games</v>
      </c>
      <c r="R2236" t="str">
        <f>TRIM(RIGHT(N2236,LEN(N2236)-SEARCH("/",N2236)))</f>
        <v>tabletop games</v>
      </c>
      <c r="S2236" s="9">
        <f t="shared" si="103"/>
        <v>42710.824618055558</v>
      </c>
      <c r="T2236" s="9">
        <f t="shared" si="104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02"/>
        <v>1.5331538461538461</v>
      </c>
      <c r="P2237">
        <f>IFERROR(E2237/L2237, "null")</f>
        <v>135.58503401360545</v>
      </c>
      <c r="Q2237" t="str">
        <f>TRIM(LEFT(N2237,SEARCH("/",N2237,1)-1))</f>
        <v>games</v>
      </c>
      <c r="R2237" t="str">
        <f>TRIM(RIGHT(N2237,LEN(N2237)-SEARCH("/",N2237)))</f>
        <v>tabletop games</v>
      </c>
      <c r="S2237" s="9">
        <f t="shared" si="103"/>
        <v>42062.022118055553</v>
      </c>
      <c r="T2237" s="9">
        <f t="shared" si="104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02"/>
        <v>5.3710714285714287</v>
      </c>
      <c r="P2238">
        <f>IFERROR(E2238/L2238, "null")</f>
        <v>22.116176470588236</v>
      </c>
      <c r="Q2238" t="str">
        <f>TRIM(LEFT(N2238,SEARCH("/",N2238,1)-1))</f>
        <v>games</v>
      </c>
      <c r="R2238" t="str">
        <f>TRIM(RIGHT(N2238,LEN(N2238)-SEARCH("/",N2238)))</f>
        <v>tabletop games</v>
      </c>
      <c r="S2238" s="9">
        <f t="shared" si="103"/>
        <v>42371.617164351846</v>
      </c>
      <c r="T2238" s="9">
        <f t="shared" si="104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02"/>
        <v>3.5292777777777777</v>
      </c>
      <c r="P2239">
        <f>IFERROR(E2239/L2239, "null")</f>
        <v>64.625635808748726</v>
      </c>
      <c r="Q2239" t="str">
        <f>TRIM(LEFT(N2239,SEARCH("/",N2239,1)-1))</f>
        <v>games</v>
      </c>
      <c r="R2239" t="str">
        <f>TRIM(RIGHT(N2239,LEN(N2239)-SEARCH("/",N2239)))</f>
        <v>tabletop games</v>
      </c>
      <c r="S2239" s="9">
        <f t="shared" si="103"/>
        <v>41915.003275462965</v>
      </c>
      <c r="T2239" s="9">
        <f t="shared" si="104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02"/>
        <v>1.3740000000000001</v>
      </c>
      <c r="P2240">
        <f>IFERROR(E2240/L2240, "null")</f>
        <v>69.569620253164558</v>
      </c>
      <c r="Q2240" t="str">
        <f>TRIM(LEFT(N2240,SEARCH("/",N2240,1)-1))</f>
        <v>games</v>
      </c>
      <c r="R2240" t="str">
        <f>TRIM(RIGHT(N2240,LEN(N2240)-SEARCH("/",N2240)))</f>
        <v>tabletop games</v>
      </c>
      <c r="S2240" s="9">
        <f t="shared" si="103"/>
        <v>42774.621712962966</v>
      </c>
      <c r="T2240" s="9">
        <f t="shared" si="104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02"/>
        <v>1.2802667999999999</v>
      </c>
      <c r="P2241">
        <f>IFERROR(E2241/L2241, "null")</f>
        <v>75.133028169014082</v>
      </c>
      <c r="Q2241" t="str">
        <f>TRIM(LEFT(N2241,SEARCH("/",N2241,1)-1))</f>
        <v>games</v>
      </c>
      <c r="R2241" t="str">
        <f>TRIM(RIGHT(N2241,LEN(N2241)-SEARCH("/",N2241)))</f>
        <v>tabletop games</v>
      </c>
      <c r="S2241" s="9">
        <f t="shared" si="103"/>
        <v>41572.958495370374</v>
      </c>
      <c r="T2241" s="9">
        <f t="shared" si="104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02"/>
        <v>2.7067999999999999</v>
      </c>
      <c r="P2242">
        <f>IFERROR(E2242/L2242, "null")</f>
        <v>140.97916666666666</v>
      </c>
      <c r="Q2242" t="str">
        <f>TRIM(LEFT(N2242,SEARCH("/",N2242,1)-1))</f>
        <v>games</v>
      </c>
      <c r="R2242" t="str">
        <f>TRIM(RIGHT(N2242,LEN(N2242)-SEARCH("/",N2242)))</f>
        <v>tabletop games</v>
      </c>
      <c r="S2242" s="9">
        <f t="shared" si="103"/>
        <v>42452.825740740736</v>
      </c>
      <c r="T2242" s="9">
        <f t="shared" si="104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05">E2243/D2243</f>
        <v>8.0640000000000001</v>
      </c>
      <c r="P2243">
        <f>IFERROR(E2243/L2243, "null")</f>
        <v>49.472392638036808</v>
      </c>
      <c r="Q2243" t="str">
        <f>TRIM(LEFT(N2243,SEARCH("/",N2243,1)-1))</f>
        <v>games</v>
      </c>
      <c r="R2243" t="str">
        <f>TRIM(RIGHT(N2243,LEN(N2243)-SEARCH("/",N2243)))</f>
        <v>tabletop games</v>
      </c>
      <c r="S2243" s="9">
        <f t="shared" ref="S2243:S2306" si="106">(((J2243/60)/60)/24)+DATE(1970,1,1)</f>
        <v>42766.827546296292</v>
      </c>
      <c r="T2243" s="9">
        <f t="shared" ref="T2243:T2306" si="107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05"/>
        <v>13.600976000000001</v>
      </c>
      <c r="P2244">
        <f>IFERROR(E2244/L2244, "null")</f>
        <v>53.865251485148519</v>
      </c>
      <c r="Q2244" t="str">
        <f>TRIM(LEFT(N2244,SEARCH("/",N2244,1)-1))</f>
        <v>games</v>
      </c>
      <c r="R2244" t="str">
        <f>TRIM(RIGHT(N2244,LEN(N2244)-SEARCH("/",N2244)))</f>
        <v>tabletop games</v>
      </c>
      <c r="S2244" s="9">
        <f t="shared" si="106"/>
        <v>41569.575613425928</v>
      </c>
      <c r="T2244" s="9">
        <f t="shared" si="107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05"/>
        <v>9302.5</v>
      </c>
      <c r="P2245">
        <f>IFERROR(E2245/L2245, "null")</f>
        <v>4.5712530712530715</v>
      </c>
      <c r="Q2245" t="str">
        <f>TRIM(LEFT(N2245,SEARCH("/",N2245,1)-1))</f>
        <v>games</v>
      </c>
      <c r="R2245" t="str">
        <f>TRIM(RIGHT(N2245,LEN(N2245)-SEARCH("/",N2245)))</f>
        <v>tabletop games</v>
      </c>
      <c r="S2245" s="9">
        <f t="shared" si="106"/>
        <v>42800.751041666663</v>
      </c>
      <c r="T2245" s="9">
        <f t="shared" si="107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05"/>
        <v>3.7702</v>
      </c>
      <c r="P2246">
        <f>IFERROR(E2246/L2246, "null")</f>
        <v>65.00344827586207</v>
      </c>
      <c r="Q2246" t="str">
        <f>TRIM(LEFT(N2246,SEARCH("/",N2246,1)-1))</f>
        <v>games</v>
      </c>
      <c r="R2246" t="str">
        <f>TRIM(RIGHT(N2246,LEN(N2246)-SEARCH("/",N2246)))</f>
        <v>tabletop games</v>
      </c>
      <c r="S2246" s="9">
        <f t="shared" si="106"/>
        <v>42647.818819444445</v>
      </c>
      <c r="T2246" s="9">
        <f t="shared" si="107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05"/>
        <v>26.47025</v>
      </c>
      <c r="P2247">
        <f>IFERROR(E2247/L2247, "null")</f>
        <v>53.475252525252522</v>
      </c>
      <c r="Q2247" t="str">
        <f>TRIM(LEFT(N2247,SEARCH("/",N2247,1)-1))</f>
        <v>games</v>
      </c>
      <c r="R2247" t="str">
        <f>TRIM(RIGHT(N2247,LEN(N2247)-SEARCH("/",N2247)))</f>
        <v>tabletop games</v>
      </c>
      <c r="S2247" s="9">
        <f t="shared" si="106"/>
        <v>41660.708530092597</v>
      </c>
      <c r="T2247" s="9">
        <f t="shared" si="107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05"/>
        <v>1.0012000000000001</v>
      </c>
      <c r="P2248">
        <f>IFERROR(E2248/L2248, "null")</f>
        <v>43.912280701754383</v>
      </c>
      <c r="Q2248" t="str">
        <f>TRIM(LEFT(N2248,SEARCH("/",N2248,1)-1))</f>
        <v>games</v>
      </c>
      <c r="R2248" t="str">
        <f>TRIM(RIGHT(N2248,LEN(N2248)-SEARCH("/",N2248)))</f>
        <v>tabletop games</v>
      </c>
      <c r="S2248" s="9">
        <f t="shared" si="106"/>
        <v>42221.79178240741</v>
      </c>
      <c r="T2248" s="9">
        <f t="shared" si="107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05"/>
        <v>1.0445405405405406</v>
      </c>
      <c r="P2249">
        <f>IFERROR(E2249/L2249, "null")</f>
        <v>50.852631578947367</v>
      </c>
      <c r="Q2249" t="str">
        <f>TRIM(LEFT(N2249,SEARCH("/",N2249,1)-1))</f>
        <v>games</v>
      </c>
      <c r="R2249" t="str">
        <f>TRIM(RIGHT(N2249,LEN(N2249)-SEARCH("/",N2249)))</f>
        <v>tabletop games</v>
      </c>
      <c r="S2249" s="9">
        <f t="shared" si="106"/>
        <v>42200.666261574079</v>
      </c>
      <c r="T2249" s="9">
        <f t="shared" si="107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05"/>
        <v>1.0721428571428571</v>
      </c>
      <c r="P2250">
        <f>IFERROR(E2250/L2250, "null")</f>
        <v>58.6328125</v>
      </c>
      <c r="Q2250" t="str">
        <f>TRIM(LEFT(N2250,SEARCH("/",N2250,1)-1))</f>
        <v>games</v>
      </c>
      <c r="R2250" t="str">
        <f>TRIM(RIGHT(N2250,LEN(N2250)-SEARCH("/",N2250)))</f>
        <v>tabletop games</v>
      </c>
      <c r="S2250" s="9">
        <f t="shared" si="106"/>
        <v>42688.875902777778</v>
      </c>
      <c r="T2250" s="9">
        <f t="shared" si="107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05"/>
        <v>1.6877142857142857</v>
      </c>
      <c r="P2251">
        <f>IFERROR(E2251/L2251, "null")</f>
        <v>32.81666666666667</v>
      </c>
      <c r="Q2251" t="str">
        <f>TRIM(LEFT(N2251,SEARCH("/",N2251,1)-1))</f>
        <v>games</v>
      </c>
      <c r="R2251" t="str">
        <f>TRIM(RIGHT(N2251,LEN(N2251)-SEARCH("/",N2251)))</f>
        <v>tabletop games</v>
      </c>
      <c r="S2251" s="9">
        <f t="shared" si="106"/>
        <v>41336.703298611108</v>
      </c>
      <c r="T2251" s="9">
        <f t="shared" si="107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05"/>
        <v>9.7511200000000002</v>
      </c>
      <c r="P2252">
        <f>IFERROR(E2252/L2252, "null")</f>
        <v>426.93169877408059</v>
      </c>
      <c r="Q2252" t="str">
        <f>TRIM(LEFT(N2252,SEARCH("/",N2252,1)-1))</f>
        <v>games</v>
      </c>
      <c r="R2252" t="str">
        <f>TRIM(RIGHT(N2252,LEN(N2252)-SEARCH("/",N2252)))</f>
        <v>tabletop games</v>
      </c>
      <c r="S2252" s="9">
        <f t="shared" si="106"/>
        <v>42677.005474537036</v>
      </c>
      <c r="T2252" s="9">
        <f t="shared" si="107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05"/>
        <v>1.3444929411764706</v>
      </c>
      <c r="P2253">
        <f>IFERROR(E2253/L2253, "null")</f>
        <v>23.808729166666669</v>
      </c>
      <c r="Q2253" t="str">
        <f>TRIM(LEFT(N2253,SEARCH("/",N2253,1)-1))</f>
        <v>games</v>
      </c>
      <c r="R2253" t="str">
        <f>TRIM(RIGHT(N2253,LEN(N2253)-SEARCH("/",N2253)))</f>
        <v>tabletop games</v>
      </c>
      <c r="S2253" s="9">
        <f t="shared" si="106"/>
        <v>41846.34579861111</v>
      </c>
      <c r="T2253" s="9">
        <f t="shared" si="107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05"/>
        <v>2.722777777777778</v>
      </c>
      <c r="P2254">
        <f>IFERROR(E2254/L2254, "null")</f>
        <v>98.413654618473899</v>
      </c>
      <c r="Q2254" t="str">
        <f>TRIM(LEFT(N2254,SEARCH("/",N2254,1)-1))</f>
        <v>games</v>
      </c>
      <c r="R2254" t="str">
        <f>TRIM(RIGHT(N2254,LEN(N2254)-SEARCH("/",N2254)))</f>
        <v>tabletop games</v>
      </c>
      <c r="S2254" s="9">
        <f t="shared" si="106"/>
        <v>42573.327986111108</v>
      </c>
      <c r="T2254" s="9">
        <f t="shared" si="107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05"/>
        <v>1.1268750000000001</v>
      </c>
      <c r="P2255">
        <f>IFERROR(E2255/L2255, "null")</f>
        <v>107.32142857142857</v>
      </c>
      <c r="Q2255" t="str">
        <f>TRIM(LEFT(N2255,SEARCH("/",N2255,1)-1))</f>
        <v>games</v>
      </c>
      <c r="R2255" t="str">
        <f>TRIM(RIGHT(N2255,LEN(N2255)-SEARCH("/",N2255)))</f>
        <v>tabletop games</v>
      </c>
      <c r="S2255" s="9">
        <f t="shared" si="106"/>
        <v>42296.631331018521</v>
      </c>
      <c r="T2255" s="9">
        <f t="shared" si="107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05"/>
        <v>4.5979999999999999</v>
      </c>
      <c r="P2256">
        <f>IFERROR(E2256/L2256, "null")</f>
        <v>11.67005076142132</v>
      </c>
      <c r="Q2256" t="str">
        <f>TRIM(LEFT(N2256,SEARCH("/",N2256,1)-1))</f>
        <v>games</v>
      </c>
      <c r="R2256" t="str">
        <f>TRIM(RIGHT(N2256,LEN(N2256)-SEARCH("/",N2256)))</f>
        <v>tabletop games</v>
      </c>
      <c r="S2256" s="9">
        <f t="shared" si="106"/>
        <v>42752.647777777776</v>
      </c>
      <c r="T2256" s="9">
        <f t="shared" si="107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05"/>
        <v>2.8665822784810127</v>
      </c>
      <c r="P2257">
        <f>IFERROR(E2257/L2257, "null")</f>
        <v>41.782287822878232</v>
      </c>
      <c r="Q2257" t="str">
        <f>TRIM(LEFT(N2257,SEARCH("/",N2257,1)-1))</f>
        <v>games</v>
      </c>
      <c r="R2257" t="str">
        <f>TRIM(RIGHT(N2257,LEN(N2257)-SEARCH("/",N2257)))</f>
        <v>tabletop games</v>
      </c>
      <c r="S2257" s="9">
        <f t="shared" si="106"/>
        <v>42467.951979166668</v>
      </c>
      <c r="T2257" s="9">
        <f t="shared" si="107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05"/>
        <v>2.2270833333333333</v>
      </c>
      <c r="P2258">
        <f>IFERROR(E2258/L2258, "null")</f>
        <v>21.38</v>
      </c>
      <c r="Q2258" t="str">
        <f>TRIM(LEFT(N2258,SEARCH("/",N2258,1)-1))</f>
        <v>games</v>
      </c>
      <c r="R2258" t="str">
        <f>TRIM(RIGHT(N2258,LEN(N2258)-SEARCH("/",N2258)))</f>
        <v>tabletop games</v>
      </c>
      <c r="S2258" s="9">
        <f t="shared" si="106"/>
        <v>42682.451921296291</v>
      </c>
      <c r="T2258" s="9">
        <f t="shared" si="107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05"/>
        <v>6.3613999999999997</v>
      </c>
      <c r="P2259">
        <f>IFERROR(E2259/L2259, "null")</f>
        <v>94.103550295857985</v>
      </c>
      <c r="Q2259" t="str">
        <f>TRIM(LEFT(N2259,SEARCH("/",N2259,1)-1))</f>
        <v>games</v>
      </c>
      <c r="R2259" t="str">
        <f>TRIM(RIGHT(N2259,LEN(N2259)-SEARCH("/",N2259)))</f>
        <v>tabletop games</v>
      </c>
      <c r="S2259" s="9">
        <f t="shared" si="106"/>
        <v>42505.936678240745</v>
      </c>
      <c r="T2259" s="9">
        <f t="shared" si="107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05"/>
        <v>1.4650000000000001</v>
      </c>
      <c r="P2260">
        <f>IFERROR(E2260/L2260, "null")</f>
        <v>15.721951219512196</v>
      </c>
      <c r="Q2260" t="str">
        <f>TRIM(LEFT(N2260,SEARCH("/",N2260,1)-1))</f>
        <v>games</v>
      </c>
      <c r="R2260" t="str">
        <f>TRIM(RIGHT(N2260,LEN(N2260)-SEARCH("/",N2260)))</f>
        <v>tabletop games</v>
      </c>
      <c r="S2260" s="9">
        <f t="shared" si="106"/>
        <v>42136.75100694444</v>
      </c>
      <c r="T2260" s="9">
        <f t="shared" si="107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05"/>
        <v>18.670999999999999</v>
      </c>
      <c r="P2261">
        <f>IFERROR(E2261/L2261, "null")</f>
        <v>90.635922330097088</v>
      </c>
      <c r="Q2261" t="str">
        <f>TRIM(LEFT(N2261,SEARCH("/",N2261,1)-1))</f>
        <v>games</v>
      </c>
      <c r="R2261" t="str">
        <f>TRIM(RIGHT(N2261,LEN(N2261)-SEARCH("/",N2261)))</f>
        <v>tabletop games</v>
      </c>
      <c r="S2261" s="9">
        <f t="shared" si="106"/>
        <v>42702.804814814815</v>
      </c>
      <c r="T2261" s="9">
        <f t="shared" si="107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05"/>
        <v>3.2692000000000001</v>
      </c>
      <c r="P2262">
        <f>IFERROR(E2262/L2262, "null")</f>
        <v>97.297619047619051</v>
      </c>
      <c r="Q2262" t="str">
        <f>TRIM(LEFT(N2262,SEARCH("/",N2262,1)-1))</f>
        <v>games</v>
      </c>
      <c r="R2262" t="str">
        <f>TRIM(RIGHT(N2262,LEN(N2262)-SEARCH("/",N2262)))</f>
        <v>tabletop games</v>
      </c>
      <c r="S2262" s="9">
        <f t="shared" si="106"/>
        <v>41695.016782407409</v>
      </c>
      <c r="T2262" s="9">
        <f t="shared" si="107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05"/>
        <v>7.7949999999999999</v>
      </c>
      <c r="P2263">
        <f>IFERROR(E2263/L2263, "null")</f>
        <v>37.11904761904762</v>
      </c>
      <c r="Q2263" t="str">
        <f>TRIM(LEFT(N2263,SEARCH("/",N2263,1)-1))</f>
        <v>games</v>
      </c>
      <c r="R2263" t="str">
        <f>TRIM(RIGHT(N2263,LEN(N2263)-SEARCH("/",N2263)))</f>
        <v>tabletop games</v>
      </c>
      <c r="S2263" s="9">
        <f t="shared" si="106"/>
        <v>42759.724768518514</v>
      </c>
      <c r="T2263" s="9">
        <f t="shared" si="107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05"/>
        <v>1.5415151515151515</v>
      </c>
      <c r="P2264">
        <f>IFERROR(E2264/L2264, "null")</f>
        <v>28.104972375690608</v>
      </c>
      <c r="Q2264" t="str">
        <f>TRIM(LEFT(N2264,SEARCH("/",N2264,1)-1))</f>
        <v>games</v>
      </c>
      <c r="R2264" t="str">
        <f>TRIM(RIGHT(N2264,LEN(N2264)-SEARCH("/",N2264)))</f>
        <v>tabletop games</v>
      </c>
      <c r="S2264" s="9">
        <f t="shared" si="106"/>
        <v>41926.585162037038</v>
      </c>
      <c r="T2264" s="9">
        <f t="shared" si="107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05"/>
        <v>1.1554666666666666</v>
      </c>
      <c r="P2265">
        <f>IFERROR(E2265/L2265, "null")</f>
        <v>144.43333333333334</v>
      </c>
      <c r="Q2265" t="str">
        <f>TRIM(LEFT(N2265,SEARCH("/",N2265,1)-1))</f>
        <v>games</v>
      </c>
      <c r="R2265" t="str">
        <f>TRIM(RIGHT(N2265,LEN(N2265)-SEARCH("/",N2265)))</f>
        <v>tabletop games</v>
      </c>
      <c r="S2265" s="9">
        <f t="shared" si="106"/>
        <v>42014.832326388889</v>
      </c>
      <c r="T2265" s="9">
        <f t="shared" si="107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05"/>
        <v>1.8003333333333333</v>
      </c>
      <c r="P2266">
        <f>IFERROR(E2266/L2266, "null")</f>
        <v>24.274157303370785</v>
      </c>
      <c r="Q2266" t="str">
        <f>TRIM(LEFT(N2266,SEARCH("/",N2266,1)-1))</f>
        <v>games</v>
      </c>
      <c r="R2266" t="str">
        <f>TRIM(RIGHT(N2266,LEN(N2266)-SEARCH("/",N2266)))</f>
        <v>tabletop games</v>
      </c>
      <c r="S2266" s="9">
        <f t="shared" si="106"/>
        <v>42496.582337962958</v>
      </c>
      <c r="T2266" s="9">
        <f t="shared" si="107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05"/>
        <v>2.9849999999999999</v>
      </c>
      <c r="P2267">
        <f>IFERROR(E2267/L2267, "null")</f>
        <v>35.117647058823529</v>
      </c>
      <c r="Q2267" t="str">
        <f>TRIM(LEFT(N2267,SEARCH("/",N2267,1)-1))</f>
        <v>games</v>
      </c>
      <c r="R2267" t="str">
        <f>TRIM(RIGHT(N2267,LEN(N2267)-SEARCH("/",N2267)))</f>
        <v>tabletop games</v>
      </c>
      <c r="S2267" s="9">
        <f t="shared" si="106"/>
        <v>42689.853090277778</v>
      </c>
      <c r="T2267" s="9">
        <f t="shared" si="107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05"/>
        <v>3.2026666666666666</v>
      </c>
      <c r="P2268">
        <f>IFERROR(E2268/L2268, "null")</f>
        <v>24.762886597938145</v>
      </c>
      <c r="Q2268" t="str">
        <f>TRIM(LEFT(N2268,SEARCH("/",N2268,1)-1))</f>
        <v>games</v>
      </c>
      <c r="R2268" t="str">
        <f>TRIM(RIGHT(N2268,LEN(N2268)-SEARCH("/",N2268)))</f>
        <v>tabletop games</v>
      </c>
      <c r="S2268" s="9">
        <f t="shared" si="106"/>
        <v>42469.874907407408</v>
      </c>
      <c r="T2268" s="9">
        <f t="shared" si="107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05"/>
        <v>3.80525</v>
      </c>
      <c r="P2269">
        <f>IFERROR(E2269/L2269, "null")</f>
        <v>188.37871287128712</v>
      </c>
      <c r="Q2269" t="str">
        <f>TRIM(LEFT(N2269,SEARCH("/",N2269,1)-1))</f>
        <v>games</v>
      </c>
      <c r="R2269" t="str">
        <f>TRIM(RIGHT(N2269,LEN(N2269)-SEARCH("/",N2269)))</f>
        <v>tabletop games</v>
      </c>
      <c r="S2269" s="9">
        <f t="shared" si="106"/>
        <v>41968.829826388886</v>
      </c>
      <c r="T2269" s="9">
        <f t="shared" si="107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05"/>
        <v>1.026</v>
      </c>
      <c r="P2270">
        <f>IFERROR(E2270/L2270, "null")</f>
        <v>148.08247422680412</v>
      </c>
      <c r="Q2270" t="str">
        <f>TRIM(LEFT(N2270,SEARCH("/",N2270,1)-1))</f>
        <v>games</v>
      </c>
      <c r="R2270" t="str">
        <f>TRIM(RIGHT(N2270,LEN(N2270)-SEARCH("/",N2270)))</f>
        <v>tabletop games</v>
      </c>
      <c r="S2270" s="9">
        <f t="shared" si="106"/>
        <v>42776.082349537035</v>
      </c>
      <c r="T2270" s="9">
        <f t="shared" si="107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05"/>
        <v>18.016400000000001</v>
      </c>
      <c r="P2271">
        <f>IFERROR(E2271/L2271, "null")</f>
        <v>49.934589800443462</v>
      </c>
      <c r="Q2271" t="str">
        <f>TRIM(LEFT(N2271,SEARCH("/",N2271,1)-1))</f>
        <v>games</v>
      </c>
      <c r="R2271" t="str">
        <f>TRIM(RIGHT(N2271,LEN(N2271)-SEARCH("/",N2271)))</f>
        <v>tabletop games</v>
      </c>
      <c r="S2271" s="9">
        <f t="shared" si="106"/>
        <v>42776.704432870371</v>
      </c>
      <c r="T2271" s="9">
        <f t="shared" si="107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05"/>
        <v>7.2024800000000004</v>
      </c>
      <c r="P2272">
        <f>IFERROR(E2272/L2272, "null")</f>
        <v>107.82155688622754</v>
      </c>
      <c r="Q2272" t="str">
        <f>TRIM(LEFT(N2272,SEARCH("/",N2272,1)-1))</f>
        <v>games</v>
      </c>
      <c r="R2272" t="str">
        <f>TRIM(RIGHT(N2272,LEN(N2272)-SEARCH("/",N2272)))</f>
        <v>tabletop games</v>
      </c>
      <c r="S2272" s="9">
        <f t="shared" si="106"/>
        <v>42725.869363425925</v>
      </c>
      <c r="T2272" s="9">
        <f t="shared" si="107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05"/>
        <v>2.8309000000000002</v>
      </c>
      <c r="P2273">
        <f>IFERROR(E2273/L2273, "null")</f>
        <v>42.63403614457831</v>
      </c>
      <c r="Q2273" t="str">
        <f>TRIM(LEFT(N2273,SEARCH("/",N2273,1)-1))</f>
        <v>games</v>
      </c>
      <c r="R2273" t="str">
        <f>TRIM(RIGHT(N2273,LEN(N2273)-SEARCH("/",N2273)))</f>
        <v>tabletop games</v>
      </c>
      <c r="S2273" s="9">
        <f t="shared" si="106"/>
        <v>42684.000046296293</v>
      </c>
      <c r="T2273" s="9">
        <f t="shared" si="107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05"/>
        <v>13.566000000000001</v>
      </c>
      <c r="P2274">
        <f>IFERROR(E2274/L2274, "null")</f>
        <v>14.370762711864407</v>
      </c>
      <c r="Q2274" t="str">
        <f>TRIM(LEFT(N2274,SEARCH("/",N2274,1)-1))</f>
        <v>games</v>
      </c>
      <c r="R2274" t="str">
        <f>TRIM(RIGHT(N2274,LEN(N2274)-SEARCH("/",N2274)))</f>
        <v>tabletop games</v>
      </c>
      <c r="S2274" s="9">
        <f t="shared" si="106"/>
        <v>42315.699490740735</v>
      </c>
      <c r="T2274" s="9">
        <f t="shared" si="107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05"/>
        <v>2.2035999999999998</v>
      </c>
      <c r="P2275">
        <f>IFERROR(E2275/L2275, "null")</f>
        <v>37.476190476190474</v>
      </c>
      <c r="Q2275" t="str">
        <f>TRIM(LEFT(N2275,SEARCH("/",N2275,1)-1))</f>
        <v>games</v>
      </c>
      <c r="R2275" t="str">
        <f>TRIM(RIGHT(N2275,LEN(N2275)-SEARCH("/",N2275)))</f>
        <v>tabletop games</v>
      </c>
      <c r="S2275" s="9">
        <f t="shared" si="106"/>
        <v>42781.549097222218</v>
      </c>
      <c r="T2275" s="9">
        <f t="shared" si="107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05"/>
        <v>1.196</v>
      </c>
      <c r="P2276">
        <f>IFERROR(E2276/L2276, "null")</f>
        <v>30.202020202020201</v>
      </c>
      <c r="Q2276" t="str">
        <f>TRIM(LEFT(N2276,SEARCH("/",N2276,1)-1))</f>
        <v>games</v>
      </c>
      <c r="R2276" t="str">
        <f>TRIM(RIGHT(N2276,LEN(N2276)-SEARCH("/",N2276)))</f>
        <v>tabletop games</v>
      </c>
      <c r="S2276" s="9">
        <f t="shared" si="106"/>
        <v>41663.500659722224</v>
      </c>
      <c r="T2276" s="9">
        <f t="shared" si="107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05"/>
        <v>4.0776923076923079</v>
      </c>
      <c r="P2277">
        <f>IFERROR(E2277/L2277, "null")</f>
        <v>33.550632911392405</v>
      </c>
      <c r="Q2277" t="str">
        <f>TRIM(LEFT(N2277,SEARCH("/",N2277,1)-1))</f>
        <v>games</v>
      </c>
      <c r="R2277" t="str">
        <f>TRIM(RIGHT(N2277,LEN(N2277)-SEARCH("/",N2277)))</f>
        <v>tabletop games</v>
      </c>
      <c r="S2277" s="9">
        <f t="shared" si="106"/>
        <v>41965.616655092599</v>
      </c>
      <c r="T2277" s="9">
        <f t="shared" si="107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05"/>
        <v>1.0581826105905425</v>
      </c>
      <c r="P2278">
        <f>IFERROR(E2278/L2278, "null")</f>
        <v>64.74666666666667</v>
      </c>
      <c r="Q2278" t="str">
        <f>TRIM(LEFT(N2278,SEARCH("/",N2278,1)-1))</f>
        <v>games</v>
      </c>
      <c r="R2278" t="str">
        <f>TRIM(RIGHT(N2278,LEN(N2278)-SEARCH("/",N2278)))</f>
        <v>tabletop games</v>
      </c>
      <c r="S2278" s="9">
        <f t="shared" si="106"/>
        <v>41614.651493055557</v>
      </c>
      <c r="T2278" s="9">
        <f t="shared" si="107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05"/>
        <v>1.4108235294117648</v>
      </c>
      <c r="P2279">
        <f>IFERROR(E2279/L2279, "null")</f>
        <v>57.932367149758456</v>
      </c>
      <c r="Q2279" t="str">
        <f>TRIM(LEFT(N2279,SEARCH("/",N2279,1)-1))</f>
        <v>games</v>
      </c>
      <c r="R2279" t="str">
        <f>TRIM(RIGHT(N2279,LEN(N2279)-SEARCH("/",N2279)))</f>
        <v>tabletop games</v>
      </c>
      <c r="S2279" s="9">
        <f t="shared" si="106"/>
        <v>40936.678506944445</v>
      </c>
      <c r="T2279" s="9">
        <f t="shared" si="107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05"/>
        <v>2.7069999999999999</v>
      </c>
      <c r="P2280">
        <f>IFERROR(E2280/L2280, "null")</f>
        <v>53.078431372549019</v>
      </c>
      <c r="Q2280" t="str">
        <f>TRIM(LEFT(N2280,SEARCH("/",N2280,1)-1))</f>
        <v>games</v>
      </c>
      <c r="R2280" t="str">
        <f>TRIM(RIGHT(N2280,LEN(N2280)-SEARCH("/",N2280)))</f>
        <v>tabletop games</v>
      </c>
      <c r="S2280" s="9">
        <f t="shared" si="106"/>
        <v>42338.709108796291</v>
      </c>
      <c r="T2280" s="9">
        <f t="shared" si="107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05"/>
        <v>1.538</v>
      </c>
      <c r="P2281">
        <f>IFERROR(E2281/L2281, "null")</f>
        <v>48.0625</v>
      </c>
      <c r="Q2281" t="str">
        <f>TRIM(LEFT(N2281,SEARCH("/",N2281,1)-1))</f>
        <v>games</v>
      </c>
      <c r="R2281" t="str">
        <f>TRIM(RIGHT(N2281,LEN(N2281)-SEARCH("/",N2281)))</f>
        <v>tabletop games</v>
      </c>
      <c r="S2281" s="9">
        <f t="shared" si="106"/>
        <v>42020.806701388887</v>
      </c>
      <c r="T2281" s="9">
        <f t="shared" si="107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05"/>
        <v>4.0357653061224488</v>
      </c>
      <c r="P2282">
        <f>IFERROR(E2282/L2282, "null")</f>
        <v>82.396874999999994</v>
      </c>
      <c r="Q2282" t="str">
        <f>TRIM(LEFT(N2282,SEARCH("/",N2282,1)-1))</f>
        <v>games</v>
      </c>
      <c r="R2282" t="str">
        <f>TRIM(RIGHT(N2282,LEN(N2282)-SEARCH("/",N2282)))</f>
        <v>tabletop games</v>
      </c>
      <c r="S2282" s="9">
        <f t="shared" si="106"/>
        <v>42234.624895833331</v>
      </c>
      <c r="T2282" s="9">
        <f t="shared" si="107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05"/>
        <v>1.85</v>
      </c>
      <c r="P2283">
        <f>IFERROR(E2283/L2283, "null")</f>
        <v>50.454545454545453</v>
      </c>
      <c r="Q2283" t="str">
        <f>TRIM(LEFT(N2283,SEARCH("/",N2283,1)-1))</f>
        <v>music</v>
      </c>
      <c r="R2283" t="str">
        <f>TRIM(RIGHT(N2283,LEN(N2283)-SEARCH("/",N2283)))</f>
        <v>rock</v>
      </c>
      <c r="S2283" s="9">
        <f t="shared" si="106"/>
        <v>40687.285844907405</v>
      </c>
      <c r="T2283" s="9">
        <f t="shared" si="107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05"/>
        <v>1.8533333333333333</v>
      </c>
      <c r="P2284">
        <f>IFERROR(E2284/L2284, "null")</f>
        <v>115.83333333333333</v>
      </c>
      <c r="Q2284" t="str">
        <f>TRIM(LEFT(N2284,SEARCH("/",N2284,1)-1))</f>
        <v>music</v>
      </c>
      <c r="R2284" t="str">
        <f>TRIM(RIGHT(N2284,LEN(N2284)-SEARCH("/",N2284)))</f>
        <v>rock</v>
      </c>
      <c r="S2284" s="9">
        <f t="shared" si="106"/>
        <v>42323.17460648148</v>
      </c>
      <c r="T2284" s="9">
        <f t="shared" si="107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05"/>
        <v>1.0085533333333332</v>
      </c>
      <c r="P2285">
        <f>IFERROR(E2285/L2285, "null")</f>
        <v>63.03458333333333</v>
      </c>
      <c r="Q2285" t="str">
        <f>TRIM(LEFT(N2285,SEARCH("/",N2285,1)-1))</f>
        <v>music</v>
      </c>
      <c r="R2285" t="str">
        <f>TRIM(RIGHT(N2285,LEN(N2285)-SEARCH("/",N2285)))</f>
        <v>rock</v>
      </c>
      <c r="S2285" s="9">
        <f t="shared" si="106"/>
        <v>40978.125046296293</v>
      </c>
      <c r="T2285" s="9">
        <f t="shared" si="107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05"/>
        <v>1.0622116666666668</v>
      </c>
      <c r="P2286">
        <f>IFERROR(E2286/L2286, "null")</f>
        <v>108.02152542372882</v>
      </c>
      <c r="Q2286" t="str">
        <f>TRIM(LEFT(N2286,SEARCH("/",N2286,1)-1))</f>
        <v>music</v>
      </c>
      <c r="R2286" t="str">
        <f>TRIM(RIGHT(N2286,LEN(N2286)-SEARCH("/",N2286)))</f>
        <v>rock</v>
      </c>
      <c r="S2286" s="9">
        <f t="shared" si="106"/>
        <v>40585.796817129631</v>
      </c>
      <c r="T2286" s="9">
        <f t="shared" si="107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05"/>
        <v>1.2136666666666667</v>
      </c>
      <c r="P2287">
        <f>IFERROR(E2287/L2287, "null")</f>
        <v>46.088607594936711</v>
      </c>
      <c r="Q2287" t="str">
        <f>TRIM(LEFT(N2287,SEARCH("/",N2287,1)-1))</f>
        <v>music</v>
      </c>
      <c r="R2287" t="str">
        <f>TRIM(RIGHT(N2287,LEN(N2287)-SEARCH("/",N2287)))</f>
        <v>rock</v>
      </c>
      <c r="S2287" s="9">
        <f t="shared" si="106"/>
        <v>41059.185682870368</v>
      </c>
      <c r="T2287" s="9">
        <f t="shared" si="107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05"/>
        <v>1.0006666666666666</v>
      </c>
      <c r="P2288">
        <f>IFERROR(E2288/L2288, "null")</f>
        <v>107.21428571428571</v>
      </c>
      <c r="Q2288" t="str">
        <f>TRIM(LEFT(N2288,SEARCH("/",N2288,1)-1))</f>
        <v>music</v>
      </c>
      <c r="R2288" t="str">
        <f>TRIM(RIGHT(N2288,LEN(N2288)-SEARCH("/",N2288)))</f>
        <v>rock</v>
      </c>
      <c r="S2288" s="9">
        <f t="shared" si="106"/>
        <v>41494.963587962964</v>
      </c>
      <c r="T2288" s="9">
        <f t="shared" si="107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05"/>
        <v>1.1997755555555556</v>
      </c>
      <c r="P2289">
        <f>IFERROR(E2289/L2289, "null")</f>
        <v>50.9338679245283</v>
      </c>
      <c r="Q2289" t="str">
        <f>TRIM(LEFT(N2289,SEARCH("/",N2289,1)-1))</f>
        <v>music</v>
      </c>
      <c r="R2289" t="str">
        <f>TRIM(RIGHT(N2289,LEN(N2289)-SEARCH("/",N2289)))</f>
        <v>rock</v>
      </c>
      <c r="S2289" s="9">
        <f t="shared" si="106"/>
        <v>41792.667361111111</v>
      </c>
      <c r="T2289" s="9">
        <f t="shared" si="107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05"/>
        <v>1.0009999999999999</v>
      </c>
      <c r="P2290">
        <f>IFERROR(E2290/L2290, "null")</f>
        <v>40.04</v>
      </c>
      <c r="Q2290" t="str">
        <f>TRIM(LEFT(N2290,SEARCH("/",N2290,1)-1))</f>
        <v>music</v>
      </c>
      <c r="R2290" t="str">
        <f>TRIM(RIGHT(N2290,LEN(N2290)-SEARCH("/",N2290)))</f>
        <v>rock</v>
      </c>
      <c r="S2290" s="9">
        <f t="shared" si="106"/>
        <v>41067.827418981484</v>
      </c>
      <c r="T2290" s="9">
        <f t="shared" si="107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05"/>
        <v>1.0740000000000001</v>
      </c>
      <c r="P2291">
        <f>IFERROR(E2291/L2291, "null")</f>
        <v>64.44</v>
      </c>
      <c r="Q2291" t="str">
        <f>TRIM(LEFT(N2291,SEARCH("/",N2291,1)-1))</f>
        <v>music</v>
      </c>
      <c r="R2291" t="str">
        <f>TRIM(RIGHT(N2291,LEN(N2291)-SEARCH("/",N2291)))</f>
        <v>rock</v>
      </c>
      <c r="S2291" s="9">
        <f t="shared" si="106"/>
        <v>41571.998379629629</v>
      </c>
      <c r="T2291" s="9">
        <f t="shared" si="107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05"/>
        <v>1.0406666666666666</v>
      </c>
      <c r="P2292">
        <f>IFERROR(E2292/L2292, "null")</f>
        <v>53.827586206896555</v>
      </c>
      <c r="Q2292" t="str">
        <f>TRIM(LEFT(N2292,SEARCH("/",N2292,1)-1))</f>
        <v>music</v>
      </c>
      <c r="R2292" t="str">
        <f>TRIM(RIGHT(N2292,LEN(N2292)-SEARCH("/",N2292)))</f>
        <v>rock</v>
      </c>
      <c r="S2292" s="9">
        <f t="shared" si="106"/>
        <v>40070.253819444442</v>
      </c>
      <c r="T2292" s="9">
        <f t="shared" si="107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05"/>
        <v>1.728</v>
      </c>
      <c r="P2293">
        <f>IFERROR(E2293/L2293, "null")</f>
        <v>100.46511627906976</v>
      </c>
      <c r="Q2293" t="str">
        <f>TRIM(LEFT(N2293,SEARCH("/",N2293,1)-1))</f>
        <v>music</v>
      </c>
      <c r="R2293" t="str">
        <f>TRIM(RIGHT(N2293,LEN(N2293)-SEARCH("/",N2293)))</f>
        <v>rock</v>
      </c>
      <c r="S2293" s="9">
        <f t="shared" si="106"/>
        <v>40987.977060185185</v>
      </c>
      <c r="T2293" s="9">
        <f t="shared" si="107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05"/>
        <v>1.072505</v>
      </c>
      <c r="P2294">
        <f>IFERROR(E2294/L2294, "null")</f>
        <v>46.630652173913049</v>
      </c>
      <c r="Q2294" t="str">
        <f>TRIM(LEFT(N2294,SEARCH("/",N2294,1)-1))</f>
        <v>music</v>
      </c>
      <c r="R2294" t="str">
        <f>TRIM(RIGHT(N2294,LEN(N2294)-SEARCH("/",N2294)))</f>
        <v>rock</v>
      </c>
      <c r="S2294" s="9">
        <f t="shared" si="106"/>
        <v>40987.697638888887</v>
      </c>
      <c r="T2294" s="9">
        <f t="shared" si="107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05"/>
        <v>1.0823529411764705</v>
      </c>
      <c r="P2295">
        <f>IFERROR(E2295/L2295, "null")</f>
        <v>34.074074074074076</v>
      </c>
      <c r="Q2295" t="str">
        <f>TRIM(LEFT(N2295,SEARCH("/",N2295,1)-1))</f>
        <v>music</v>
      </c>
      <c r="R2295" t="str">
        <f>TRIM(RIGHT(N2295,LEN(N2295)-SEARCH("/",N2295)))</f>
        <v>rock</v>
      </c>
      <c r="S2295" s="9">
        <f t="shared" si="106"/>
        <v>41151.708321759259</v>
      </c>
      <c r="T2295" s="9">
        <f t="shared" si="107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05"/>
        <v>1.4608079999999999</v>
      </c>
      <c r="P2296">
        <f>IFERROR(E2296/L2296, "null")</f>
        <v>65.214642857142863</v>
      </c>
      <c r="Q2296" t="str">
        <f>TRIM(LEFT(N2296,SEARCH("/",N2296,1)-1))</f>
        <v>music</v>
      </c>
      <c r="R2296" t="str">
        <f>TRIM(RIGHT(N2296,LEN(N2296)-SEARCH("/",N2296)))</f>
        <v>rock</v>
      </c>
      <c r="S2296" s="9">
        <f t="shared" si="106"/>
        <v>41264.72314814815</v>
      </c>
      <c r="T2296" s="9">
        <f t="shared" si="107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05"/>
        <v>1.2524999999999999</v>
      </c>
      <c r="P2297">
        <f>IFERROR(E2297/L2297, "null")</f>
        <v>44.205882352941174</v>
      </c>
      <c r="Q2297" t="str">
        <f>TRIM(LEFT(N2297,SEARCH("/",N2297,1)-1))</f>
        <v>music</v>
      </c>
      <c r="R2297" t="str">
        <f>TRIM(RIGHT(N2297,LEN(N2297)-SEARCH("/",N2297)))</f>
        <v>rock</v>
      </c>
      <c r="S2297" s="9">
        <f t="shared" si="106"/>
        <v>41270.954351851848</v>
      </c>
      <c r="T2297" s="9">
        <f t="shared" si="107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05"/>
        <v>1.4907142857142857</v>
      </c>
      <c r="P2298">
        <f>IFERROR(E2298/L2298, "null")</f>
        <v>71.965517241379317</v>
      </c>
      <c r="Q2298" t="str">
        <f>TRIM(LEFT(N2298,SEARCH("/",N2298,1)-1))</f>
        <v>music</v>
      </c>
      <c r="R2298" t="str">
        <f>TRIM(RIGHT(N2298,LEN(N2298)-SEARCH("/",N2298)))</f>
        <v>rock</v>
      </c>
      <c r="S2298" s="9">
        <f t="shared" si="106"/>
        <v>40927.731782407405</v>
      </c>
      <c r="T2298" s="9">
        <f t="shared" si="107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05"/>
        <v>1.006</v>
      </c>
      <c r="P2299">
        <f>IFERROR(E2299/L2299, "null")</f>
        <v>52.94736842105263</v>
      </c>
      <c r="Q2299" t="str">
        <f>TRIM(LEFT(N2299,SEARCH("/",N2299,1)-1))</f>
        <v>music</v>
      </c>
      <c r="R2299" t="str">
        <f>TRIM(RIGHT(N2299,LEN(N2299)-SEARCH("/",N2299)))</f>
        <v>rock</v>
      </c>
      <c r="S2299" s="9">
        <f t="shared" si="106"/>
        <v>40948.042233796295</v>
      </c>
      <c r="T2299" s="9">
        <f t="shared" si="107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05"/>
        <v>1.0507333333333333</v>
      </c>
      <c r="P2300">
        <f>IFERROR(E2300/L2300, "null")</f>
        <v>109.45138888888889</v>
      </c>
      <c r="Q2300" t="str">
        <f>TRIM(LEFT(N2300,SEARCH("/",N2300,1)-1))</f>
        <v>music</v>
      </c>
      <c r="R2300" t="str">
        <f>TRIM(RIGHT(N2300,LEN(N2300)-SEARCH("/",N2300)))</f>
        <v>rock</v>
      </c>
      <c r="S2300" s="9">
        <f t="shared" si="106"/>
        <v>41694.84065972222</v>
      </c>
      <c r="T2300" s="9">
        <f t="shared" si="107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05"/>
        <v>3.5016666666666665</v>
      </c>
      <c r="P2301">
        <f>IFERROR(E2301/L2301, "null")</f>
        <v>75.035714285714292</v>
      </c>
      <c r="Q2301" t="str">
        <f>TRIM(LEFT(N2301,SEARCH("/",N2301,1)-1))</f>
        <v>music</v>
      </c>
      <c r="R2301" t="str">
        <f>TRIM(RIGHT(N2301,LEN(N2301)-SEARCH("/",N2301)))</f>
        <v>rock</v>
      </c>
      <c r="S2301" s="9">
        <f t="shared" si="106"/>
        <v>40565.032511574071</v>
      </c>
      <c r="T2301" s="9">
        <f t="shared" si="107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05"/>
        <v>1.0125</v>
      </c>
      <c r="P2302">
        <f>IFERROR(E2302/L2302, "null")</f>
        <v>115.71428571428571</v>
      </c>
      <c r="Q2302" t="str">
        <f>TRIM(LEFT(N2302,SEARCH("/",N2302,1)-1))</f>
        <v>music</v>
      </c>
      <c r="R2302" t="str">
        <f>TRIM(RIGHT(N2302,LEN(N2302)-SEARCH("/",N2302)))</f>
        <v>rock</v>
      </c>
      <c r="S2302" s="9">
        <f t="shared" si="106"/>
        <v>41074.727037037039</v>
      </c>
      <c r="T2302" s="9">
        <f t="shared" si="107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05"/>
        <v>1.336044</v>
      </c>
      <c r="P2303">
        <f>IFERROR(E2303/L2303, "null")</f>
        <v>31.659810426540286</v>
      </c>
      <c r="Q2303" t="str">
        <f>TRIM(LEFT(N2303,SEARCH("/",N2303,1)-1))</f>
        <v>music</v>
      </c>
      <c r="R2303" t="str">
        <f>TRIM(RIGHT(N2303,LEN(N2303)-SEARCH("/",N2303)))</f>
        <v>indie rock</v>
      </c>
      <c r="S2303" s="9">
        <f t="shared" si="106"/>
        <v>41416.146944444445</v>
      </c>
      <c r="T2303" s="9">
        <f t="shared" si="107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05"/>
        <v>1.7065217391304348</v>
      </c>
      <c r="P2304">
        <f>IFERROR(E2304/L2304, "null")</f>
        <v>46.176470588235297</v>
      </c>
      <c r="Q2304" t="str">
        <f>TRIM(LEFT(N2304,SEARCH("/",N2304,1)-1))</f>
        <v>music</v>
      </c>
      <c r="R2304" t="str">
        <f>TRIM(RIGHT(N2304,LEN(N2304)-SEARCH("/",N2304)))</f>
        <v>indie rock</v>
      </c>
      <c r="S2304" s="9">
        <f t="shared" si="106"/>
        <v>41605.868449074071</v>
      </c>
      <c r="T2304" s="9">
        <f t="shared" si="107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05"/>
        <v>1.0935829457364341</v>
      </c>
      <c r="P2305">
        <f>IFERROR(E2305/L2305, "null")</f>
        <v>68.481650485436887</v>
      </c>
      <c r="Q2305" t="str">
        <f>TRIM(LEFT(N2305,SEARCH("/",N2305,1)-1))</f>
        <v>music</v>
      </c>
      <c r="R2305" t="str">
        <f>TRIM(RIGHT(N2305,LEN(N2305)-SEARCH("/",N2305)))</f>
        <v>indie rock</v>
      </c>
      <c r="S2305" s="9">
        <f t="shared" si="106"/>
        <v>40850.111064814817</v>
      </c>
      <c r="T2305" s="9">
        <f t="shared" si="107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05"/>
        <v>1.0070033333333335</v>
      </c>
      <c r="P2306">
        <f>IFERROR(E2306/L2306, "null")</f>
        <v>53.469203539823013</v>
      </c>
      <c r="Q2306" t="str">
        <f>TRIM(LEFT(N2306,SEARCH("/",N2306,1)-1))</f>
        <v>music</v>
      </c>
      <c r="R2306" t="str">
        <f>TRIM(RIGHT(N2306,LEN(N2306)-SEARCH("/",N2306)))</f>
        <v>indie rock</v>
      </c>
      <c r="S2306" s="9">
        <f t="shared" si="106"/>
        <v>40502.815868055557</v>
      </c>
      <c r="T2306" s="9">
        <f t="shared" si="107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08">E2307/D2307</f>
        <v>1.0122777777777778</v>
      </c>
      <c r="P2307">
        <f>IFERROR(E2307/L2307, "null")</f>
        <v>109.10778443113773</v>
      </c>
      <c r="Q2307" t="str">
        <f>TRIM(LEFT(N2307,SEARCH("/",N2307,1)-1))</f>
        <v>music</v>
      </c>
      <c r="R2307" t="str">
        <f>TRIM(RIGHT(N2307,LEN(N2307)-SEARCH("/",N2307)))</f>
        <v>indie rock</v>
      </c>
      <c r="S2307" s="9">
        <f t="shared" ref="S2307:S2370" si="109">(((J2307/60)/60)/24)+DATE(1970,1,1)</f>
        <v>41834.695277777777</v>
      </c>
      <c r="T2307" s="9">
        <f t="shared" ref="T2307:T2370" si="110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08"/>
        <v>1.0675857142857144</v>
      </c>
      <c r="P2308">
        <f>IFERROR(E2308/L2308, "null")</f>
        <v>51.185616438356163</v>
      </c>
      <c r="Q2308" t="str">
        <f>TRIM(LEFT(N2308,SEARCH("/",N2308,1)-1))</f>
        <v>music</v>
      </c>
      <c r="R2308" t="str">
        <f>TRIM(RIGHT(N2308,LEN(N2308)-SEARCH("/",N2308)))</f>
        <v>indie rock</v>
      </c>
      <c r="S2308" s="9">
        <f t="shared" si="109"/>
        <v>40948.16815972222</v>
      </c>
      <c r="T2308" s="9">
        <f t="shared" si="110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08"/>
        <v>1.0665777537961894</v>
      </c>
      <c r="P2309">
        <f>IFERROR(E2309/L2309, "null")</f>
        <v>27.936800000000002</v>
      </c>
      <c r="Q2309" t="str">
        <f>TRIM(LEFT(N2309,SEARCH("/",N2309,1)-1))</f>
        <v>music</v>
      </c>
      <c r="R2309" t="str">
        <f>TRIM(RIGHT(N2309,LEN(N2309)-SEARCH("/",N2309)))</f>
        <v>indie rock</v>
      </c>
      <c r="S2309" s="9">
        <f t="shared" si="109"/>
        <v>41004.802465277775</v>
      </c>
      <c r="T2309" s="9">
        <f t="shared" si="110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08"/>
        <v>1.0130622</v>
      </c>
      <c r="P2310">
        <f>IFERROR(E2310/L2310, "null")</f>
        <v>82.496921824104234</v>
      </c>
      <c r="Q2310" t="str">
        <f>TRIM(LEFT(N2310,SEARCH("/",N2310,1)-1))</f>
        <v>music</v>
      </c>
      <c r="R2310" t="str">
        <f>TRIM(RIGHT(N2310,LEN(N2310)-SEARCH("/",N2310)))</f>
        <v>indie rock</v>
      </c>
      <c r="S2310" s="9">
        <f t="shared" si="109"/>
        <v>41851.962916666671</v>
      </c>
      <c r="T2310" s="9">
        <f t="shared" si="110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08"/>
        <v>1.0667450000000001</v>
      </c>
      <c r="P2311">
        <f>IFERROR(E2311/L2311, "null")</f>
        <v>59.817476635514019</v>
      </c>
      <c r="Q2311" t="str">
        <f>TRIM(LEFT(N2311,SEARCH("/",N2311,1)-1))</f>
        <v>music</v>
      </c>
      <c r="R2311" t="str">
        <f>TRIM(RIGHT(N2311,LEN(N2311)-SEARCH("/",N2311)))</f>
        <v>indie rock</v>
      </c>
      <c r="S2311" s="9">
        <f t="shared" si="109"/>
        <v>41307.987696759257</v>
      </c>
      <c r="T2311" s="9">
        <f t="shared" si="110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08"/>
        <v>4.288397837837838</v>
      </c>
      <c r="P2312">
        <f>IFERROR(E2312/L2312, "null")</f>
        <v>64.816470588235291</v>
      </c>
      <c r="Q2312" t="str">
        <f>TRIM(LEFT(N2312,SEARCH("/",N2312,1)-1))</f>
        <v>music</v>
      </c>
      <c r="R2312" t="str">
        <f>TRIM(RIGHT(N2312,LEN(N2312)-SEARCH("/",N2312)))</f>
        <v>indie rock</v>
      </c>
      <c r="S2312" s="9">
        <f t="shared" si="109"/>
        <v>41324.79415509259</v>
      </c>
      <c r="T2312" s="9">
        <f t="shared" si="110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08"/>
        <v>1.0411111111111111</v>
      </c>
      <c r="P2313">
        <f>IFERROR(E2313/L2313, "null")</f>
        <v>90.09615384615384</v>
      </c>
      <c r="Q2313" t="str">
        <f>TRIM(LEFT(N2313,SEARCH("/",N2313,1)-1))</f>
        <v>music</v>
      </c>
      <c r="R2313" t="str">
        <f>TRIM(RIGHT(N2313,LEN(N2313)-SEARCH("/",N2313)))</f>
        <v>indie rock</v>
      </c>
      <c r="S2313" s="9">
        <f t="shared" si="109"/>
        <v>41736.004502314812</v>
      </c>
      <c r="T2313" s="9">
        <f t="shared" si="110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08"/>
        <v>1.0786666666666667</v>
      </c>
      <c r="P2314">
        <f>IFERROR(E2314/L2314, "null")</f>
        <v>40.962025316455694</v>
      </c>
      <c r="Q2314" t="str">
        <f>TRIM(LEFT(N2314,SEARCH("/",N2314,1)-1))</f>
        <v>music</v>
      </c>
      <c r="R2314" t="str">
        <f>TRIM(RIGHT(N2314,LEN(N2314)-SEARCH("/",N2314)))</f>
        <v>indie rock</v>
      </c>
      <c r="S2314" s="9">
        <f t="shared" si="109"/>
        <v>41716.632847222223</v>
      </c>
      <c r="T2314" s="9">
        <f t="shared" si="110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08"/>
        <v>1.7584040000000001</v>
      </c>
      <c r="P2315">
        <f>IFERROR(E2315/L2315, "null")</f>
        <v>56.000127388535034</v>
      </c>
      <c r="Q2315" t="str">
        <f>TRIM(LEFT(N2315,SEARCH("/",N2315,1)-1))</f>
        <v>music</v>
      </c>
      <c r="R2315" t="str">
        <f>TRIM(RIGHT(N2315,LEN(N2315)-SEARCH("/",N2315)))</f>
        <v>indie rock</v>
      </c>
      <c r="S2315" s="9">
        <f t="shared" si="109"/>
        <v>41002.958634259259</v>
      </c>
      <c r="T2315" s="9">
        <f t="shared" si="110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08"/>
        <v>1.5697000000000001</v>
      </c>
      <c r="P2316">
        <f>IFERROR(E2316/L2316, "null")</f>
        <v>37.672800000000002</v>
      </c>
      <c r="Q2316" t="str">
        <f>TRIM(LEFT(N2316,SEARCH("/",N2316,1)-1))</f>
        <v>music</v>
      </c>
      <c r="R2316" t="str">
        <f>TRIM(RIGHT(N2316,LEN(N2316)-SEARCH("/",N2316)))</f>
        <v>indie rock</v>
      </c>
      <c r="S2316" s="9">
        <f t="shared" si="109"/>
        <v>41037.551585648151</v>
      </c>
      <c r="T2316" s="9">
        <f t="shared" si="110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08"/>
        <v>1.026</v>
      </c>
      <c r="P2317">
        <f>IFERROR(E2317/L2317, "null")</f>
        <v>40.078125</v>
      </c>
      <c r="Q2317" t="str">
        <f>TRIM(LEFT(N2317,SEARCH("/",N2317,1)-1))</f>
        <v>music</v>
      </c>
      <c r="R2317" t="str">
        <f>TRIM(RIGHT(N2317,LEN(N2317)-SEARCH("/",N2317)))</f>
        <v>indie rock</v>
      </c>
      <c r="S2317" s="9">
        <f t="shared" si="109"/>
        <v>41004.72619212963</v>
      </c>
      <c r="T2317" s="9">
        <f t="shared" si="110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08"/>
        <v>1.0404266666666666</v>
      </c>
      <c r="P2318">
        <f>IFERROR(E2318/L2318, "null")</f>
        <v>78.031999999999996</v>
      </c>
      <c r="Q2318" t="str">
        <f>TRIM(LEFT(N2318,SEARCH("/",N2318,1)-1))</f>
        <v>music</v>
      </c>
      <c r="R2318" t="str">
        <f>TRIM(RIGHT(N2318,LEN(N2318)-SEARCH("/",N2318)))</f>
        <v>indie rock</v>
      </c>
      <c r="S2318" s="9">
        <f t="shared" si="109"/>
        <v>40079.725115740745</v>
      </c>
      <c r="T2318" s="9">
        <f t="shared" si="110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08"/>
        <v>1.04</v>
      </c>
      <c r="P2319">
        <f>IFERROR(E2319/L2319, "null")</f>
        <v>18.90909090909091</v>
      </c>
      <c r="Q2319" t="str">
        <f>TRIM(LEFT(N2319,SEARCH("/",N2319,1)-1))</f>
        <v>music</v>
      </c>
      <c r="R2319" t="str">
        <f>TRIM(RIGHT(N2319,LEN(N2319)-SEARCH("/",N2319)))</f>
        <v>indie rock</v>
      </c>
      <c r="S2319" s="9">
        <f t="shared" si="109"/>
        <v>40192.542233796295</v>
      </c>
      <c r="T2319" s="9">
        <f t="shared" si="110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08"/>
        <v>1.2105999999999999</v>
      </c>
      <c r="P2320">
        <f>IFERROR(E2320/L2320, "null")</f>
        <v>37.134969325153371</v>
      </c>
      <c r="Q2320" t="str">
        <f>TRIM(LEFT(N2320,SEARCH("/",N2320,1)-1))</f>
        <v>music</v>
      </c>
      <c r="R2320" t="str">
        <f>TRIM(RIGHT(N2320,LEN(N2320)-SEARCH("/",N2320)))</f>
        <v>indie rock</v>
      </c>
      <c r="S2320" s="9">
        <f t="shared" si="109"/>
        <v>40050.643680555557</v>
      </c>
      <c r="T2320" s="9">
        <f t="shared" si="110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08"/>
        <v>1.077</v>
      </c>
      <c r="P2321">
        <f>IFERROR(E2321/L2321, "null")</f>
        <v>41.961038961038959</v>
      </c>
      <c r="Q2321" t="str">
        <f>TRIM(LEFT(N2321,SEARCH("/",N2321,1)-1))</f>
        <v>music</v>
      </c>
      <c r="R2321" t="str">
        <f>TRIM(RIGHT(N2321,LEN(N2321)-SEARCH("/",N2321)))</f>
        <v>indie rock</v>
      </c>
      <c r="S2321" s="9">
        <f t="shared" si="109"/>
        <v>41593.082002314812</v>
      </c>
      <c r="T2321" s="9">
        <f t="shared" si="110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08"/>
        <v>1.0866</v>
      </c>
      <c r="P2322">
        <f>IFERROR(E2322/L2322, "null")</f>
        <v>61.044943820224717</v>
      </c>
      <c r="Q2322" t="str">
        <f>TRIM(LEFT(N2322,SEARCH("/",N2322,1)-1))</f>
        <v>music</v>
      </c>
      <c r="R2322" t="str">
        <f>TRIM(RIGHT(N2322,LEN(N2322)-SEARCH("/",N2322)))</f>
        <v>indie rock</v>
      </c>
      <c r="S2322" s="9">
        <f t="shared" si="109"/>
        <v>41696.817129629628</v>
      </c>
      <c r="T2322" s="9">
        <f t="shared" si="110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08"/>
        <v>0.39120962394619685</v>
      </c>
      <c r="P2323">
        <f>IFERROR(E2323/L2323, "null")</f>
        <v>64.53125</v>
      </c>
      <c r="Q2323" t="str">
        <f>TRIM(LEFT(N2323,SEARCH("/",N2323,1)-1))</f>
        <v>food</v>
      </c>
      <c r="R2323" t="str">
        <f>TRIM(RIGHT(N2323,LEN(N2323)-SEARCH("/",N2323)))</f>
        <v>small batch</v>
      </c>
      <c r="S2323" s="9">
        <f t="shared" si="109"/>
        <v>42799.260428240741</v>
      </c>
      <c r="T2323" s="9">
        <f t="shared" si="110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08"/>
        <v>3.1481481481481478E-2</v>
      </c>
      <c r="P2324">
        <f>IFERROR(E2324/L2324, "null")</f>
        <v>21.25</v>
      </c>
      <c r="Q2324" t="str">
        <f>TRIM(LEFT(N2324,SEARCH("/",N2324,1)-1))</f>
        <v>food</v>
      </c>
      <c r="R2324" t="str">
        <f>TRIM(RIGHT(N2324,LEN(N2324)-SEARCH("/",N2324)))</f>
        <v>small batch</v>
      </c>
      <c r="S2324" s="9">
        <f t="shared" si="109"/>
        <v>42804.895474537043</v>
      </c>
      <c r="T2324" s="9">
        <f t="shared" si="110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08"/>
        <v>0.48</v>
      </c>
      <c r="P2325">
        <f>IFERROR(E2325/L2325, "null")</f>
        <v>30</v>
      </c>
      <c r="Q2325" t="str">
        <f>TRIM(LEFT(N2325,SEARCH("/",N2325,1)-1))</f>
        <v>food</v>
      </c>
      <c r="R2325" t="str">
        <f>TRIM(RIGHT(N2325,LEN(N2325)-SEARCH("/",N2325)))</f>
        <v>small batch</v>
      </c>
      <c r="S2325" s="9">
        <f t="shared" si="109"/>
        <v>42807.755173611105</v>
      </c>
      <c r="T2325" s="9">
        <f t="shared" si="110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08"/>
        <v>0.20733333333333334</v>
      </c>
      <c r="P2326">
        <f>IFERROR(E2326/L2326, "null")</f>
        <v>25.491803278688526</v>
      </c>
      <c r="Q2326" t="str">
        <f>TRIM(LEFT(N2326,SEARCH("/",N2326,1)-1))</f>
        <v>food</v>
      </c>
      <c r="R2326" t="str">
        <f>TRIM(RIGHT(N2326,LEN(N2326)-SEARCH("/",N2326)))</f>
        <v>small batch</v>
      </c>
      <c r="S2326" s="9">
        <f t="shared" si="109"/>
        <v>42790.885243055556</v>
      </c>
      <c r="T2326" s="9">
        <f t="shared" si="110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08"/>
        <v>0.08</v>
      </c>
      <c r="P2327">
        <f>IFERROR(E2327/L2327, "null")</f>
        <v>11.428571428571429</v>
      </c>
      <c r="Q2327" t="str">
        <f>TRIM(LEFT(N2327,SEARCH("/",N2327,1)-1))</f>
        <v>food</v>
      </c>
      <c r="R2327" t="str">
        <f>TRIM(RIGHT(N2327,LEN(N2327)-SEARCH("/",N2327)))</f>
        <v>small batch</v>
      </c>
      <c r="S2327" s="9">
        <f t="shared" si="109"/>
        <v>42794.022349537037</v>
      </c>
      <c r="T2327" s="9">
        <f t="shared" si="110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08"/>
        <v>7.1999999999999998E-3</v>
      </c>
      <c r="P2328">
        <f>IFERROR(E2328/L2328, "null")</f>
        <v>108</v>
      </c>
      <c r="Q2328" t="str">
        <f>TRIM(LEFT(N2328,SEARCH("/",N2328,1)-1))</f>
        <v>food</v>
      </c>
      <c r="R2328" t="str">
        <f>TRIM(RIGHT(N2328,LEN(N2328)-SEARCH("/",N2328)))</f>
        <v>small batch</v>
      </c>
      <c r="S2328" s="9">
        <f t="shared" si="109"/>
        <v>42804.034120370372</v>
      </c>
      <c r="T2328" s="9">
        <f t="shared" si="110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08"/>
        <v>5.2609431428571432</v>
      </c>
      <c r="P2329">
        <f>IFERROR(E2329/L2329, "null")</f>
        <v>54.883162444113267</v>
      </c>
      <c r="Q2329" t="str">
        <f>TRIM(LEFT(N2329,SEARCH("/",N2329,1)-1))</f>
        <v>food</v>
      </c>
      <c r="R2329" t="str">
        <f>TRIM(RIGHT(N2329,LEN(N2329)-SEARCH("/",N2329)))</f>
        <v>small batch</v>
      </c>
      <c r="S2329" s="9">
        <f t="shared" si="109"/>
        <v>41842.917129629634</v>
      </c>
      <c r="T2329" s="9">
        <f t="shared" si="110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08"/>
        <v>2.5445000000000002</v>
      </c>
      <c r="P2330">
        <f>IFERROR(E2330/L2330, "null")</f>
        <v>47.383612662942269</v>
      </c>
      <c r="Q2330" t="str">
        <f>TRIM(LEFT(N2330,SEARCH("/",N2330,1)-1))</f>
        <v>food</v>
      </c>
      <c r="R2330" t="str">
        <f>TRIM(RIGHT(N2330,LEN(N2330)-SEARCH("/",N2330)))</f>
        <v>small batch</v>
      </c>
      <c r="S2330" s="9">
        <f t="shared" si="109"/>
        <v>42139.781678240746</v>
      </c>
      <c r="T2330" s="9">
        <f t="shared" si="110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08"/>
        <v>1.0591999999999999</v>
      </c>
      <c r="P2331">
        <f>IFERROR(E2331/L2331, "null")</f>
        <v>211.84</v>
      </c>
      <c r="Q2331" t="str">
        <f>TRIM(LEFT(N2331,SEARCH("/",N2331,1)-1))</f>
        <v>food</v>
      </c>
      <c r="R2331" t="str">
        <f>TRIM(RIGHT(N2331,LEN(N2331)-SEARCH("/",N2331)))</f>
        <v>small batch</v>
      </c>
      <c r="S2331" s="9">
        <f t="shared" si="109"/>
        <v>41807.624374999999</v>
      </c>
      <c r="T2331" s="9">
        <f t="shared" si="110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08"/>
        <v>1.0242285714285715</v>
      </c>
      <c r="P2332">
        <f>IFERROR(E2332/L2332, "null")</f>
        <v>219.92638036809817</v>
      </c>
      <c r="Q2332" t="str">
        <f>TRIM(LEFT(N2332,SEARCH("/",N2332,1)-1))</f>
        <v>food</v>
      </c>
      <c r="R2332" t="str">
        <f>TRIM(RIGHT(N2332,LEN(N2332)-SEARCH("/",N2332)))</f>
        <v>small batch</v>
      </c>
      <c r="S2332" s="9">
        <f t="shared" si="109"/>
        <v>42332.89980324074</v>
      </c>
      <c r="T2332" s="9">
        <f t="shared" si="110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08"/>
        <v>1.4431375</v>
      </c>
      <c r="P2333">
        <f>IFERROR(E2333/L2333, "null")</f>
        <v>40.795406360424032</v>
      </c>
      <c r="Q2333" t="str">
        <f>TRIM(LEFT(N2333,SEARCH("/",N2333,1)-1))</f>
        <v>food</v>
      </c>
      <c r="R2333" t="str">
        <f>TRIM(RIGHT(N2333,LEN(N2333)-SEARCH("/",N2333)))</f>
        <v>small batch</v>
      </c>
      <c r="S2333" s="9">
        <f t="shared" si="109"/>
        <v>41839.005671296298</v>
      </c>
      <c r="T2333" s="9">
        <f t="shared" si="110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08"/>
        <v>1.06308</v>
      </c>
      <c r="P2334">
        <f>IFERROR(E2334/L2334, "null")</f>
        <v>75.502840909090907</v>
      </c>
      <c r="Q2334" t="str">
        <f>TRIM(LEFT(N2334,SEARCH("/",N2334,1)-1))</f>
        <v>food</v>
      </c>
      <c r="R2334" t="str">
        <f>TRIM(RIGHT(N2334,LEN(N2334)-SEARCH("/",N2334)))</f>
        <v>small batch</v>
      </c>
      <c r="S2334" s="9">
        <f t="shared" si="109"/>
        <v>42011.628136574072</v>
      </c>
      <c r="T2334" s="9">
        <f t="shared" si="110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08"/>
        <v>2.1216666666666666</v>
      </c>
      <c r="P2335">
        <f>IFERROR(E2335/L2335, "null")</f>
        <v>13.542553191489361</v>
      </c>
      <c r="Q2335" t="str">
        <f>TRIM(LEFT(N2335,SEARCH("/",N2335,1)-1))</f>
        <v>food</v>
      </c>
      <c r="R2335" t="str">
        <f>TRIM(RIGHT(N2335,LEN(N2335)-SEARCH("/",N2335)))</f>
        <v>small batch</v>
      </c>
      <c r="S2335" s="9">
        <f t="shared" si="109"/>
        <v>41767.650347222225</v>
      </c>
      <c r="T2335" s="9">
        <f t="shared" si="110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08"/>
        <v>1.0195000000000001</v>
      </c>
      <c r="P2336">
        <f>IFERROR(E2336/L2336, "null")</f>
        <v>60.865671641791046</v>
      </c>
      <c r="Q2336" t="str">
        <f>TRIM(LEFT(N2336,SEARCH("/",N2336,1)-1))</f>
        <v>food</v>
      </c>
      <c r="R2336" t="str">
        <f>TRIM(RIGHT(N2336,LEN(N2336)-SEARCH("/",N2336)))</f>
        <v>small batch</v>
      </c>
      <c r="S2336" s="9">
        <f t="shared" si="109"/>
        <v>41918.670115740737</v>
      </c>
      <c r="T2336" s="9">
        <f t="shared" si="110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08"/>
        <v>1.0227200000000001</v>
      </c>
      <c r="P2337">
        <f>IFERROR(E2337/L2337, "null")</f>
        <v>115.69230769230769</v>
      </c>
      <c r="Q2337" t="str">
        <f>TRIM(LEFT(N2337,SEARCH("/",N2337,1)-1))</f>
        <v>food</v>
      </c>
      <c r="R2337" t="str">
        <f>TRIM(RIGHT(N2337,LEN(N2337)-SEARCH("/",N2337)))</f>
        <v>small batch</v>
      </c>
      <c r="S2337" s="9">
        <f t="shared" si="109"/>
        <v>41771.572256944448</v>
      </c>
      <c r="T2337" s="9">
        <f t="shared" si="110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08"/>
        <v>5.2073254999999996</v>
      </c>
      <c r="P2338">
        <f>IFERROR(E2338/L2338, "null")</f>
        <v>48.104623556581984</v>
      </c>
      <c r="Q2338" t="str">
        <f>TRIM(LEFT(N2338,SEARCH("/",N2338,1)-1))</f>
        <v>food</v>
      </c>
      <c r="R2338" t="str">
        <f>TRIM(RIGHT(N2338,LEN(N2338)-SEARCH("/",N2338)))</f>
        <v>small batch</v>
      </c>
      <c r="S2338" s="9">
        <f t="shared" si="109"/>
        <v>41666.924710648149</v>
      </c>
      <c r="T2338" s="9">
        <f t="shared" si="110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08"/>
        <v>1.1065833333333333</v>
      </c>
      <c r="P2339">
        <f>IFERROR(E2339/L2339, "null")</f>
        <v>74.184357541899445</v>
      </c>
      <c r="Q2339" t="str">
        <f>TRIM(LEFT(N2339,SEARCH("/",N2339,1)-1))</f>
        <v>food</v>
      </c>
      <c r="R2339" t="str">
        <f>TRIM(RIGHT(N2339,LEN(N2339)-SEARCH("/",N2339)))</f>
        <v>small batch</v>
      </c>
      <c r="S2339" s="9">
        <f t="shared" si="109"/>
        <v>41786.640543981484</v>
      </c>
      <c r="T2339" s="9">
        <f t="shared" si="110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08"/>
        <v>1.0114333333333334</v>
      </c>
      <c r="P2340">
        <f>IFERROR(E2340/L2340, "null")</f>
        <v>123.34552845528455</v>
      </c>
      <c r="Q2340" t="str">
        <f>TRIM(LEFT(N2340,SEARCH("/",N2340,1)-1))</f>
        <v>food</v>
      </c>
      <c r="R2340" t="str">
        <f>TRIM(RIGHT(N2340,LEN(N2340)-SEARCH("/",N2340)))</f>
        <v>small batch</v>
      </c>
      <c r="S2340" s="9">
        <f t="shared" si="109"/>
        <v>41789.896805555552</v>
      </c>
      <c r="T2340" s="9">
        <f t="shared" si="110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08"/>
        <v>2.9420799999999998</v>
      </c>
      <c r="P2341">
        <f>IFERROR(E2341/L2341, "null")</f>
        <v>66.623188405797094</v>
      </c>
      <c r="Q2341" t="str">
        <f>TRIM(LEFT(N2341,SEARCH("/",N2341,1)-1))</f>
        <v>food</v>
      </c>
      <c r="R2341" t="str">
        <f>TRIM(RIGHT(N2341,LEN(N2341)-SEARCH("/",N2341)))</f>
        <v>small batch</v>
      </c>
      <c r="S2341" s="9">
        <f t="shared" si="109"/>
        <v>42692.79987268518</v>
      </c>
      <c r="T2341" s="9">
        <f t="shared" si="110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08"/>
        <v>1.0577749999999999</v>
      </c>
      <c r="P2342">
        <f>IFERROR(E2342/L2342, "null")</f>
        <v>104.99007444168734</v>
      </c>
      <c r="Q2342" t="str">
        <f>TRIM(LEFT(N2342,SEARCH("/",N2342,1)-1))</f>
        <v>food</v>
      </c>
      <c r="R2342" t="str">
        <f>TRIM(RIGHT(N2342,LEN(N2342)-SEARCH("/",N2342)))</f>
        <v>small batch</v>
      </c>
      <c r="S2342" s="9">
        <f t="shared" si="109"/>
        <v>42643.642800925925</v>
      </c>
      <c r="T2342" s="9">
        <f t="shared" si="110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08"/>
        <v>0</v>
      </c>
      <c r="P2343" t="str">
        <f>IFERROR(E2343/L2343, "null")</f>
        <v>null</v>
      </c>
      <c r="Q2343" t="str">
        <f>TRIM(LEFT(N2343,SEARCH("/",N2343,1)-1))</f>
        <v>technology</v>
      </c>
      <c r="R2343" t="str">
        <f>TRIM(RIGHT(N2343,LEN(N2343)-SEARCH("/",N2343)))</f>
        <v>web</v>
      </c>
      <c r="S2343" s="9">
        <f t="shared" si="109"/>
        <v>42167.813703703709</v>
      </c>
      <c r="T2343" s="9">
        <f t="shared" si="110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08"/>
        <v>0</v>
      </c>
      <c r="P2344" t="str">
        <f>IFERROR(E2344/L2344, "null")</f>
        <v>null</v>
      </c>
      <c r="Q2344" t="str">
        <f>TRIM(LEFT(N2344,SEARCH("/",N2344,1)-1))</f>
        <v>technology</v>
      </c>
      <c r="R2344" t="str">
        <f>TRIM(RIGHT(N2344,LEN(N2344)-SEARCH("/",N2344)))</f>
        <v>web</v>
      </c>
      <c r="S2344" s="9">
        <f t="shared" si="109"/>
        <v>41897.702199074076</v>
      </c>
      <c r="T2344" s="9">
        <f t="shared" si="110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08"/>
        <v>0.03</v>
      </c>
      <c r="P2345">
        <f>IFERROR(E2345/L2345, "null")</f>
        <v>300</v>
      </c>
      <c r="Q2345" t="str">
        <f>TRIM(LEFT(N2345,SEARCH("/",N2345,1)-1))</f>
        <v>technology</v>
      </c>
      <c r="R2345" t="str">
        <f>TRIM(RIGHT(N2345,LEN(N2345)-SEARCH("/",N2345)))</f>
        <v>web</v>
      </c>
      <c r="S2345" s="9">
        <f t="shared" si="109"/>
        <v>42327.825289351851</v>
      </c>
      <c r="T2345" s="9">
        <f t="shared" si="110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08"/>
        <v>1E-3</v>
      </c>
      <c r="P2346">
        <f>IFERROR(E2346/L2346, "null")</f>
        <v>1</v>
      </c>
      <c r="Q2346" t="str">
        <f>TRIM(LEFT(N2346,SEARCH("/",N2346,1)-1))</f>
        <v>technology</v>
      </c>
      <c r="R2346" t="str">
        <f>TRIM(RIGHT(N2346,LEN(N2346)-SEARCH("/",N2346)))</f>
        <v>web</v>
      </c>
      <c r="S2346" s="9">
        <f t="shared" si="109"/>
        <v>42515.727650462963</v>
      </c>
      <c r="T2346" s="9">
        <f t="shared" si="110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08"/>
        <v>0</v>
      </c>
      <c r="P2347" t="str">
        <f>IFERROR(E2347/L2347, "null")</f>
        <v>null</v>
      </c>
      <c r="Q2347" t="str">
        <f>TRIM(LEFT(N2347,SEARCH("/",N2347,1)-1))</f>
        <v>technology</v>
      </c>
      <c r="R2347" t="str">
        <f>TRIM(RIGHT(N2347,LEN(N2347)-SEARCH("/",N2347)))</f>
        <v>web</v>
      </c>
      <c r="S2347" s="9">
        <f t="shared" si="109"/>
        <v>42060.001805555556</v>
      </c>
      <c r="T2347" s="9">
        <f t="shared" si="110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08"/>
        <v>6.4999999999999997E-4</v>
      </c>
      <c r="P2348">
        <f>IFERROR(E2348/L2348, "null")</f>
        <v>13</v>
      </c>
      <c r="Q2348" t="str">
        <f>TRIM(LEFT(N2348,SEARCH("/",N2348,1)-1))</f>
        <v>technology</v>
      </c>
      <c r="R2348" t="str">
        <f>TRIM(RIGHT(N2348,LEN(N2348)-SEARCH("/",N2348)))</f>
        <v>web</v>
      </c>
      <c r="S2348" s="9">
        <f t="shared" si="109"/>
        <v>42615.79896990741</v>
      </c>
      <c r="T2348" s="9">
        <f t="shared" si="110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08"/>
        <v>1.4999999999999999E-2</v>
      </c>
      <c r="P2349">
        <f>IFERROR(E2349/L2349, "null")</f>
        <v>15</v>
      </c>
      <c r="Q2349" t="str">
        <f>TRIM(LEFT(N2349,SEARCH("/",N2349,1)-1))</f>
        <v>technology</v>
      </c>
      <c r="R2349" t="str">
        <f>TRIM(RIGHT(N2349,LEN(N2349)-SEARCH("/",N2349)))</f>
        <v>web</v>
      </c>
      <c r="S2349" s="9">
        <f t="shared" si="109"/>
        <v>42577.607361111113</v>
      </c>
      <c r="T2349" s="9">
        <f t="shared" si="110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08"/>
        <v>3.8571428571428572E-3</v>
      </c>
      <c r="P2350">
        <f>IFERROR(E2350/L2350, "null")</f>
        <v>54</v>
      </c>
      <c r="Q2350" t="str">
        <f>TRIM(LEFT(N2350,SEARCH("/",N2350,1)-1))</f>
        <v>technology</v>
      </c>
      <c r="R2350" t="str">
        <f>TRIM(RIGHT(N2350,LEN(N2350)-SEARCH("/",N2350)))</f>
        <v>web</v>
      </c>
      <c r="S2350" s="9">
        <f t="shared" si="109"/>
        <v>42360.932152777779</v>
      </c>
      <c r="T2350" s="9">
        <f t="shared" si="110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08"/>
        <v>0</v>
      </c>
      <c r="P2351" t="str">
        <f>IFERROR(E2351/L2351, "null")</f>
        <v>null</v>
      </c>
      <c r="Q2351" t="str">
        <f>TRIM(LEFT(N2351,SEARCH("/",N2351,1)-1))</f>
        <v>technology</v>
      </c>
      <c r="R2351" t="str">
        <f>TRIM(RIGHT(N2351,LEN(N2351)-SEARCH("/",N2351)))</f>
        <v>web</v>
      </c>
      <c r="S2351" s="9">
        <f t="shared" si="109"/>
        <v>42198.775787037041</v>
      </c>
      <c r="T2351" s="9">
        <f t="shared" si="110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08"/>
        <v>0</v>
      </c>
      <c r="P2352" t="str">
        <f>IFERROR(E2352/L2352, "null")</f>
        <v>null</v>
      </c>
      <c r="Q2352" t="str">
        <f>TRIM(LEFT(N2352,SEARCH("/",N2352,1)-1))</f>
        <v>technology</v>
      </c>
      <c r="R2352" t="str">
        <f>TRIM(RIGHT(N2352,LEN(N2352)-SEARCH("/",N2352)))</f>
        <v>web</v>
      </c>
      <c r="S2352" s="9">
        <f t="shared" si="109"/>
        <v>42708.842245370368</v>
      </c>
      <c r="T2352" s="9">
        <f t="shared" si="110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08"/>
        <v>5.7142857142857143E-3</v>
      </c>
      <c r="P2353">
        <f>IFERROR(E2353/L2353, "null")</f>
        <v>15.428571428571429</v>
      </c>
      <c r="Q2353" t="str">
        <f>TRIM(LEFT(N2353,SEARCH("/",N2353,1)-1))</f>
        <v>technology</v>
      </c>
      <c r="R2353" t="str">
        <f>TRIM(RIGHT(N2353,LEN(N2353)-SEARCH("/",N2353)))</f>
        <v>web</v>
      </c>
      <c r="S2353" s="9">
        <f t="shared" si="109"/>
        <v>42094.101145833338</v>
      </c>
      <c r="T2353" s="9">
        <f t="shared" si="110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08"/>
        <v>0</v>
      </c>
      <c r="P2354" t="str">
        <f>IFERROR(E2354/L2354, "null")</f>
        <v>null</v>
      </c>
      <c r="Q2354" t="str">
        <f>TRIM(LEFT(N2354,SEARCH("/",N2354,1)-1))</f>
        <v>technology</v>
      </c>
      <c r="R2354" t="str">
        <f>TRIM(RIGHT(N2354,LEN(N2354)-SEARCH("/",N2354)))</f>
        <v>web</v>
      </c>
      <c r="S2354" s="9">
        <f t="shared" si="109"/>
        <v>42101.633703703701</v>
      </c>
      <c r="T2354" s="9">
        <f t="shared" si="110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08"/>
        <v>0</v>
      </c>
      <c r="P2355" t="str">
        <f>IFERROR(E2355/L2355, "null")</f>
        <v>null</v>
      </c>
      <c r="Q2355" t="str">
        <f>TRIM(LEFT(N2355,SEARCH("/",N2355,1)-1))</f>
        <v>technology</v>
      </c>
      <c r="R2355" t="str">
        <f>TRIM(RIGHT(N2355,LEN(N2355)-SEARCH("/",N2355)))</f>
        <v>web</v>
      </c>
      <c r="S2355" s="9">
        <f t="shared" si="109"/>
        <v>42103.676180555558</v>
      </c>
      <c r="T2355" s="9">
        <f t="shared" si="110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08"/>
        <v>7.1428571428571429E-4</v>
      </c>
      <c r="P2356">
        <f>IFERROR(E2356/L2356, "null")</f>
        <v>25</v>
      </c>
      <c r="Q2356" t="str">
        <f>TRIM(LEFT(N2356,SEARCH("/",N2356,1)-1))</f>
        <v>technology</v>
      </c>
      <c r="R2356" t="str">
        <f>TRIM(RIGHT(N2356,LEN(N2356)-SEARCH("/",N2356)))</f>
        <v>web</v>
      </c>
      <c r="S2356" s="9">
        <f t="shared" si="109"/>
        <v>41954.722916666666</v>
      </c>
      <c r="T2356" s="9">
        <f t="shared" si="110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08"/>
        <v>6.875E-3</v>
      </c>
      <c r="P2357">
        <f>IFERROR(E2357/L2357, "null")</f>
        <v>27.5</v>
      </c>
      <c r="Q2357" t="str">
        <f>TRIM(LEFT(N2357,SEARCH("/",N2357,1)-1))</f>
        <v>technology</v>
      </c>
      <c r="R2357" t="str">
        <f>TRIM(RIGHT(N2357,LEN(N2357)-SEARCH("/",N2357)))</f>
        <v>web</v>
      </c>
      <c r="S2357" s="9">
        <f t="shared" si="109"/>
        <v>42096.918240740735</v>
      </c>
      <c r="T2357" s="9">
        <f t="shared" si="110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08"/>
        <v>0</v>
      </c>
      <c r="P2358" t="str">
        <f>IFERROR(E2358/L2358, "null")</f>
        <v>null</v>
      </c>
      <c r="Q2358" t="str">
        <f>TRIM(LEFT(N2358,SEARCH("/",N2358,1)-1))</f>
        <v>technology</v>
      </c>
      <c r="R2358" t="str">
        <f>TRIM(RIGHT(N2358,LEN(N2358)-SEARCH("/",N2358)))</f>
        <v>web</v>
      </c>
      <c r="S2358" s="9">
        <f t="shared" si="109"/>
        <v>42130.78361111111</v>
      </c>
      <c r="T2358" s="9">
        <f t="shared" si="110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08"/>
        <v>0</v>
      </c>
      <c r="P2359" t="str">
        <f>IFERROR(E2359/L2359, "null")</f>
        <v>null</v>
      </c>
      <c r="Q2359" t="str">
        <f>TRIM(LEFT(N2359,SEARCH("/",N2359,1)-1))</f>
        <v>technology</v>
      </c>
      <c r="R2359" t="str">
        <f>TRIM(RIGHT(N2359,LEN(N2359)-SEARCH("/",N2359)))</f>
        <v>web</v>
      </c>
      <c r="S2359" s="9">
        <f t="shared" si="109"/>
        <v>42264.620115740734</v>
      </c>
      <c r="T2359" s="9">
        <f t="shared" si="110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08"/>
        <v>0</v>
      </c>
      <c r="P2360" t="str">
        <f>IFERROR(E2360/L2360, "null")</f>
        <v>null</v>
      </c>
      <c r="Q2360" t="str">
        <f>TRIM(LEFT(N2360,SEARCH("/",N2360,1)-1))</f>
        <v>technology</v>
      </c>
      <c r="R2360" t="str">
        <f>TRIM(RIGHT(N2360,LEN(N2360)-SEARCH("/",N2360)))</f>
        <v>web</v>
      </c>
      <c r="S2360" s="9">
        <f t="shared" si="109"/>
        <v>41978.930972222224</v>
      </c>
      <c r="T2360" s="9">
        <f t="shared" si="110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08"/>
        <v>0.14680000000000001</v>
      </c>
      <c r="P2361">
        <f>IFERROR(E2361/L2361, "null")</f>
        <v>367</v>
      </c>
      <c r="Q2361" t="str">
        <f>TRIM(LEFT(N2361,SEARCH("/",N2361,1)-1))</f>
        <v>technology</v>
      </c>
      <c r="R2361" t="str">
        <f>TRIM(RIGHT(N2361,LEN(N2361)-SEARCH("/",N2361)))</f>
        <v>web</v>
      </c>
      <c r="S2361" s="9">
        <f t="shared" si="109"/>
        <v>42159.649583333332</v>
      </c>
      <c r="T2361" s="9">
        <f t="shared" si="110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08"/>
        <v>4.0000000000000002E-4</v>
      </c>
      <c r="P2362">
        <f>IFERROR(E2362/L2362, "null")</f>
        <v>2</v>
      </c>
      <c r="Q2362" t="str">
        <f>TRIM(LEFT(N2362,SEARCH("/",N2362,1)-1))</f>
        <v>technology</v>
      </c>
      <c r="R2362" t="str">
        <f>TRIM(RIGHT(N2362,LEN(N2362)-SEARCH("/",N2362)))</f>
        <v>web</v>
      </c>
      <c r="S2362" s="9">
        <f t="shared" si="109"/>
        <v>42377.70694444445</v>
      </c>
      <c r="T2362" s="9">
        <f t="shared" si="110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08"/>
        <v>0</v>
      </c>
      <c r="P2363" t="str">
        <f>IFERROR(E2363/L2363, "null")</f>
        <v>null</v>
      </c>
      <c r="Q2363" t="str">
        <f>TRIM(LEFT(N2363,SEARCH("/",N2363,1)-1))</f>
        <v>technology</v>
      </c>
      <c r="R2363" t="str">
        <f>TRIM(RIGHT(N2363,LEN(N2363)-SEARCH("/",N2363)))</f>
        <v>web</v>
      </c>
      <c r="S2363" s="9">
        <f t="shared" si="109"/>
        <v>42466.858888888892</v>
      </c>
      <c r="T2363" s="9">
        <f t="shared" si="110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08"/>
        <v>0.2857142857142857</v>
      </c>
      <c r="P2364">
        <f>IFERROR(E2364/L2364, "null")</f>
        <v>60</v>
      </c>
      <c r="Q2364" t="str">
        <f>TRIM(LEFT(N2364,SEARCH("/",N2364,1)-1))</f>
        <v>technology</v>
      </c>
      <c r="R2364" t="str">
        <f>TRIM(RIGHT(N2364,LEN(N2364)-SEARCH("/",N2364)))</f>
        <v>web</v>
      </c>
      <c r="S2364" s="9">
        <f t="shared" si="109"/>
        <v>41954.688310185185</v>
      </c>
      <c r="T2364" s="9">
        <f t="shared" si="110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08"/>
        <v>0</v>
      </c>
      <c r="P2365" t="str">
        <f>IFERROR(E2365/L2365, "null")</f>
        <v>null</v>
      </c>
      <c r="Q2365" t="str">
        <f>TRIM(LEFT(N2365,SEARCH("/",N2365,1)-1))</f>
        <v>technology</v>
      </c>
      <c r="R2365" t="str">
        <f>TRIM(RIGHT(N2365,LEN(N2365)-SEARCH("/",N2365)))</f>
        <v>web</v>
      </c>
      <c r="S2365" s="9">
        <f t="shared" si="109"/>
        <v>42322.011574074073</v>
      </c>
      <c r="T2365" s="9">
        <f t="shared" si="110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08"/>
        <v>0</v>
      </c>
      <c r="P2366" t="str">
        <f>IFERROR(E2366/L2366, "null")</f>
        <v>null</v>
      </c>
      <c r="Q2366" t="str">
        <f>TRIM(LEFT(N2366,SEARCH("/",N2366,1)-1))</f>
        <v>technology</v>
      </c>
      <c r="R2366" t="str">
        <f>TRIM(RIGHT(N2366,LEN(N2366)-SEARCH("/",N2366)))</f>
        <v>web</v>
      </c>
      <c r="S2366" s="9">
        <f t="shared" si="109"/>
        <v>42248.934675925921</v>
      </c>
      <c r="T2366" s="9">
        <f t="shared" si="110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08"/>
        <v>0</v>
      </c>
      <c r="P2367" t="str">
        <f>IFERROR(E2367/L2367, "null")</f>
        <v>null</v>
      </c>
      <c r="Q2367" t="str">
        <f>TRIM(LEFT(N2367,SEARCH("/",N2367,1)-1))</f>
        <v>technology</v>
      </c>
      <c r="R2367" t="str">
        <f>TRIM(RIGHT(N2367,LEN(N2367)-SEARCH("/",N2367)))</f>
        <v>web</v>
      </c>
      <c r="S2367" s="9">
        <f t="shared" si="109"/>
        <v>42346.736400462964</v>
      </c>
      <c r="T2367" s="9">
        <f t="shared" si="110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08"/>
        <v>0.1052</v>
      </c>
      <c r="P2368">
        <f>IFERROR(E2368/L2368, "null")</f>
        <v>97.407407407407405</v>
      </c>
      <c r="Q2368" t="str">
        <f>TRIM(LEFT(N2368,SEARCH("/",N2368,1)-1))</f>
        <v>technology</v>
      </c>
      <c r="R2368" t="str">
        <f>TRIM(RIGHT(N2368,LEN(N2368)-SEARCH("/",N2368)))</f>
        <v>web</v>
      </c>
      <c r="S2368" s="9">
        <f t="shared" si="109"/>
        <v>42268.531631944439</v>
      </c>
      <c r="T2368" s="9">
        <f t="shared" si="110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08"/>
        <v>1.34E-2</v>
      </c>
      <c r="P2369">
        <f>IFERROR(E2369/L2369, "null")</f>
        <v>47.857142857142854</v>
      </c>
      <c r="Q2369" t="str">
        <f>TRIM(LEFT(N2369,SEARCH("/",N2369,1)-1))</f>
        <v>technology</v>
      </c>
      <c r="R2369" t="str">
        <f>TRIM(RIGHT(N2369,LEN(N2369)-SEARCH("/",N2369)))</f>
        <v>web</v>
      </c>
      <c r="S2369" s="9">
        <f t="shared" si="109"/>
        <v>42425.970092592594</v>
      </c>
      <c r="T2369" s="9">
        <f t="shared" si="110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08"/>
        <v>2.5000000000000001E-3</v>
      </c>
      <c r="P2370">
        <f>IFERROR(E2370/L2370, "null")</f>
        <v>50</v>
      </c>
      <c r="Q2370" t="str">
        <f>TRIM(LEFT(N2370,SEARCH("/",N2370,1)-1))</f>
        <v>technology</v>
      </c>
      <c r="R2370" t="str">
        <f>TRIM(RIGHT(N2370,LEN(N2370)-SEARCH("/",N2370)))</f>
        <v>web</v>
      </c>
      <c r="S2370" s="9">
        <f t="shared" si="109"/>
        <v>42063.721817129626</v>
      </c>
      <c r="T2370" s="9">
        <f t="shared" si="110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11">E2371/D2371</f>
        <v>0</v>
      </c>
      <c r="P2371" t="str">
        <f>IFERROR(E2371/L2371, "null")</f>
        <v>null</v>
      </c>
      <c r="Q2371" t="str">
        <f>TRIM(LEFT(N2371,SEARCH("/",N2371,1)-1))</f>
        <v>technology</v>
      </c>
      <c r="R2371" t="str">
        <f>TRIM(RIGHT(N2371,LEN(N2371)-SEARCH("/",N2371)))</f>
        <v>web</v>
      </c>
      <c r="S2371" s="9">
        <f t="shared" ref="S2371:S2434" si="112">(((J2371/60)/60)/24)+DATE(1970,1,1)</f>
        <v>42380.812627314815</v>
      </c>
      <c r="T2371" s="9">
        <f t="shared" ref="T2371:T2434" si="113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11"/>
        <v>3.2799999999999999E-3</v>
      </c>
      <c r="P2372">
        <f>IFERROR(E2372/L2372, "null")</f>
        <v>20.5</v>
      </c>
      <c r="Q2372" t="str">
        <f>TRIM(LEFT(N2372,SEARCH("/",N2372,1)-1))</f>
        <v>technology</v>
      </c>
      <c r="R2372" t="str">
        <f>TRIM(RIGHT(N2372,LEN(N2372)-SEARCH("/",N2372)))</f>
        <v>web</v>
      </c>
      <c r="S2372" s="9">
        <f t="shared" si="112"/>
        <v>41961.18913194444</v>
      </c>
      <c r="T2372" s="9">
        <f t="shared" si="113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11"/>
        <v>0</v>
      </c>
      <c r="P2373" t="str">
        <f>IFERROR(E2373/L2373, "null")</f>
        <v>null</v>
      </c>
      <c r="Q2373" t="str">
        <f>TRIM(LEFT(N2373,SEARCH("/",N2373,1)-1))</f>
        <v>technology</v>
      </c>
      <c r="R2373" t="str">
        <f>TRIM(RIGHT(N2373,LEN(N2373)-SEARCH("/",N2373)))</f>
        <v>web</v>
      </c>
      <c r="S2373" s="9">
        <f t="shared" si="112"/>
        <v>42150.777731481481</v>
      </c>
      <c r="T2373" s="9">
        <f t="shared" si="113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11"/>
        <v>3.272727272727273E-2</v>
      </c>
      <c r="P2374">
        <f>IFERROR(E2374/L2374, "null")</f>
        <v>30</v>
      </c>
      <c r="Q2374" t="str">
        <f>TRIM(LEFT(N2374,SEARCH("/",N2374,1)-1))</f>
        <v>technology</v>
      </c>
      <c r="R2374" t="str">
        <f>TRIM(RIGHT(N2374,LEN(N2374)-SEARCH("/",N2374)))</f>
        <v>web</v>
      </c>
      <c r="S2374" s="9">
        <f t="shared" si="112"/>
        <v>42088.069108796291</v>
      </c>
      <c r="T2374" s="9">
        <f t="shared" si="113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11"/>
        <v>5.8823529411764708E-5</v>
      </c>
      <c r="P2375">
        <f>IFERROR(E2375/L2375, "null")</f>
        <v>50</v>
      </c>
      <c r="Q2375" t="str">
        <f>TRIM(LEFT(N2375,SEARCH("/",N2375,1)-1))</f>
        <v>technology</v>
      </c>
      <c r="R2375" t="str">
        <f>TRIM(RIGHT(N2375,LEN(N2375)-SEARCH("/",N2375)))</f>
        <v>web</v>
      </c>
      <c r="S2375" s="9">
        <f t="shared" si="112"/>
        <v>42215.662314814821</v>
      </c>
      <c r="T2375" s="9">
        <f t="shared" si="113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11"/>
        <v>4.5454545454545455E-4</v>
      </c>
      <c r="P2376">
        <f>IFERROR(E2376/L2376, "null")</f>
        <v>10</v>
      </c>
      <c r="Q2376" t="str">
        <f>TRIM(LEFT(N2376,SEARCH("/",N2376,1)-1))</f>
        <v>technology</v>
      </c>
      <c r="R2376" t="str">
        <f>TRIM(RIGHT(N2376,LEN(N2376)-SEARCH("/",N2376)))</f>
        <v>web</v>
      </c>
      <c r="S2376" s="9">
        <f t="shared" si="112"/>
        <v>42017.843287037031</v>
      </c>
      <c r="T2376" s="9">
        <f t="shared" si="113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11"/>
        <v>0</v>
      </c>
      <c r="P2377" t="str">
        <f>IFERROR(E2377/L2377, "null")</f>
        <v>null</v>
      </c>
      <c r="Q2377" t="str">
        <f>TRIM(LEFT(N2377,SEARCH("/",N2377,1)-1))</f>
        <v>technology</v>
      </c>
      <c r="R2377" t="str">
        <f>TRIM(RIGHT(N2377,LEN(N2377)-SEARCH("/",N2377)))</f>
        <v>web</v>
      </c>
      <c r="S2377" s="9">
        <f t="shared" si="112"/>
        <v>42592.836076388892</v>
      </c>
      <c r="T2377" s="9">
        <f t="shared" si="113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11"/>
        <v>0.10877666666666666</v>
      </c>
      <c r="P2378">
        <f>IFERROR(E2378/L2378, "null")</f>
        <v>81.582499999999996</v>
      </c>
      <c r="Q2378" t="str">
        <f>TRIM(LEFT(N2378,SEARCH("/",N2378,1)-1))</f>
        <v>technology</v>
      </c>
      <c r="R2378" t="str">
        <f>TRIM(RIGHT(N2378,LEN(N2378)-SEARCH("/",N2378)))</f>
        <v>web</v>
      </c>
      <c r="S2378" s="9">
        <f t="shared" si="112"/>
        <v>42318.925532407404</v>
      </c>
      <c r="T2378" s="9">
        <f t="shared" si="113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11"/>
        <v>0</v>
      </c>
      <c r="P2379" t="str">
        <f>IFERROR(E2379/L2379, "null")</f>
        <v>null</v>
      </c>
      <c r="Q2379" t="str">
        <f>TRIM(LEFT(N2379,SEARCH("/",N2379,1)-1))</f>
        <v>technology</v>
      </c>
      <c r="R2379" t="str">
        <f>TRIM(RIGHT(N2379,LEN(N2379)-SEARCH("/",N2379)))</f>
        <v>web</v>
      </c>
      <c r="S2379" s="9">
        <f t="shared" si="112"/>
        <v>42669.870173611111</v>
      </c>
      <c r="T2379" s="9">
        <f t="shared" si="113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11"/>
        <v>0</v>
      </c>
      <c r="P2380" t="str">
        <f>IFERROR(E2380/L2380, "null")</f>
        <v>null</v>
      </c>
      <c r="Q2380" t="str">
        <f>TRIM(LEFT(N2380,SEARCH("/",N2380,1)-1))</f>
        <v>technology</v>
      </c>
      <c r="R2380" t="str">
        <f>TRIM(RIGHT(N2380,LEN(N2380)-SEARCH("/",N2380)))</f>
        <v>web</v>
      </c>
      <c r="S2380" s="9">
        <f t="shared" si="112"/>
        <v>42213.013078703705</v>
      </c>
      <c r="T2380" s="9">
        <f t="shared" si="113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11"/>
        <v>0</v>
      </c>
      <c r="P2381" t="str">
        <f>IFERROR(E2381/L2381, "null")</f>
        <v>null</v>
      </c>
      <c r="Q2381" t="str">
        <f>TRIM(LEFT(N2381,SEARCH("/",N2381,1)-1))</f>
        <v>technology</v>
      </c>
      <c r="R2381" t="str">
        <f>TRIM(RIGHT(N2381,LEN(N2381)-SEARCH("/",N2381)))</f>
        <v>web</v>
      </c>
      <c r="S2381" s="9">
        <f t="shared" si="112"/>
        <v>42237.016388888893</v>
      </c>
      <c r="T2381" s="9">
        <f t="shared" si="113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11"/>
        <v>3.6666666666666666E-3</v>
      </c>
      <c r="P2382">
        <f>IFERROR(E2382/L2382, "null")</f>
        <v>18.333333333333332</v>
      </c>
      <c r="Q2382" t="str">
        <f>TRIM(LEFT(N2382,SEARCH("/",N2382,1)-1))</f>
        <v>technology</v>
      </c>
      <c r="R2382" t="str">
        <f>TRIM(RIGHT(N2382,LEN(N2382)-SEARCH("/",N2382)))</f>
        <v>web</v>
      </c>
      <c r="S2382" s="9">
        <f t="shared" si="112"/>
        <v>42248.793310185181</v>
      </c>
      <c r="T2382" s="9">
        <f t="shared" si="113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11"/>
        <v>1.8193398957730169E-2</v>
      </c>
      <c r="P2383">
        <f>IFERROR(E2383/L2383, "null")</f>
        <v>224.42857142857142</v>
      </c>
      <c r="Q2383" t="str">
        <f>TRIM(LEFT(N2383,SEARCH("/",N2383,1)-1))</f>
        <v>technology</v>
      </c>
      <c r="R2383" t="str">
        <f>TRIM(RIGHT(N2383,LEN(N2383)-SEARCH("/",N2383)))</f>
        <v>web</v>
      </c>
      <c r="S2383" s="9">
        <f t="shared" si="112"/>
        <v>42074.935740740737</v>
      </c>
      <c r="T2383" s="9">
        <f t="shared" si="113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11"/>
        <v>2.5000000000000001E-2</v>
      </c>
      <c r="P2384">
        <f>IFERROR(E2384/L2384, "null")</f>
        <v>37.5</v>
      </c>
      <c r="Q2384" t="str">
        <f>TRIM(LEFT(N2384,SEARCH("/",N2384,1)-1))</f>
        <v>technology</v>
      </c>
      <c r="R2384" t="str">
        <f>TRIM(RIGHT(N2384,LEN(N2384)-SEARCH("/",N2384)))</f>
        <v>web</v>
      </c>
      <c r="S2384" s="9">
        <f t="shared" si="112"/>
        <v>42195.187534722223</v>
      </c>
      <c r="T2384" s="9">
        <f t="shared" si="113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11"/>
        <v>4.3499999999999997E-2</v>
      </c>
      <c r="P2385">
        <f>IFERROR(E2385/L2385, "null")</f>
        <v>145</v>
      </c>
      <c r="Q2385" t="str">
        <f>TRIM(LEFT(N2385,SEARCH("/",N2385,1)-1))</f>
        <v>technology</v>
      </c>
      <c r="R2385" t="str">
        <f>TRIM(RIGHT(N2385,LEN(N2385)-SEARCH("/",N2385)))</f>
        <v>web</v>
      </c>
      <c r="S2385" s="9">
        <f t="shared" si="112"/>
        <v>42027.056793981479</v>
      </c>
      <c r="T2385" s="9">
        <f t="shared" si="113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11"/>
        <v>8.0000000000000002E-3</v>
      </c>
      <c r="P2386">
        <f>IFERROR(E2386/L2386, "null")</f>
        <v>1</v>
      </c>
      <c r="Q2386" t="str">
        <f>TRIM(LEFT(N2386,SEARCH("/",N2386,1)-1))</f>
        <v>technology</v>
      </c>
      <c r="R2386" t="str">
        <f>TRIM(RIGHT(N2386,LEN(N2386)-SEARCH("/",N2386)))</f>
        <v>web</v>
      </c>
      <c r="S2386" s="9">
        <f t="shared" si="112"/>
        <v>41927.067627314813</v>
      </c>
      <c r="T2386" s="9">
        <f t="shared" si="113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11"/>
        <v>1.2123076923076924E-2</v>
      </c>
      <c r="P2387">
        <f>IFERROR(E2387/L2387, "null")</f>
        <v>112.57142857142857</v>
      </c>
      <c r="Q2387" t="str">
        <f>TRIM(LEFT(N2387,SEARCH("/",N2387,1)-1))</f>
        <v>technology</v>
      </c>
      <c r="R2387" t="str">
        <f>TRIM(RIGHT(N2387,LEN(N2387)-SEARCH("/",N2387)))</f>
        <v>web</v>
      </c>
      <c r="S2387" s="9">
        <f t="shared" si="112"/>
        <v>42191.70175925926</v>
      </c>
      <c r="T2387" s="9">
        <f t="shared" si="113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11"/>
        <v>0</v>
      </c>
      <c r="P2388" t="str">
        <f>IFERROR(E2388/L2388, "null")</f>
        <v>null</v>
      </c>
      <c r="Q2388" t="str">
        <f>TRIM(LEFT(N2388,SEARCH("/",N2388,1)-1))</f>
        <v>technology</v>
      </c>
      <c r="R2388" t="str">
        <f>TRIM(RIGHT(N2388,LEN(N2388)-SEARCH("/",N2388)))</f>
        <v>web</v>
      </c>
      <c r="S2388" s="9">
        <f t="shared" si="112"/>
        <v>41954.838240740741</v>
      </c>
      <c r="T2388" s="9">
        <f t="shared" si="113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11"/>
        <v>6.8399999999999997E-3</v>
      </c>
      <c r="P2389">
        <f>IFERROR(E2389/L2389, "null")</f>
        <v>342</v>
      </c>
      <c r="Q2389" t="str">
        <f>TRIM(LEFT(N2389,SEARCH("/",N2389,1)-1))</f>
        <v>technology</v>
      </c>
      <c r="R2389" t="str">
        <f>TRIM(RIGHT(N2389,LEN(N2389)-SEARCH("/",N2389)))</f>
        <v>web</v>
      </c>
      <c r="S2389" s="9">
        <f t="shared" si="112"/>
        <v>42528.626620370371</v>
      </c>
      <c r="T2389" s="9">
        <f t="shared" si="113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11"/>
        <v>1.2513513513513513E-2</v>
      </c>
      <c r="P2390">
        <f>IFERROR(E2390/L2390, "null")</f>
        <v>57.875</v>
      </c>
      <c r="Q2390" t="str">
        <f>TRIM(LEFT(N2390,SEARCH("/",N2390,1)-1))</f>
        <v>technology</v>
      </c>
      <c r="R2390" t="str">
        <f>TRIM(RIGHT(N2390,LEN(N2390)-SEARCH("/",N2390)))</f>
        <v>web</v>
      </c>
      <c r="S2390" s="9">
        <f t="shared" si="112"/>
        <v>41989.853692129633</v>
      </c>
      <c r="T2390" s="9">
        <f t="shared" si="113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11"/>
        <v>1.8749999999999999E-3</v>
      </c>
      <c r="P2391">
        <f>IFERROR(E2391/L2391, "null")</f>
        <v>30</v>
      </c>
      <c r="Q2391" t="str">
        <f>TRIM(LEFT(N2391,SEARCH("/",N2391,1)-1))</f>
        <v>technology</v>
      </c>
      <c r="R2391" t="str">
        <f>TRIM(RIGHT(N2391,LEN(N2391)-SEARCH("/",N2391)))</f>
        <v>web</v>
      </c>
      <c r="S2391" s="9">
        <f t="shared" si="112"/>
        <v>42179.653379629628</v>
      </c>
      <c r="T2391" s="9">
        <f t="shared" si="113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11"/>
        <v>0</v>
      </c>
      <c r="P2392" t="str">
        <f>IFERROR(E2392/L2392, "null")</f>
        <v>null</v>
      </c>
      <c r="Q2392" t="str">
        <f>TRIM(LEFT(N2392,SEARCH("/",N2392,1)-1))</f>
        <v>technology</v>
      </c>
      <c r="R2392" t="str">
        <f>TRIM(RIGHT(N2392,LEN(N2392)-SEARCH("/",N2392)))</f>
        <v>web</v>
      </c>
      <c r="S2392" s="9">
        <f t="shared" si="112"/>
        <v>41968.262314814812</v>
      </c>
      <c r="T2392" s="9">
        <f t="shared" si="113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11"/>
        <v>1.25E-3</v>
      </c>
      <c r="P2393">
        <f>IFERROR(E2393/L2393, "null")</f>
        <v>25</v>
      </c>
      <c r="Q2393" t="str">
        <f>TRIM(LEFT(N2393,SEARCH("/",N2393,1)-1))</f>
        <v>technology</v>
      </c>
      <c r="R2393" t="str">
        <f>TRIM(RIGHT(N2393,LEN(N2393)-SEARCH("/",N2393)))</f>
        <v>web</v>
      </c>
      <c r="S2393" s="9">
        <f t="shared" si="112"/>
        <v>42064.794490740736</v>
      </c>
      <c r="T2393" s="9">
        <f t="shared" si="113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11"/>
        <v>0</v>
      </c>
      <c r="P2394" t="str">
        <f>IFERROR(E2394/L2394, "null")</f>
        <v>null</v>
      </c>
      <c r="Q2394" t="str">
        <f>TRIM(LEFT(N2394,SEARCH("/",N2394,1)-1))</f>
        <v>technology</v>
      </c>
      <c r="R2394" t="str">
        <f>TRIM(RIGHT(N2394,LEN(N2394)-SEARCH("/",N2394)))</f>
        <v>web</v>
      </c>
      <c r="S2394" s="9">
        <f t="shared" si="112"/>
        <v>42276.120636574073</v>
      </c>
      <c r="T2394" s="9">
        <f t="shared" si="113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11"/>
        <v>5.0000000000000001E-4</v>
      </c>
      <c r="P2395">
        <f>IFERROR(E2395/L2395, "null")</f>
        <v>50</v>
      </c>
      <c r="Q2395" t="str">
        <f>TRIM(LEFT(N2395,SEARCH("/",N2395,1)-1))</f>
        <v>technology</v>
      </c>
      <c r="R2395" t="str">
        <f>TRIM(RIGHT(N2395,LEN(N2395)-SEARCH("/",N2395)))</f>
        <v>web</v>
      </c>
      <c r="S2395" s="9">
        <f t="shared" si="112"/>
        <v>42194.648344907408</v>
      </c>
      <c r="T2395" s="9">
        <f t="shared" si="113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11"/>
        <v>5.9999999999999995E-4</v>
      </c>
      <c r="P2396">
        <f>IFERROR(E2396/L2396, "null")</f>
        <v>1.5</v>
      </c>
      <c r="Q2396" t="str">
        <f>TRIM(LEFT(N2396,SEARCH("/",N2396,1)-1))</f>
        <v>technology</v>
      </c>
      <c r="R2396" t="str">
        <f>TRIM(RIGHT(N2396,LEN(N2396)-SEARCH("/",N2396)))</f>
        <v>web</v>
      </c>
      <c r="S2396" s="9">
        <f t="shared" si="112"/>
        <v>42031.362187499995</v>
      </c>
      <c r="T2396" s="9">
        <f t="shared" si="113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11"/>
        <v>0</v>
      </c>
      <c r="P2397" t="str">
        <f>IFERROR(E2397/L2397, "null")</f>
        <v>null</v>
      </c>
      <c r="Q2397" t="str">
        <f>TRIM(LEFT(N2397,SEARCH("/",N2397,1)-1))</f>
        <v>technology</v>
      </c>
      <c r="R2397" t="str">
        <f>TRIM(RIGHT(N2397,LEN(N2397)-SEARCH("/",N2397)))</f>
        <v>web</v>
      </c>
      <c r="S2397" s="9">
        <f t="shared" si="112"/>
        <v>42717.121377314819</v>
      </c>
      <c r="T2397" s="9">
        <f t="shared" si="113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11"/>
        <v>2E-3</v>
      </c>
      <c r="P2398">
        <f>IFERROR(E2398/L2398, "null")</f>
        <v>10</v>
      </c>
      <c r="Q2398" t="str">
        <f>TRIM(LEFT(N2398,SEARCH("/",N2398,1)-1))</f>
        <v>technology</v>
      </c>
      <c r="R2398" t="str">
        <f>TRIM(RIGHT(N2398,LEN(N2398)-SEARCH("/",N2398)))</f>
        <v>web</v>
      </c>
      <c r="S2398" s="9">
        <f t="shared" si="112"/>
        <v>42262.849050925928</v>
      </c>
      <c r="T2398" s="9">
        <f t="shared" si="113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11"/>
        <v>0</v>
      </c>
      <c r="P2399" t="str">
        <f>IFERROR(E2399/L2399, "null")</f>
        <v>null</v>
      </c>
      <c r="Q2399" t="str">
        <f>TRIM(LEFT(N2399,SEARCH("/",N2399,1)-1))</f>
        <v>technology</v>
      </c>
      <c r="R2399" t="str">
        <f>TRIM(RIGHT(N2399,LEN(N2399)-SEARCH("/",N2399)))</f>
        <v>web</v>
      </c>
      <c r="S2399" s="9">
        <f t="shared" si="112"/>
        <v>41976.88490740741</v>
      </c>
      <c r="T2399" s="9">
        <f t="shared" si="113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11"/>
        <v>0</v>
      </c>
      <c r="P2400" t="str">
        <f>IFERROR(E2400/L2400, "null")</f>
        <v>null</v>
      </c>
      <c r="Q2400" t="str">
        <f>TRIM(LEFT(N2400,SEARCH("/",N2400,1)-1))</f>
        <v>technology</v>
      </c>
      <c r="R2400" t="str">
        <f>TRIM(RIGHT(N2400,LEN(N2400)-SEARCH("/",N2400)))</f>
        <v>web</v>
      </c>
      <c r="S2400" s="9">
        <f t="shared" si="112"/>
        <v>42157.916481481487</v>
      </c>
      <c r="T2400" s="9">
        <f t="shared" si="113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11"/>
        <v>0</v>
      </c>
      <c r="P2401" t="str">
        <f>IFERROR(E2401/L2401, "null")</f>
        <v>null</v>
      </c>
      <c r="Q2401" t="str">
        <f>TRIM(LEFT(N2401,SEARCH("/",N2401,1)-1))</f>
        <v>technology</v>
      </c>
      <c r="R2401" t="str">
        <f>TRIM(RIGHT(N2401,LEN(N2401)-SEARCH("/",N2401)))</f>
        <v>web</v>
      </c>
      <c r="S2401" s="9">
        <f t="shared" si="112"/>
        <v>41956.853078703702</v>
      </c>
      <c r="T2401" s="9">
        <f t="shared" si="113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11"/>
        <v>0</v>
      </c>
      <c r="P2402" t="str">
        <f>IFERROR(E2402/L2402, "null")</f>
        <v>null</v>
      </c>
      <c r="Q2402" t="str">
        <f>TRIM(LEFT(N2402,SEARCH("/",N2402,1)-1))</f>
        <v>technology</v>
      </c>
      <c r="R2402" t="str">
        <f>TRIM(RIGHT(N2402,LEN(N2402)-SEARCH("/",N2402)))</f>
        <v>web</v>
      </c>
      <c r="S2402" s="9">
        <f t="shared" si="112"/>
        <v>42444.268101851849</v>
      </c>
      <c r="T2402" s="9">
        <f t="shared" si="113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11"/>
        <v>7.1785714285714283E-3</v>
      </c>
      <c r="P2403">
        <f>IFERROR(E2403/L2403, "null")</f>
        <v>22.333333333333332</v>
      </c>
      <c r="Q2403" t="str">
        <f>TRIM(LEFT(N2403,SEARCH("/",N2403,1)-1))</f>
        <v>food</v>
      </c>
      <c r="R2403" t="str">
        <f>TRIM(RIGHT(N2403,LEN(N2403)-SEARCH("/",N2403)))</f>
        <v>food trucks</v>
      </c>
      <c r="S2403" s="9">
        <f t="shared" si="112"/>
        <v>42374.822870370372</v>
      </c>
      <c r="T2403" s="9">
        <f t="shared" si="113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11"/>
        <v>4.3333333333333331E-3</v>
      </c>
      <c r="P2404">
        <f>IFERROR(E2404/L2404, "null")</f>
        <v>52</v>
      </c>
      <c r="Q2404" t="str">
        <f>TRIM(LEFT(N2404,SEARCH("/",N2404,1)-1))</f>
        <v>food</v>
      </c>
      <c r="R2404" t="str">
        <f>TRIM(RIGHT(N2404,LEN(N2404)-SEARCH("/",N2404)))</f>
        <v>food trucks</v>
      </c>
      <c r="S2404" s="9">
        <f t="shared" si="112"/>
        <v>42107.679756944446</v>
      </c>
      <c r="T2404" s="9">
        <f t="shared" si="113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11"/>
        <v>0.16833333333333333</v>
      </c>
      <c r="P2405">
        <f>IFERROR(E2405/L2405, "null")</f>
        <v>16.833333333333332</v>
      </c>
      <c r="Q2405" t="str">
        <f>TRIM(LEFT(N2405,SEARCH("/",N2405,1)-1))</f>
        <v>food</v>
      </c>
      <c r="R2405" t="str">
        <f>TRIM(RIGHT(N2405,LEN(N2405)-SEARCH("/",N2405)))</f>
        <v>food trucks</v>
      </c>
      <c r="S2405" s="9">
        <f t="shared" si="112"/>
        <v>42399.882615740738</v>
      </c>
      <c r="T2405" s="9">
        <f t="shared" si="113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11"/>
        <v>0</v>
      </c>
      <c r="P2406" t="str">
        <f>IFERROR(E2406/L2406, "null")</f>
        <v>null</v>
      </c>
      <c r="Q2406" t="str">
        <f>TRIM(LEFT(N2406,SEARCH("/",N2406,1)-1))</f>
        <v>food</v>
      </c>
      <c r="R2406" t="str">
        <f>TRIM(RIGHT(N2406,LEN(N2406)-SEARCH("/",N2406)))</f>
        <v>food trucks</v>
      </c>
      <c r="S2406" s="9">
        <f t="shared" si="112"/>
        <v>42342.03943287037</v>
      </c>
      <c r="T2406" s="9">
        <f t="shared" si="113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11"/>
        <v>0.22520000000000001</v>
      </c>
      <c r="P2407">
        <f>IFERROR(E2407/L2407, "null")</f>
        <v>56.3</v>
      </c>
      <c r="Q2407" t="str">
        <f>TRIM(LEFT(N2407,SEARCH("/",N2407,1)-1))</f>
        <v>food</v>
      </c>
      <c r="R2407" t="str">
        <f>TRIM(RIGHT(N2407,LEN(N2407)-SEARCH("/",N2407)))</f>
        <v>food trucks</v>
      </c>
      <c r="S2407" s="9">
        <f t="shared" si="112"/>
        <v>42595.585358796292</v>
      </c>
      <c r="T2407" s="9">
        <f t="shared" si="113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11"/>
        <v>0.41384615384615386</v>
      </c>
      <c r="P2408">
        <f>IFERROR(E2408/L2408, "null")</f>
        <v>84.0625</v>
      </c>
      <c r="Q2408" t="str">
        <f>TRIM(LEFT(N2408,SEARCH("/",N2408,1)-1))</f>
        <v>food</v>
      </c>
      <c r="R2408" t="str">
        <f>TRIM(RIGHT(N2408,LEN(N2408)-SEARCH("/",N2408)))</f>
        <v>food trucks</v>
      </c>
      <c r="S2408" s="9">
        <f t="shared" si="112"/>
        <v>41983.110995370371</v>
      </c>
      <c r="T2408" s="9">
        <f t="shared" si="113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11"/>
        <v>0.25259090909090909</v>
      </c>
      <c r="P2409">
        <f>IFERROR(E2409/L2409, "null")</f>
        <v>168.39393939393941</v>
      </c>
      <c r="Q2409" t="str">
        <f>TRIM(LEFT(N2409,SEARCH("/",N2409,1)-1))</f>
        <v>food</v>
      </c>
      <c r="R2409" t="str">
        <f>TRIM(RIGHT(N2409,LEN(N2409)-SEARCH("/",N2409)))</f>
        <v>food trucks</v>
      </c>
      <c r="S2409" s="9">
        <f t="shared" si="112"/>
        <v>42082.575555555552</v>
      </c>
      <c r="T2409" s="9">
        <f t="shared" si="113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11"/>
        <v>2E-3</v>
      </c>
      <c r="P2410">
        <f>IFERROR(E2410/L2410, "null")</f>
        <v>15</v>
      </c>
      <c r="Q2410" t="str">
        <f>TRIM(LEFT(N2410,SEARCH("/",N2410,1)-1))</f>
        <v>food</v>
      </c>
      <c r="R2410" t="str">
        <f>TRIM(RIGHT(N2410,LEN(N2410)-SEARCH("/",N2410)))</f>
        <v>food trucks</v>
      </c>
      <c r="S2410" s="9">
        <f t="shared" si="112"/>
        <v>41919.140706018516</v>
      </c>
      <c r="T2410" s="9">
        <f t="shared" si="113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11"/>
        <v>1.84E-2</v>
      </c>
      <c r="P2411">
        <f>IFERROR(E2411/L2411, "null")</f>
        <v>76.666666666666671</v>
      </c>
      <c r="Q2411" t="str">
        <f>TRIM(LEFT(N2411,SEARCH("/",N2411,1)-1))</f>
        <v>food</v>
      </c>
      <c r="R2411" t="str">
        <f>TRIM(RIGHT(N2411,LEN(N2411)-SEARCH("/",N2411)))</f>
        <v>food trucks</v>
      </c>
      <c r="S2411" s="9">
        <f t="shared" si="112"/>
        <v>42204.875868055555</v>
      </c>
      <c r="T2411" s="9">
        <f t="shared" si="113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11"/>
        <v>0</v>
      </c>
      <c r="P2412" t="str">
        <f>IFERROR(E2412/L2412, "null")</f>
        <v>null</v>
      </c>
      <c r="Q2412" t="str">
        <f>TRIM(LEFT(N2412,SEARCH("/",N2412,1)-1))</f>
        <v>food</v>
      </c>
      <c r="R2412" t="str">
        <f>TRIM(RIGHT(N2412,LEN(N2412)-SEARCH("/",N2412)))</f>
        <v>food trucks</v>
      </c>
      <c r="S2412" s="9">
        <f t="shared" si="112"/>
        <v>42224.408275462964</v>
      </c>
      <c r="T2412" s="9">
        <f t="shared" si="113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11"/>
        <v>6.0400000000000002E-3</v>
      </c>
      <c r="P2413">
        <f>IFERROR(E2413/L2413, "null")</f>
        <v>50.333333333333336</v>
      </c>
      <c r="Q2413" t="str">
        <f>TRIM(LEFT(N2413,SEARCH("/",N2413,1)-1))</f>
        <v>food</v>
      </c>
      <c r="R2413" t="str">
        <f>TRIM(RIGHT(N2413,LEN(N2413)-SEARCH("/",N2413)))</f>
        <v>food trucks</v>
      </c>
      <c r="S2413" s="9">
        <f t="shared" si="112"/>
        <v>42211.732430555552</v>
      </c>
      <c r="T2413" s="9">
        <f t="shared" si="113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11"/>
        <v>0</v>
      </c>
      <c r="P2414" t="str">
        <f>IFERROR(E2414/L2414, "null")</f>
        <v>null</v>
      </c>
      <c r="Q2414" t="str">
        <f>TRIM(LEFT(N2414,SEARCH("/",N2414,1)-1))</f>
        <v>food</v>
      </c>
      <c r="R2414" t="str">
        <f>TRIM(RIGHT(N2414,LEN(N2414)-SEARCH("/",N2414)))</f>
        <v>food trucks</v>
      </c>
      <c r="S2414" s="9">
        <f t="shared" si="112"/>
        <v>42655.736956018518</v>
      </c>
      <c r="T2414" s="9">
        <f t="shared" si="113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11"/>
        <v>8.3333333333333332E-3</v>
      </c>
      <c r="P2415">
        <f>IFERROR(E2415/L2415, "null")</f>
        <v>8.3333333333333339</v>
      </c>
      <c r="Q2415" t="str">
        <f>TRIM(LEFT(N2415,SEARCH("/",N2415,1)-1))</f>
        <v>food</v>
      </c>
      <c r="R2415" t="str">
        <f>TRIM(RIGHT(N2415,LEN(N2415)-SEARCH("/",N2415)))</f>
        <v>food trucks</v>
      </c>
      <c r="S2415" s="9">
        <f t="shared" si="112"/>
        <v>41760.10974537037</v>
      </c>
      <c r="T2415" s="9">
        <f t="shared" si="113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11"/>
        <v>3.0666666666666665E-2</v>
      </c>
      <c r="P2416">
        <f>IFERROR(E2416/L2416, "null")</f>
        <v>35.384615384615387</v>
      </c>
      <c r="Q2416" t="str">
        <f>TRIM(LEFT(N2416,SEARCH("/",N2416,1)-1))</f>
        <v>food</v>
      </c>
      <c r="R2416" t="str">
        <f>TRIM(RIGHT(N2416,LEN(N2416)-SEARCH("/",N2416)))</f>
        <v>food trucks</v>
      </c>
      <c r="S2416" s="9">
        <f t="shared" si="112"/>
        <v>42198.695138888885</v>
      </c>
      <c r="T2416" s="9">
        <f t="shared" si="113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11"/>
        <v>5.5833333333333334E-3</v>
      </c>
      <c r="P2417">
        <f>IFERROR(E2417/L2417, "null")</f>
        <v>55.833333333333336</v>
      </c>
      <c r="Q2417" t="str">
        <f>TRIM(LEFT(N2417,SEARCH("/",N2417,1)-1))</f>
        <v>food</v>
      </c>
      <c r="R2417" t="str">
        <f>TRIM(RIGHT(N2417,LEN(N2417)-SEARCH("/",N2417)))</f>
        <v>food trucks</v>
      </c>
      <c r="S2417" s="9">
        <f t="shared" si="112"/>
        <v>42536.862800925926</v>
      </c>
      <c r="T2417" s="9">
        <f t="shared" si="113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11"/>
        <v>2.5000000000000001E-4</v>
      </c>
      <c r="P2418">
        <f>IFERROR(E2418/L2418, "null")</f>
        <v>5</v>
      </c>
      <c r="Q2418" t="str">
        <f>TRIM(LEFT(N2418,SEARCH("/",N2418,1)-1))</f>
        <v>food</v>
      </c>
      <c r="R2418" t="str">
        <f>TRIM(RIGHT(N2418,LEN(N2418)-SEARCH("/",N2418)))</f>
        <v>food trucks</v>
      </c>
      <c r="S2418" s="9">
        <f t="shared" si="112"/>
        <v>42019.737766203703</v>
      </c>
      <c r="T2418" s="9">
        <f t="shared" si="113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11"/>
        <v>0</v>
      </c>
      <c r="P2419" t="str">
        <f>IFERROR(E2419/L2419, "null")</f>
        <v>null</v>
      </c>
      <c r="Q2419" t="str">
        <f>TRIM(LEFT(N2419,SEARCH("/",N2419,1)-1))</f>
        <v>food</v>
      </c>
      <c r="R2419" t="str">
        <f>TRIM(RIGHT(N2419,LEN(N2419)-SEARCH("/",N2419)))</f>
        <v>food trucks</v>
      </c>
      <c r="S2419" s="9">
        <f t="shared" si="112"/>
        <v>41831.884108796294</v>
      </c>
      <c r="T2419" s="9">
        <f t="shared" si="113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11"/>
        <v>2.0000000000000001E-4</v>
      </c>
      <c r="P2420">
        <f>IFERROR(E2420/L2420, "null")</f>
        <v>1</v>
      </c>
      <c r="Q2420" t="str">
        <f>TRIM(LEFT(N2420,SEARCH("/",N2420,1)-1))</f>
        <v>food</v>
      </c>
      <c r="R2420" t="str">
        <f>TRIM(RIGHT(N2420,LEN(N2420)-SEARCH("/",N2420)))</f>
        <v>food trucks</v>
      </c>
      <c r="S2420" s="9">
        <f t="shared" si="112"/>
        <v>42027.856990740736</v>
      </c>
      <c r="T2420" s="9">
        <f t="shared" si="113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11"/>
        <v>0</v>
      </c>
      <c r="P2421" t="str">
        <f>IFERROR(E2421/L2421, "null")</f>
        <v>null</v>
      </c>
      <c r="Q2421" t="str">
        <f>TRIM(LEFT(N2421,SEARCH("/",N2421,1)-1))</f>
        <v>food</v>
      </c>
      <c r="R2421" t="str">
        <f>TRIM(RIGHT(N2421,LEN(N2421)-SEARCH("/",N2421)))</f>
        <v>food trucks</v>
      </c>
      <c r="S2421" s="9">
        <f t="shared" si="112"/>
        <v>41993.738298611104</v>
      </c>
      <c r="T2421" s="9">
        <f t="shared" si="113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11"/>
        <v>0.14825133372851215</v>
      </c>
      <c r="P2422">
        <f>IFERROR(E2422/L2422, "null")</f>
        <v>69.472222222222229</v>
      </c>
      <c r="Q2422" t="str">
        <f>TRIM(LEFT(N2422,SEARCH("/",N2422,1)-1))</f>
        <v>food</v>
      </c>
      <c r="R2422" t="str">
        <f>TRIM(RIGHT(N2422,LEN(N2422)-SEARCH("/",N2422)))</f>
        <v>food trucks</v>
      </c>
      <c r="S2422" s="9">
        <f t="shared" si="112"/>
        <v>41893.028877314813</v>
      </c>
      <c r="T2422" s="9">
        <f t="shared" si="113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11"/>
        <v>1.6666666666666666E-4</v>
      </c>
      <c r="P2423">
        <f>IFERROR(E2423/L2423, "null")</f>
        <v>1</v>
      </c>
      <c r="Q2423" t="str">
        <f>TRIM(LEFT(N2423,SEARCH("/",N2423,1)-1))</f>
        <v>food</v>
      </c>
      <c r="R2423" t="str">
        <f>TRIM(RIGHT(N2423,LEN(N2423)-SEARCH("/",N2423)))</f>
        <v>food trucks</v>
      </c>
      <c r="S2423" s="9">
        <f t="shared" si="112"/>
        <v>42026.687453703707</v>
      </c>
      <c r="T2423" s="9">
        <f t="shared" si="113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11"/>
        <v>2E-3</v>
      </c>
      <c r="P2424">
        <f>IFERROR(E2424/L2424, "null")</f>
        <v>1</v>
      </c>
      <c r="Q2424" t="str">
        <f>TRIM(LEFT(N2424,SEARCH("/",N2424,1)-1))</f>
        <v>food</v>
      </c>
      <c r="R2424" t="str">
        <f>TRIM(RIGHT(N2424,LEN(N2424)-SEARCH("/",N2424)))</f>
        <v>food trucks</v>
      </c>
      <c r="S2424" s="9">
        <f t="shared" si="112"/>
        <v>42044.724953703699</v>
      </c>
      <c r="T2424" s="9">
        <f t="shared" si="113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11"/>
        <v>1.3333333333333334E-4</v>
      </c>
      <c r="P2425">
        <f>IFERROR(E2425/L2425, "null")</f>
        <v>8</v>
      </c>
      <c r="Q2425" t="str">
        <f>TRIM(LEFT(N2425,SEARCH("/",N2425,1)-1))</f>
        <v>food</v>
      </c>
      <c r="R2425" t="str">
        <f>TRIM(RIGHT(N2425,LEN(N2425)-SEARCH("/",N2425)))</f>
        <v>food trucks</v>
      </c>
      <c r="S2425" s="9">
        <f t="shared" si="112"/>
        <v>41974.704745370371</v>
      </c>
      <c r="T2425" s="9">
        <f t="shared" si="113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11"/>
        <v>1.24E-2</v>
      </c>
      <c r="P2426">
        <f>IFERROR(E2426/L2426, "null")</f>
        <v>34.444444444444443</v>
      </c>
      <c r="Q2426" t="str">
        <f>TRIM(LEFT(N2426,SEARCH("/",N2426,1)-1))</f>
        <v>food</v>
      </c>
      <c r="R2426" t="str">
        <f>TRIM(RIGHT(N2426,LEN(N2426)-SEARCH("/",N2426)))</f>
        <v>food trucks</v>
      </c>
      <c r="S2426" s="9">
        <f t="shared" si="112"/>
        <v>41909.892453703702</v>
      </c>
      <c r="T2426" s="9">
        <f t="shared" si="113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11"/>
        <v>2.8571428571428574E-4</v>
      </c>
      <c r="P2427">
        <f>IFERROR(E2427/L2427, "null")</f>
        <v>1</v>
      </c>
      <c r="Q2427" t="str">
        <f>TRIM(LEFT(N2427,SEARCH("/",N2427,1)-1))</f>
        <v>food</v>
      </c>
      <c r="R2427" t="str">
        <f>TRIM(RIGHT(N2427,LEN(N2427)-SEARCH("/",N2427)))</f>
        <v>food trucks</v>
      </c>
      <c r="S2427" s="9">
        <f t="shared" si="112"/>
        <v>42502.913761574076</v>
      </c>
      <c r="T2427" s="9">
        <f t="shared" si="113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11"/>
        <v>0</v>
      </c>
      <c r="P2428" t="str">
        <f>IFERROR(E2428/L2428, "null")</f>
        <v>null</v>
      </c>
      <c r="Q2428" t="str">
        <f>TRIM(LEFT(N2428,SEARCH("/",N2428,1)-1))</f>
        <v>food</v>
      </c>
      <c r="R2428" t="str">
        <f>TRIM(RIGHT(N2428,LEN(N2428)-SEARCH("/",N2428)))</f>
        <v>food trucks</v>
      </c>
      <c r="S2428" s="9">
        <f t="shared" si="112"/>
        <v>42164.170046296291</v>
      </c>
      <c r="T2428" s="9">
        <f t="shared" si="113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11"/>
        <v>2.0000000000000002E-5</v>
      </c>
      <c r="P2429">
        <f>IFERROR(E2429/L2429, "null")</f>
        <v>1</v>
      </c>
      <c r="Q2429" t="str">
        <f>TRIM(LEFT(N2429,SEARCH("/",N2429,1)-1))</f>
        <v>food</v>
      </c>
      <c r="R2429" t="str">
        <f>TRIM(RIGHT(N2429,LEN(N2429)-SEARCH("/",N2429)))</f>
        <v>food trucks</v>
      </c>
      <c r="S2429" s="9">
        <f t="shared" si="112"/>
        <v>42412.318668981476</v>
      </c>
      <c r="T2429" s="9">
        <f t="shared" si="113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11"/>
        <v>2.8571428571428571E-5</v>
      </c>
      <c r="P2430">
        <f>IFERROR(E2430/L2430, "null")</f>
        <v>1</v>
      </c>
      <c r="Q2430" t="str">
        <f>TRIM(LEFT(N2430,SEARCH("/",N2430,1)-1))</f>
        <v>food</v>
      </c>
      <c r="R2430" t="str">
        <f>TRIM(RIGHT(N2430,LEN(N2430)-SEARCH("/",N2430)))</f>
        <v>food trucks</v>
      </c>
      <c r="S2430" s="9">
        <f t="shared" si="112"/>
        <v>42045.784155092595</v>
      </c>
      <c r="T2430" s="9">
        <f t="shared" si="113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11"/>
        <v>1.4321428571428572E-2</v>
      </c>
      <c r="P2431">
        <f>IFERROR(E2431/L2431, "null")</f>
        <v>501.25</v>
      </c>
      <c r="Q2431" t="str">
        <f>TRIM(LEFT(N2431,SEARCH("/",N2431,1)-1))</f>
        <v>food</v>
      </c>
      <c r="R2431" t="str">
        <f>TRIM(RIGHT(N2431,LEN(N2431)-SEARCH("/",N2431)))</f>
        <v>food trucks</v>
      </c>
      <c r="S2431" s="9">
        <f t="shared" si="112"/>
        <v>42734.879236111112</v>
      </c>
      <c r="T2431" s="9">
        <f t="shared" si="113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11"/>
        <v>7.0000000000000001E-3</v>
      </c>
      <c r="P2432">
        <f>IFERROR(E2432/L2432, "null")</f>
        <v>10.5</v>
      </c>
      <c r="Q2432" t="str">
        <f>TRIM(LEFT(N2432,SEARCH("/",N2432,1)-1))</f>
        <v>food</v>
      </c>
      <c r="R2432" t="str">
        <f>TRIM(RIGHT(N2432,LEN(N2432)-SEARCH("/",N2432)))</f>
        <v>food trucks</v>
      </c>
      <c r="S2432" s="9">
        <f t="shared" si="112"/>
        <v>42382.130833333329</v>
      </c>
      <c r="T2432" s="9">
        <f t="shared" si="113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11"/>
        <v>2.0000000000000002E-5</v>
      </c>
      <c r="P2433">
        <f>IFERROR(E2433/L2433, "null")</f>
        <v>1</v>
      </c>
      <c r="Q2433" t="str">
        <f>TRIM(LEFT(N2433,SEARCH("/",N2433,1)-1))</f>
        <v>food</v>
      </c>
      <c r="R2433" t="str">
        <f>TRIM(RIGHT(N2433,LEN(N2433)-SEARCH("/",N2433)))</f>
        <v>food trucks</v>
      </c>
      <c r="S2433" s="9">
        <f t="shared" si="112"/>
        <v>42489.099687499998</v>
      </c>
      <c r="T2433" s="9">
        <f t="shared" si="113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11"/>
        <v>1.4285714285714287E-4</v>
      </c>
      <c r="P2434">
        <f>IFERROR(E2434/L2434, "null")</f>
        <v>1</v>
      </c>
      <c r="Q2434" t="str">
        <f>TRIM(LEFT(N2434,SEARCH("/",N2434,1)-1))</f>
        <v>food</v>
      </c>
      <c r="R2434" t="str">
        <f>TRIM(RIGHT(N2434,LEN(N2434)-SEARCH("/",N2434)))</f>
        <v>food trucks</v>
      </c>
      <c r="S2434" s="9">
        <f t="shared" si="112"/>
        <v>42041.218715277777</v>
      </c>
      <c r="T2434" s="9">
        <f t="shared" si="113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14">E2435/D2435</f>
        <v>0</v>
      </c>
      <c r="P2435" t="str">
        <f>IFERROR(E2435/L2435, "null")</f>
        <v>null</v>
      </c>
      <c r="Q2435" t="str">
        <f>TRIM(LEFT(N2435,SEARCH("/",N2435,1)-1))</f>
        <v>food</v>
      </c>
      <c r="R2435" t="str">
        <f>TRIM(RIGHT(N2435,LEN(N2435)-SEARCH("/",N2435)))</f>
        <v>food trucks</v>
      </c>
      <c r="S2435" s="9">
        <f t="shared" ref="S2435:S2498" si="115">(((J2435/60)/60)/24)+DATE(1970,1,1)</f>
        <v>42397.89980324074</v>
      </c>
      <c r="T2435" s="9">
        <f t="shared" ref="T2435:T2498" si="116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14"/>
        <v>1.2999999999999999E-3</v>
      </c>
      <c r="P2436">
        <f>IFERROR(E2436/L2436, "null")</f>
        <v>13</v>
      </c>
      <c r="Q2436" t="str">
        <f>TRIM(LEFT(N2436,SEARCH("/",N2436,1)-1))</f>
        <v>food</v>
      </c>
      <c r="R2436" t="str">
        <f>TRIM(RIGHT(N2436,LEN(N2436)-SEARCH("/",N2436)))</f>
        <v>food trucks</v>
      </c>
      <c r="S2436" s="9">
        <f t="shared" si="115"/>
        <v>42180.18604166666</v>
      </c>
      <c r="T2436" s="9">
        <f t="shared" si="116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14"/>
        <v>4.8960000000000002E-3</v>
      </c>
      <c r="P2437">
        <f>IFERROR(E2437/L2437, "null")</f>
        <v>306</v>
      </c>
      <c r="Q2437" t="str">
        <f>TRIM(LEFT(N2437,SEARCH("/",N2437,1)-1))</f>
        <v>food</v>
      </c>
      <c r="R2437" t="str">
        <f>TRIM(RIGHT(N2437,LEN(N2437)-SEARCH("/",N2437)))</f>
        <v>food trucks</v>
      </c>
      <c r="S2437" s="9">
        <f t="shared" si="115"/>
        <v>42252.277615740735</v>
      </c>
      <c r="T2437" s="9">
        <f t="shared" si="116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14"/>
        <v>3.8461538461538462E-4</v>
      </c>
      <c r="P2438">
        <f>IFERROR(E2438/L2438, "null")</f>
        <v>22.5</v>
      </c>
      <c r="Q2438" t="str">
        <f>TRIM(LEFT(N2438,SEARCH("/",N2438,1)-1))</f>
        <v>food</v>
      </c>
      <c r="R2438" t="str">
        <f>TRIM(RIGHT(N2438,LEN(N2438)-SEARCH("/",N2438)))</f>
        <v>food trucks</v>
      </c>
      <c r="S2438" s="9">
        <f t="shared" si="115"/>
        <v>42338.615393518514</v>
      </c>
      <c r="T2438" s="9">
        <f t="shared" si="116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14"/>
        <v>0</v>
      </c>
      <c r="P2439" t="str">
        <f>IFERROR(E2439/L2439, "null")</f>
        <v>null</v>
      </c>
      <c r="Q2439" t="str">
        <f>TRIM(LEFT(N2439,SEARCH("/",N2439,1)-1))</f>
        <v>food</v>
      </c>
      <c r="R2439" t="str">
        <f>TRIM(RIGHT(N2439,LEN(N2439)-SEARCH("/",N2439)))</f>
        <v>food trucks</v>
      </c>
      <c r="S2439" s="9">
        <f t="shared" si="115"/>
        <v>42031.965138888889</v>
      </c>
      <c r="T2439" s="9">
        <f t="shared" si="116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14"/>
        <v>3.3333333333333335E-3</v>
      </c>
      <c r="P2440">
        <f>IFERROR(E2440/L2440, "null")</f>
        <v>50</v>
      </c>
      <c r="Q2440" t="str">
        <f>TRIM(LEFT(N2440,SEARCH("/",N2440,1)-1))</f>
        <v>food</v>
      </c>
      <c r="R2440" t="str">
        <f>TRIM(RIGHT(N2440,LEN(N2440)-SEARCH("/",N2440)))</f>
        <v>food trucks</v>
      </c>
      <c r="S2440" s="9">
        <f t="shared" si="115"/>
        <v>42285.91506944444</v>
      </c>
      <c r="T2440" s="9">
        <f t="shared" si="116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14"/>
        <v>0</v>
      </c>
      <c r="P2441" t="str">
        <f>IFERROR(E2441/L2441, "null")</f>
        <v>null</v>
      </c>
      <c r="Q2441" t="str">
        <f>TRIM(LEFT(N2441,SEARCH("/",N2441,1)-1))</f>
        <v>food</v>
      </c>
      <c r="R2441" t="str">
        <f>TRIM(RIGHT(N2441,LEN(N2441)-SEARCH("/",N2441)))</f>
        <v>food trucks</v>
      </c>
      <c r="S2441" s="9">
        <f t="shared" si="115"/>
        <v>42265.818622685183</v>
      </c>
      <c r="T2441" s="9">
        <f t="shared" si="116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14"/>
        <v>2E-3</v>
      </c>
      <c r="P2442">
        <f>IFERROR(E2442/L2442, "null")</f>
        <v>5</v>
      </c>
      <c r="Q2442" t="str">
        <f>TRIM(LEFT(N2442,SEARCH("/",N2442,1)-1))</f>
        <v>food</v>
      </c>
      <c r="R2442" t="str">
        <f>TRIM(RIGHT(N2442,LEN(N2442)-SEARCH("/",N2442)))</f>
        <v>food trucks</v>
      </c>
      <c r="S2442" s="9">
        <f t="shared" si="115"/>
        <v>42383.899456018517</v>
      </c>
      <c r="T2442" s="9">
        <f t="shared" si="116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14"/>
        <v>1.0788</v>
      </c>
      <c r="P2443">
        <f>IFERROR(E2443/L2443, "null")</f>
        <v>74.22935779816514</v>
      </c>
      <c r="Q2443" t="str">
        <f>TRIM(LEFT(N2443,SEARCH("/",N2443,1)-1))</f>
        <v>food</v>
      </c>
      <c r="R2443" t="str">
        <f>TRIM(RIGHT(N2443,LEN(N2443)-SEARCH("/",N2443)))</f>
        <v>small batch</v>
      </c>
      <c r="S2443" s="9">
        <f t="shared" si="115"/>
        <v>42187.125625000001</v>
      </c>
      <c r="T2443" s="9">
        <f t="shared" si="116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14"/>
        <v>1.2594166666666666</v>
      </c>
      <c r="P2444">
        <f>IFERROR(E2444/L2444, "null")</f>
        <v>81.252688172043008</v>
      </c>
      <c r="Q2444" t="str">
        <f>TRIM(LEFT(N2444,SEARCH("/",N2444,1)-1))</f>
        <v>food</v>
      </c>
      <c r="R2444" t="str">
        <f>TRIM(RIGHT(N2444,LEN(N2444)-SEARCH("/",N2444)))</f>
        <v>small batch</v>
      </c>
      <c r="S2444" s="9">
        <f t="shared" si="115"/>
        <v>42052.666990740734</v>
      </c>
      <c r="T2444" s="9">
        <f t="shared" si="116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14"/>
        <v>2.0251494999999999</v>
      </c>
      <c r="P2445">
        <f>IFERROR(E2445/L2445, "null")</f>
        <v>130.23469453376205</v>
      </c>
      <c r="Q2445" t="str">
        <f>TRIM(LEFT(N2445,SEARCH("/",N2445,1)-1))</f>
        <v>food</v>
      </c>
      <c r="R2445" t="str">
        <f>TRIM(RIGHT(N2445,LEN(N2445)-SEARCH("/",N2445)))</f>
        <v>small batch</v>
      </c>
      <c r="S2445" s="9">
        <f t="shared" si="115"/>
        <v>41836.625254629631</v>
      </c>
      <c r="T2445" s="9">
        <f t="shared" si="116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14"/>
        <v>1.0860000000000001</v>
      </c>
      <c r="P2446">
        <f>IFERROR(E2446/L2446, "null")</f>
        <v>53.409836065573771</v>
      </c>
      <c r="Q2446" t="str">
        <f>TRIM(LEFT(N2446,SEARCH("/",N2446,1)-1))</f>
        <v>food</v>
      </c>
      <c r="R2446" t="str">
        <f>TRIM(RIGHT(N2446,LEN(N2446)-SEARCH("/",N2446)))</f>
        <v>small batch</v>
      </c>
      <c r="S2446" s="9">
        <f t="shared" si="115"/>
        <v>42485.754525462966</v>
      </c>
      <c r="T2446" s="9">
        <f t="shared" si="116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14"/>
        <v>1.728</v>
      </c>
      <c r="P2447">
        <f>IFERROR(E2447/L2447, "null")</f>
        <v>75.130434782608702</v>
      </c>
      <c r="Q2447" t="str">
        <f>TRIM(LEFT(N2447,SEARCH("/",N2447,1)-1))</f>
        <v>food</v>
      </c>
      <c r="R2447" t="str">
        <f>TRIM(RIGHT(N2447,LEN(N2447)-SEARCH("/",N2447)))</f>
        <v>small batch</v>
      </c>
      <c r="S2447" s="9">
        <f t="shared" si="115"/>
        <v>42243.190057870372</v>
      </c>
      <c r="T2447" s="9">
        <f t="shared" si="116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14"/>
        <v>1.6798</v>
      </c>
      <c r="P2448">
        <f>IFERROR(E2448/L2448, "null")</f>
        <v>75.666666666666671</v>
      </c>
      <c r="Q2448" t="str">
        <f>TRIM(LEFT(N2448,SEARCH("/",N2448,1)-1))</f>
        <v>food</v>
      </c>
      <c r="R2448" t="str">
        <f>TRIM(RIGHT(N2448,LEN(N2448)-SEARCH("/",N2448)))</f>
        <v>small batch</v>
      </c>
      <c r="S2448" s="9">
        <f t="shared" si="115"/>
        <v>42670.602673611109</v>
      </c>
      <c r="T2448" s="9">
        <f t="shared" si="116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14"/>
        <v>4.2720000000000002</v>
      </c>
      <c r="P2449">
        <f>IFERROR(E2449/L2449, "null")</f>
        <v>31.691394658753708</v>
      </c>
      <c r="Q2449" t="str">
        <f>TRIM(LEFT(N2449,SEARCH("/",N2449,1)-1))</f>
        <v>food</v>
      </c>
      <c r="R2449" t="str">
        <f>TRIM(RIGHT(N2449,LEN(N2449)-SEARCH("/",N2449)))</f>
        <v>small batch</v>
      </c>
      <c r="S2449" s="9">
        <f t="shared" si="115"/>
        <v>42654.469826388886</v>
      </c>
      <c r="T2449" s="9">
        <f t="shared" si="116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14"/>
        <v>1.075</v>
      </c>
      <c r="P2450">
        <f>IFERROR(E2450/L2450, "null")</f>
        <v>47.777777777777779</v>
      </c>
      <c r="Q2450" t="str">
        <f>TRIM(LEFT(N2450,SEARCH("/",N2450,1)-1))</f>
        <v>food</v>
      </c>
      <c r="R2450" t="str">
        <f>TRIM(RIGHT(N2450,LEN(N2450)-SEARCH("/",N2450)))</f>
        <v>small batch</v>
      </c>
      <c r="S2450" s="9">
        <f t="shared" si="115"/>
        <v>42607.316122685181</v>
      </c>
      <c r="T2450" s="9">
        <f t="shared" si="116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14"/>
        <v>1.08</v>
      </c>
      <c r="P2451">
        <f>IFERROR(E2451/L2451, "null")</f>
        <v>90</v>
      </c>
      <c r="Q2451" t="str">
        <f>TRIM(LEFT(N2451,SEARCH("/",N2451,1)-1))</f>
        <v>food</v>
      </c>
      <c r="R2451" t="str">
        <f>TRIM(RIGHT(N2451,LEN(N2451)-SEARCH("/",N2451)))</f>
        <v>small batch</v>
      </c>
      <c r="S2451" s="9">
        <f t="shared" si="115"/>
        <v>41943.142534722225</v>
      </c>
      <c r="T2451" s="9">
        <f t="shared" si="116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14"/>
        <v>1.0153353333333335</v>
      </c>
      <c r="P2452">
        <f>IFERROR(E2452/L2452, "null")</f>
        <v>149.31401960784314</v>
      </c>
      <c r="Q2452" t="str">
        <f>TRIM(LEFT(N2452,SEARCH("/",N2452,1)-1))</f>
        <v>food</v>
      </c>
      <c r="R2452" t="str">
        <f>TRIM(RIGHT(N2452,LEN(N2452)-SEARCH("/",N2452)))</f>
        <v>small batch</v>
      </c>
      <c r="S2452" s="9">
        <f t="shared" si="115"/>
        <v>41902.07240740741</v>
      </c>
      <c r="T2452" s="9">
        <f t="shared" si="116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14"/>
        <v>1.1545000000000001</v>
      </c>
      <c r="P2453">
        <f>IFERROR(E2453/L2453, "null")</f>
        <v>62.06989247311828</v>
      </c>
      <c r="Q2453" t="str">
        <f>TRIM(LEFT(N2453,SEARCH("/",N2453,1)-1))</f>
        <v>food</v>
      </c>
      <c r="R2453" t="str">
        <f>TRIM(RIGHT(N2453,LEN(N2453)-SEARCH("/",N2453)))</f>
        <v>small batch</v>
      </c>
      <c r="S2453" s="9">
        <f t="shared" si="115"/>
        <v>42779.908449074079</v>
      </c>
      <c r="T2453" s="9">
        <f t="shared" si="116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14"/>
        <v>1.335</v>
      </c>
      <c r="P2454">
        <f>IFERROR(E2454/L2454, "null")</f>
        <v>53.4</v>
      </c>
      <c r="Q2454" t="str">
        <f>TRIM(LEFT(N2454,SEARCH("/",N2454,1)-1))</f>
        <v>food</v>
      </c>
      <c r="R2454" t="str">
        <f>TRIM(RIGHT(N2454,LEN(N2454)-SEARCH("/",N2454)))</f>
        <v>small batch</v>
      </c>
      <c r="S2454" s="9">
        <f t="shared" si="115"/>
        <v>42338.84375</v>
      </c>
      <c r="T2454" s="9">
        <f t="shared" si="116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14"/>
        <v>1.5469999999999999</v>
      </c>
      <c r="P2455">
        <f>IFERROR(E2455/L2455, "null")</f>
        <v>69.268656716417908</v>
      </c>
      <c r="Q2455" t="str">
        <f>TRIM(LEFT(N2455,SEARCH("/",N2455,1)-1))</f>
        <v>food</v>
      </c>
      <c r="R2455" t="str">
        <f>TRIM(RIGHT(N2455,LEN(N2455)-SEARCH("/",N2455)))</f>
        <v>small batch</v>
      </c>
      <c r="S2455" s="9">
        <f t="shared" si="115"/>
        <v>42738.692233796297</v>
      </c>
      <c r="T2455" s="9">
        <f t="shared" si="116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14"/>
        <v>1.0084571428571429</v>
      </c>
      <c r="P2456">
        <f>IFERROR(E2456/L2456, "null")</f>
        <v>271.50769230769231</v>
      </c>
      <c r="Q2456" t="str">
        <f>TRIM(LEFT(N2456,SEARCH("/",N2456,1)-1))</f>
        <v>food</v>
      </c>
      <c r="R2456" t="str">
        <f>TRIM(RIGHT(N2456,LEN(N2456)-SEARCH("/",N2456)))</f>
        <v>small batch</v>
      </c>
      <c r="S2456" s="9">
        <f t="shared" si="115"/>
        <v>42770.201481481476</v>
      </c>
      <c r="T2456" s="9">
        <f t="shared" si="116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14"/>
        <v>1.82</v>
      </c>
      <c r="P2457">
        <f>IFERROR(E2457/L2457, "null")</f>
        <v>34.125</v>
      </c>
      <c r="Q2457" t="str">
        <f>TRIM(LEFT(N2457,SEARCH("/",N2457,1)-1))</f>
        <v>food</v>
      </c>
      <c r="R2457" t="str">
        <f>TRIM(RIGHT(N2457,LEN(N2457)-SEARCH("/",N2457)))</f>
        <v>small batch</v>
      </c>
      <c r="S2457" s="9">
        <f t="shared" si="115"/>
        <v>42452.781828703708</v>
      </c>
      <c r="T2457" s="9">
        <f t="shared" si="116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14"/>
        <v>1.8086666666666666</v>
      </c>
      <c r="P2458">
        <f>IFERROR(E2458/L2458, "null")</f>
        <v>40.492537313432834</v>
      </c>
      <c r="Q2458" t="str">
        <f>TRIM(LEFT(N2458,SEARCH("/",N2458,1)-1))</f>
        <v>food</v>
      </c>
      <c r="R2458" t="str">
        <f>TRIM(RIGHT(N2458,LEN(N2458)-SEARCH("/",N2458)))</f>
        <v>small batch</v>
      </c>
      <c r="S2458" s="9">
        <f t="shared" si="115"/>
        <v>42761.961099537039</v>
      </c>
      <c r="T2458" s="9">
        <f t="shared" si="116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14"/>
        <v>1.0230434782608695</v>
      </c>
      <c r="P2459">
        <f>IFERROR(E2459/L2459, "null")</f>
        <v>189.75806451612902</v>
      </c>
      <c r="Q2459" t="str">
        <f>TRIM(LEFT(N2459,SEARCH("/",N2459,1)-1))</f>
        <v>food</v>
      </c>
      <c r="R2459" t="str">
        <f>TRIM(RIGHT(N2459,LEN(N2459)-SEARCH("/",N2459)))</f>
        <v>small batch</v>
      </c>
      <c r="S2459" s="9">
        <f t="shared" si="115"/>
        <v>42423.602500000001</v>
      </c>
      <c r="T2459" s="9">
        <f t="shared" si="116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14"/>
        <v>1.1017999999999999</v>
      </c>
      <c r="P2460">
        <f>IFERROR(E2460/L2460, "null")</f>
        <v>68.862499999999997</v>
      </c>
      <c r="Q2460" t="str">
        <f>TRIM(LEFT(N2460,SEARCH("/",N2460,1)-1))</f>
        <v>food</v>
      </c>
      <c r="R2460" t="str">
        <f>TRIM(RIGHT(N2460,LEN(N2460)-SEARCH("/",N2460)))</f>
        <v>small batch</v>
      </c>
      <c r="S2460" s="9">
        <f t="shared" si="115"/>
        <v>42495.871736111112</v>
      </c>
      <c r="T2460" s="9">
        <f t="shared" si="116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14"/>
        <v>1.0225</v>
      </c>
      <c r="P2461">
        <f>IFERROR(E2461/L2461, "null")</f>
        <v>108.77659574468085</v>
      </c>
      <c r="Q2461" t="str">
        <f>TRIM(LEFT(N2461,SEARCH("/",N2461,1)-1))</f>
        <v>food</v>
      </c>
      <c r="R2461" t="str">
        <f>TRIM(RIGHT(N2461,LEN(N2461)-SEARCH("/",N2461)))</f>
        <v>small batch</v>
      </c>
      <c r="S2461" s="9">
        <f t="shared" si="115"/>
        <v>42407.637557870374</v>
      </c>
      <c r="T2461" s="9">
        <f t="shared" si="116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14"/>
        <v>1.0078823529411765</v>
      </c>
      <c r="P2462">
        <f>IFERROR(E2462/L2462, "null")</f>
        <v>125.98529411764706</v>
      </c>
      <c r="Q2462" t="str">
        <f>TRIM(LEFT(N2462,SEARCH("/",N2462,1)-1))</f>
        <v>food</v>
      </c>
      <c r="R2462" t="str">
        <f>TRIM(RIGHT(N2462,LEN(N2462)-SEARCH("/",N2462)))</f>
        <v>small batch</v>
      </c>
      <c r="S2462" s="9">
        <f t="shared" si="115"/>
        <v>42704.187118055561</v>
      </c>
      <c r="T2462" s="9">
        <f t="shared" si="116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14"/>
        <v>1.038</v>
      </c>
      <c r="P2463">
        <f>IFERROR(E2463/L2463, "null")</f>
        <v>90.523255813953483</v>
      </c>
      <c r="Q2463" t="str">
        <f>TRIM(LEFT(N2463,SEARCH("/",N2463,1)-1))</f>
        <v>music</v>
      </c>
      <c r="R2463" t="str">
        <f>TRIM(RIGHT(N2463,LEN(N2463)-SEARCH("/",N2463)))</f>
        <v>indie rock</v>
      </c>
      <c r="S2463" s="9">
        <f t="shared" si="115"/>
        <v>40784.012696759259</v>
      </c>
      <c r="T2463" s="9">
        <f t="shared" si="116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14"/>
        <v>1.1070833333333334</v>
      </c>
      <c r="P2464">
        <f>IFERROR(E2464/L2464, "null")</f>
        <v>28.880434782608695</v>
      </c>
      <c r="Q2464" t="str">
        <f>TRIM(LEFT(N2464,SEARCH("/",N2464,1)-1))</f>
        <v>music</v>
      </c>
      <c r="R2464" t="str">
        <f>TRIM(RIGHT(N2464,LEN(N2464)-SEARCH("/",N2464)))</f>
        <v>indie rock</v>
      </c>
      <c r="S2464" s="9">
        <f t="shared" si="115"/>
        <v>41089.186296296299</v>
      </c>
      <c r="T2464" s="9">
        <f t="shared" si="116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14"/>
        <v>1.1625000000000001</v>
      </c>
      <c r="P2465">
        <f>IFERROR(E2465/L2465, "null")</f>
        <v>31</v>
      </c>
      <c r="Q2465" t="str">
        <f>TRIM(LEFT(N2465,SEARCH("/",N2465,1)-1))</f>
        <v>music</v>
      </c>
      <c r="R2465" t="str">
        <f>TRIM(RIGHT(N2465,LEN(N2465)-SEARCH("/",N2465)))</f>
        <v>indie rock</v>
      </c>
      <c r="S2465" s="9">
        <f t="shared" si="115"/>
        <v>41341.111400462964</v>
      </c>
      <c r="T2465" s="9">
        <f t="shared" si="116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14"/>
        <v>1.111</v>
      </c>
      <c r="P2466">
        <f>IFERROR(E2466/L2466, "null")</f>
        <v>51.674418604651166</v>
      </c>
      <c r="Q2466" t="str">
        <f>TRIM(LEFT(N2466,SEARCH("/",N2466,1)-1))</f>
        <v>music</v>
      </c>
      <c r="R2466" t="str">
        <f>TRIM(RIGHT(N2466,LEN(N2466)-SEARCH("/",N2466)))</f>
        <v>indie rock</v>
      </c>
      <c r="S2466" s="9">
        <f t="shared" si="115"/>
        <v>42248.90042824074</v>
      </c>
      <c r="T2466" s="9">
        <f t="shared" si="116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14"/>
        <v>1.8014285714285714</v>
      </c>
      <c r="P2467">
        <f>IFERROR(E2467/L2467, "null")</f>
        <v>26.270833333333332</v>
      </c>
      <c r="Q2467" t="str">
        <f>TRIM(LEFT(N2467,SEARCH("/",N2467,1)-1))</f>
        <v>music</v>
      </c>
      <c r="R2467" t="str">
        <f>TRIM(RIGHT(N2467,LEN(N2467)-SEARCH("/",N2467)))</f>
        <v>indie rock</v>
      </c>
      <c r="S2467" s="9">
        <f t="shared" si="115"/>
        <v>41145.719305555554</v>
      </c>
      <c r="T2467" s="9">
        <f t="shared" si="116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14"/>
        <v>1</v>
      </c>
      <c r="P2468">
        <f>IFERROR(E2468/L2468, "null")</f>
        <v>48.07692307692308</v>
      </c>
      <c r="Q2468" t="str">
        <f>TRIM(LEFT(N2468,SEARCH("/",N2468,1)-1))</f>
        <v>music</v>
      </c>
      <c r="R2468" t="str">
        <f>TRIM(RIGHT(N2468,LEN(N2468)-SEARCH("/",N2468)))</f>
        <v>indie rock</v>
      </c>
      <c r="S2468" s="9">
        <f t="shared" si="115"/>
        <v>41373.102465277778</v>
      </c>
      <c r="T2468" s="9">
        <f t="shared" si="116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14"/>
        <v>1.1850000000000001</v>
      </c>
      <c r="P2469">
        <f>IFERROR(E2469/L2469, "null")</f>
        <v>27.558139534883722</v>
      </c>
      <c r="Q2469" t="str">
        <f>TRIM(LEFT(N2469,SEARCH("/",N2469,1)-1))</f>
        <v>music</v>
      </c>
      <c r="R2469" t="str">
        <f>TRIM(RIGHT(N2469,LEN(N2469)-SEARCH("/",N2469)))</f>
        <v>indie rock</v>
      </c>
      <c r="S2469" s="9">
        <f t="shared" si="115"/>
        <v>41025.874201388891</v>
      </c>
      <c r="T2469" s="9">
        <f t="shared" si="116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14"/>
        <v>1.0721700000000001</v>
      </c>
      <c r="P2470">
        <f>IFERROR(E2470/L2470, "null")</f>
        <v>36.97137931034483</v>
      </c>
      <c r="Q2470" t="str">
        <f>TRIM(LEFT(N2470,SEARCH("/",N2470,1)-1))</f>
        <v>music</v>
      </c>
      <c r="R2470" t="str">
        <f>TRIM(RIGHT(N2470,LEN(N2470)-SEARCH("/",N2470)))</f>
        <v>indie rock</v>
      </c>
      <c r="S2470" s="9">
        <f t="shared" si="115"/>
        <v>41174.154178240737</v>
      </c>
      <c r="T2470" s="9">
        <f t="shared" si="116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14"/>
        <v>1.1366666666666667</v>
      </c>
      <c r="P2471">
        <f>IFERROR(E2471/L2471, "null")</f>
        <v>29.021276595744681</v>
      </c>
      <c r="Q2471" t="str">
        <f>TRIM(LEFT(N2471,SEARCH("/",N2471,1)-1))</f>
        <v>music</v>
      </c>
      <c r="R2471" t="str">
        <f>TRIM(RIGHT(N2471,LEN(N2471)-SEARCH("/",N2471)))</f>
        <v>indie rock</v>
      </c>
      <c r="S2471" s="9">
        <f t="shared" si="115"/>
        <v>40557.429733796293</v>
      </c>
      <c r="T2471" s="9">
        <f t="shared" si="116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14"/>
        <v>1.0316400000000001</v>
      </c>
      <c r="P2472">
        <f>IFERROR(E2472/L2472, "null")</f>
        <v>28.65666666666667</v>
      </c>
      <c r="Q2472" t="str">
        <f>TRIM(LEFT(N2472,SEARCH("/",N2472,1)-1))</f>
        <v>music</v>
      </c>
      <c r="R2472" t="str">
        <f>TRIM(RIGHT(N2472,LEN(N2472)-SEARCH("/",N2472)))</f>
        <v>indie rock</v>
      </c>
      <c r="S2472" s="9">
        <f t="shared" si="115"/>
        <v>41023.07471064815</v>
      </c>
      <c r="T2472" s="9">
        <f t="shared" si="116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14"/>
        <v>1.28</v>
      </c>
      <c r="P2473">
        <f>IFERROR(E2473/L2473, "null")</f>
        <v>37.647058823529413</v>
      </c>
      <c r="Q2473" t="str">
        <f>TRIM(LEFT(N2473,SEARCH("/",N2473,1)-1))</f>
        <v>music</v>
      </c>
      <c r="R2473" t="str">
        <f>TRIM(RIGHT(N2473,LEN(N2473)-SEARCH("/",N2473)))</f>
        <v>indie rock</v>
      </c>
      <c r="S2473" s="9">
        <f t="shared" si="115"/>
        <v>40893.992962962962</v>
      </c>
      <c r="T2473" s="9">
        <f t="shared" si="116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14"/>
        <v>1.3576026666666667</v>
      </c>
      <c r="P2474">
        <f>IFERROR(E2474/L2474, "null")</f>
        <v>97.904038461538462</v>
      </c>
      <c r="Q2474" t="str">
        <f>TRIM(LEFT(N2474,SEARCH("/",N2474,1)-1))</f>
        <v>music</v>
      </c>
      <c r="R2474" t="str">
        <f>TRIM(RIGHT(N2474,LEN(N2474)-SEARCH("/",N2474)))</f>
        <v>indie rock</v>
      </c>
      <c r="S2474" s="9">
        <f t="shared" si="115"/>
        <v>40354.11550925926</v>
      </c>
      <c r="T2474" s="9">
        <f t="shared" si="116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14"/>
        <v>1</v>
      </c>
      <c r="P2475">
        <f>IFERROR(E2475/L2475, "null")</f>
        <v>42.553191489361701</v>
      </c>
      <c r="Q2475" t="str">
        <f>TRIM(LEFT(N2475,SEARCH("/",N2475,1)-1))</f>
        <v>music</v>
      </c>
      <c r="R2475" t="str">
        <f>TRIM(RIGHT(N2475,LEN(N2475)-SEARCH("/",N2475)))</f>
        <v>indie rock</v>
      </c>
      <c r="S2475" s="9">
        <f t="shared" si="115"/>
        <v>41193.748483796298</v>
      </c>
      <c r="T2475" s="9">
        <f t="shared" si="116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14"/>
        <v>1.0000360000000001</v>
      </c>
      <c r="P2476">
        <f>IFERROR(E2476/L2476, "null")</f>
        <v>131.58368421052631</v>
      </c>
      <c r="Q2476" t="str">
        <f>TRIM(LEFT(N2476,SEARCH("/",N2476,1)-1))</f>
        <v>music</v>
      </c>
      <c r="R2476" t="str">
        <f>TRIM(RIGHT(N2476,LEN(N2476)-SEARCH("/",N2476)))</f>
        <v>indie rock</v>
      </c>
      <c r="S2476" s="9">
        <f t="shared" si="115"/>
        <v>40417.011296296296</v>
      </c>
      <c r="T2476" s="9">
        <f t="shared" si="116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14"/>
        <v>1.0471999999999999</v>
      </c>
      <c r="P2477">
        <f>IFERROR(E2477/L2477, "null")</f>
        <v>32.320987654320987</v>
      </c>
      <c r="Q2477" t="str">
        <f>TRIM(LEFT(N2477,SEARCH("/",N2477,1)-1))</f>
        <v>music</v>
      </c>
      <c r="R2477" t="str">
        <f>TRIM(RIGHT(N2477,LEN(N2477)-SEARCH("/",N2477)))</f>
        <v>indie rock</v>
      </c>
      <c r="S2477" s="9">
        <f t="shared" si="115"/>
        <v>40310.287673611114</v>
      </c>
      <c r="T2477" s="9">
        <f t="shared" si="116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14"/>
        <v>1.050225</v>
      </c>
      <c r="P2478">
        <f>IFERROR(E2478/L2478, "null")</f>
        <v>61.103999999999999</v>
      </c>
      <c r="Q2478" t="str">
        <f>TRIM(LEFT(N2478,SEARCH("/",N2478,1)-1))</f>
        <v>music</v>
      </c>
      <c r="R2478" t="str">
        <f>TRIM(RIGHT(N2478,LEN(N2478)-SEARCH("/",N2478)))</f>
        <v>indie rock</v>
      </c>
      <c r="S2478" s="9">
        <f t="shared" si="115"/>
        <v>41913.328356481477</v>
      </c>
      <c r="T2478" s="9">
        <f t="shared" si="116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14"/>
        <v>1.7133333333333334</v>
      </c>
      <c r="P2479">
        <f>IFERROR(E2479/L2479, "null")</f>
        <v>31.341463414634145</v>
      </c>
      <c r="Q2479" t="str">
        <f>TRIM(LEFT(N2479,SEARCH("/",N2479,1)-1))</f>
        <v>music</v>
      </c>
      <c r="R2479" t="str">
        <f>TRIM(RIGHT(N2479,LEN(N2479)-SEARCH("/",N2479)))</f>
        <v>indie rock</v>
      </c>
      <c r="S2479" s="9">
        <f t="shared" si="115"/>
        <v>41088.691493055558</v>
      </c>
      <c r="T2479" s="9">
        <f t="shared" si="116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14"/>
        <v>1.2749999999999999</v>
      </c>
      <c r="P2480">
        <f>IFERROR(E2480/L2480, "null")</f>
        <v>129.1139240506329</v>
      </c>
      <c r="Q2480" t="str">
        <f>TRIM(LEFT(N2480,SEARCH("/",N2480,1)-1))</f>
        <v>music</v>
      </c>
      <c r="R2480" t="str">
        <f>TRIM(RIGHT(N2480,LEN(N2480)-SEARCH("/",N2480)))</f>
        <v>indie rock</v>
      </c>
      <c r="S2480" s="9">
        <f t="shared" si="115"/>
        <v>41257.950381944444</v>
      </c>
      <c r="T2480" s="9">
        <f t="shared" si="116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14"/>
        <v>1.3344333333333334</v>
      </c>
      <c r="P2481">
        <f>IFERROR(E2481/L2481, "null")</f>
        <v>25.020624999999999</v>
      </c>
      <c r="Q2481" t="str">
        <f>TRIM(LEFT(N2481,SEARCH("/",N2481,1)-1))</f>
        <v>music</v>
      </c>
      <c r="R2481" t="str">
        <f>TRIM(RIGHT(N2481,LEN(N2481)-SEARCH("/",N2481)))</f>
        <v>indie rock</v>
      </c>
      <c r="S2481" s="9">
        <f t="shared" si="115"/>
        <v>41107.726782407408</v>
      </c>
      <c r="T2481" s="9">
        <f t="shared" si="116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14"/>
        <v>1</v>
      </c>
      <c r="P2482">
        <f>IFERROR(E2482/L2482, "null")</f>
        <v>250</v>
      </c>
      <c r="Q2482" t="str">
        <f>TRIM(LEFT(N2482,SEARCH("/",N2482,1)-1))</f>
        <v>music</v>
      </c>
      <c r="R2482" t="str">
        <f>TRIM(RIGHT(N2482,LEN(N2482)-SEARCH("/",N2482)))</f>
        <v>indie rock</v>
      </c>
      <c r="S2482" s="9">
        <f t="shared" si="115"/>
        <v>42227.936157407406</v>
      </c>
      <c r="T2482" s="9">
        <f t="shared" si="116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14"/>
        <v>1.1291099999999998</v>
      </c>
      <c r="P2483">
        <f>IFERROR(E2483/L2483, "null")</f>
        <v>47.541473684210523</v>
      </c>
      <c r="Q2483" t="str">
        <f>TRIM(LEFT(N2483,SEARCH("/",N2483,1)-1))</f>
        <v>music</v>
      </c>
      <c r="R2483" t="str">
        <f>TRIM(RIGHT(N2483,LEN(N2483)-SEARCH("/",N2483)))</f>
        <v>indie rock</v>
      </c>
      <c r="S2483" s="9">
        <f t="shared" si="115"/>
        <v>40999.645925925928</v>
      </c>
      <c r="T2483" s="9">
        <f t="shared" si="116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14"/>
        <v>1.0009999999999999</v>
      </c>
      <c r="P2484">
        <f>IFERROR(E2484/L2484, "null")</f>
        <v>40.04</v>
      </c>
      <c r="Q2484" t="str">
        <f>TRIM(LEFT(N2484,SEARCH("/",N2484,1)-1))</f>
        <v>music</v>
      </c>
      <c r="R2484" t="str">
        <f>TRIM(RIGHT(N2484,LEN(N2484)-SEARCH("/",N2484)))</f>
        <v>indie rock</v>
      </c>
      <c r="S2484" s="9">
        <f t="shared" si="115"/>
        <v>40711.782210648147</v>
      </c>
      <c r="T2484" s="9">
        <f t="shared" si="116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14"/>
        <v>1.1372727272727272</v>
      </c>
      <c r="P2485">
        <f>IFERROR(E2485/L2485, "null")</f>
        <v>65.84210526315789</v>
      </c>
      <c r="Q2485" t="str">
        <f>TRIM(LEFT(N2485,SEARCH("/",N2485,1)-1))</f>
        <v>music</v>
      </c>
      <c r="R2485" t="str">
        <f>TRIM(RIGHT(N2485,LEN(N2485)-SEARCH("/",N2485)))</f>
        <v>indie rock</v>
      </c>
      <c r="S2485" s="9">
        <f t="shared" si="115"/>
        <v>40970.750034722223</v>
      </c>
      <c r="T2485" s="9">
        <f t="shared" si="116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14"/>
        <v>1.1931742857142855</v>
      </c>
      <c r="P2486">
        <f>IFERROR(E2486/L2486, "null")</f>
        <v>46.401222222222216</v>
      </c>
      <c r="Q2486" t="str">
        <f>TRIM(LEFT(N2486,SEARCH("/",N2486,1)-1))</f>
        <v>music</v>
      </c>
      <c r="R2486" t="str">
        <f>TRIM(RIGHT(N2486,LEN(N2486)-SEARCH("/",N2486)))</f>
        <v>indie rock</v>
      </c>
      <c r="S2486" s="9">
        <f t="shared" si="115"/>
        <v>40771.916701388887</v>
      </c>
      <c r="T2486" s="9">
        <f t="shared" si="116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14"/>
        <v>1.0325</v>
      </c>
      <c r="P2487">
        <f>IFERROR(E2487/L2487, "null")</f>
        <v>50.365853658536587</v>
      </c>
      <c r="Q2487" t="str">
        <f>TRIM(LEFT(N2487,SEARCH("/",N2487,1)-1))</f>
        <v>music</v>
      </c>
      <c r="R2487" t="str">
        <f>TRIM(RIGHT(N2487,LEN(N2487)-SEARCH("/",N2487)))</f>
        <v>indie rock</v>
      </c>
      <c r="S2487" s="9">
        <f t="shared" si="115"/>
        <v>40793.998599537037</v>
      </c>
      <c r="T2487" s="9">
        <f t="shared" si="116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14"/>
        <v>2.6566666666666667</v>
      </c>
      <c r="P2488">
        <f>IFERROR(E2488/L2488, "null")</f>
        <v>26.566666666666666</v>
      </c>
      <c r="Q2488" t="str">
        <f>TRIM(LEFT(N2488,SEARCH("/",N2488,1)-1))</f>
        <v>music</v>
      </c>
      <c r="R2488" t="str">
        <f>TRIM(RIGHT(N2488,LEN(N2488)-SEARCH("/",N2488)))</f>
        <v>indie rock</v>
      </c>
      <c r="S2488" s="9">
        <f t="shared" si="115"/>
        <v>40991.708055555559</v>
      </c>
      <c r="T2488" s="9">
        <f t="shared" si="116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14"/>
        <v>1.0005066666666667</v>
      </c>
      <c r="P2489">
        <f>IFERROR(E2489/L2489, "null")</f>
        <v>39.493684210526318</v>
      </c>
      <c r="Q2489" t="str">
        <f>TRIM(LEFT(N2489,SEARCH("/",N2489,1)-1))</f>
        <v>music</v>
      </c>
      <c r="R2489" t="str">
        <f>TRIM(RIGHT(N2489,LEN(N2489)-SEARCH("/",N2489)))</f>
        <v>indie rock</v>
      </c>
      <c r="S2489" s="9">
        <f t="shared" si="115"/>
        <v>41026.083298611113</v>
      </c>
      <c r="T2489" s="9">
        <f t="shared" si="116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14"/>
        <v>1.0669999999999999</v>
      </c>
      <c r="P2490">
        <f>IFERROR(E2490/L2490, "null")</f>
        <v>49.246153846153845</v>
      </c>
      <c r="Q2490" t="str">
        <f>TRIM(LEFT(N2490,SEARCH("/",N2490,1)-1))</f>
        <v>music</v>
      </c>
      <c r="R2490" t="str">
        <f>TRIM(RIGHT(N2490,LEN(N2490)-SEARCH("/",N2490)))</f>
        <v>indie rock</v>
      </c>
      <c r="S2490" s="9">
        <f t="shared" si="115"/>
        <v>40833.633194444446</v>
      </c>
      <c r="T2490" s="9">
        <f t="shared" si="116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14"/>
        <v>1.3367142857142857</v>
      </c>
      <c r="P2491">
        <f>IFERROR(E2491/L2491, "null")</f>
        <v>62.38</v>
      </c>
      <c r="Q2491" t="str">
        <f>TRIM(LEFT(N2491,SEARCH("/",N2491,1)-1))</f>
        <v>music</v>
      </c>
      <c r="R2491" t="str">
        <f>TRIM(RIGHT(N2491,LEN(N2491)-SEARCH("/",N2491)))</f>
        <v>indie rock</v>
      </c>
      <c r="S2491" s="9">
        <f t="shared" si="115"/>
        <v>41373.690266203703</v>
      </c>
      <c r="T2491" s="9">
        <f t="shared" si="116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14"/>
        <v>1.214</v>
      </c>
      <c r="P2492">
        <f>IFERROR(E2492/L2492, "null")</f>
        <v>37.9375</v>
      </c>
      <c r="Q2492" t="str">
        <f>TRIM(LEFT(N2492,SEARCH("/",N2492,1)-1))</f>
        <v>music</v>
      </c>
      <c r="R2492" t="str">
        <f>TRIM(RIGHT(N2492,LEN(N2492)-SEARCH("/",N2492)))</f>
        <v>indie rock</v>
      </c>
      <c r="S2492" s="9">
        <f t="shared" si="115"/>
        <v>41023.227731481478</v>
      </c>
      <c r="T2492" s="9">
        <f t="shared" si="116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14"/>
        <v>1.032</v>
      </c>
      <c r="P2493">
        <f>IFERROR(E2493/L2493, "null")</f>
        <v>51.6</v>
      </c>
      <c r="Q2493" t="str">
        <f>TRIM(LEFT(N2493,SEARCH("/",N2493,1)-1))</f>
        <v>music</v>
      </c>
      <c r="R2493" t="str">
        <f>TRIM(RIGHT(N2493,LEN(N2493)-SEARCH("/",N2493)))</f>
        <v>indie rock</v>
      </c>
      <c r="S2493" s="9">
        <f t="shared" si="115"/>
        <v>40542.839282407411</v>
      </c>
      <c r="T2493" s="9">
        <f t="shared" si="116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14"/>
        <v>1.25</v>
      </c>
      <c r="P2494">
        <f>IFERROR(E2494/L2494, "null")</f>
        <v>27.777777777777779</v>
      </c>
      <c r="Q2494" t="str">
        <f>TRIM(LEFT(N2494,SEARCH("/",N2494,1)-1))</f>
        <v>music</v>
      </c>
      <c r="R2494" t="str">
        <f>TRIM(RIGHT(N2494,LEN(N2494)-SEARCH("/",N2494)))</f>
        <v>indie rock</v>
      </c>
      <c r="S2494" s="9">
        <f t="shared" si="115"/>
        <v>41024.985972222225</v>
      </c>
      <c r="T2494" s="9">
        <f t="shared" si="116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14"/>
        <v>1.2869999999999999</v>
      </c>
      <c r="P2495">
        <f>IFERROR(E2495/L2495, "null")</f>
        <v>99.382239382239376</v>
      </c>
      <c r="Q2495" t="str">
        <f>TRIM(LEFT(N2495,SEARCH("/",N2495,1)-1))</f>
        <v>music</v>
      </c>
      <c r="R2495" t="str">
        <f>TRIM(RIGHT(N2495,LEN(N2495)-SEARCH("/",N2495)))</f>
        <v>indie rock</v>
      </c>
      <c r="S2495" s="9">
        <f t="shared" si="115"/>
        <v>41348.168287037035</v>
      </c>
      <c r="T2495" s="9">
        <f t="shared" si="116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14"/>
        <v>1.0100533333333332</v>
      </c>
      <c r="P2496">
        <f>IFERROR(E2496/L2496, "null")</f>
        <v>38.848205128205123</v>
      </c>
      <c r="Q2496" t="str">
        <f>TRIM(LEFT(N2496,SEARCH("/",N2496,1)-1))</f>
        <v>music</v>
      </c>
      <c r="R2496" t="str">
        <f>TRIM(RIGHT(N2496,LEN(N2496)-SEARCH("/",N2496)))</f>
        <v>indie rock</v>
      </c>
      <c r="S2496" s="9">
        <f t="shared" si="115"/>
        <v>41022.645185185182</v>
      </c>
      <c r="T2496" s="9">
        <f t="shared" si="116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14"/>
        <v>1.2753666666666665</v>
      </c>
      <c r="P2497">
        <f>IFERROR(E2497/L2497, "null")</f>
        <v>45.548809523809524</v>
      </c>
      <c r="Q2497" t="str">
        <f>TRIM(LEFT(N2497,SEARCH("/",N2497,1)-1))</f>
        <v>music</v>
      </c>
      <c r="R2497" t="str">
        <f>TRIM(RIGHT(N2497,LEN(N2497)-SEARCH("/",N2497)))</f>
        <v>indie rock</v>
      </c>
      <c r="S2497" s="9">
        <f t="shared" si="115"/>
        <v>41036.946469907409</v>
      </c>
      <c r="T2497" s="9">
        <f t="shared" si="116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14"/>
        <v>1</v>
      </c>
      <c r="P2498">
        <f>IFERROR(E2498/L2498, "null")</f>
        <v>600</v>
      </c>
      <c r="Q2498" t="str">
        <f>TRIM(LEFT(N2498,SEARCH("/",N2498,1)-1))</f>
        <v>music</v>
      </c>
      <c r="R2498" t="str">
        <f>TRIM(RIGHT(N2498,LEN(N2498)-SEARCH("/",N2498)))</f>
        <v>indie rock</v>
      </c>
      <c r="S2498" s="9">
        <f t="shared" si="115"/>
        <v>41327.996435185189</v>
      </c>
      <c r="T2498" s="9">
        <f t="shared" si="116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17">E2499/D2499</f>
        <v>1.127715</v>
      </c>
      <c r="P2499">
        <f>IFERROR(E2499/L2499, "null")</f>
        <v>80.551071428571419</v>
      </c>
      <c r="Q2499" t="str">
        <f>TRIM(LEFT(N2499,SEARCH("/",N2499,1)-1))</f>
        <v>music</v>
      </c>
      <c r="R2499" t="str">
        <f>TRIM(RIGHT(N2499,LEN(N2499)-SEARCH("/",N2499)))</f>
        <v>indie rock</v>
      </c>
      <c r="S2499" s="9">
        <f t="shared" ref="S2499:S2562" si="118">(((J2499/60)/60)/24)+DATE(1970,1,1)</f>
        <v>40730.878912037035</v>
      </c>
      <c r="T2499" s="9">
        <f t="shared" ref="T2499:T2562" si="11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17"/>
        <v>1.056</v>
      </c>
      <c r="P2500">
        <f>IFERROR(E2500/L2500, "null")</f>
        <v>52.8</v>
      </c>
      <c r="Q2500" t="str">
        <f>TRIM(LEFT(N2500,SEARCH("/",N2500,1)-1))</f>
        <v>music</v>
      </c>
      <c r="R2500" t="str">
        <f>TRIM(RIGHT(N2500,LEN(N2500)-SEARCH("/",N2500)))</f>
        <v>indie rock</v>
      </c>
      <c r="S2500" s="9">
        <f t="shared" si="118"/>
        <v>42017.967442129629</v>
      </c>
      <c r="T2500" s="9">
        <f t="shared" si="11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17"/>
        <v>2.0262500000000001</v>
      </c>
      <c r="P2501">
        <f>IFERROR(E2501/L2501, "null")</f>
        <v>47.676470588235297</v>
      </c>
      <c r="Q2501" t="str">
        <f>TRIM(LEFT(N2501,SEARCH("/",N2501,1)-1))</f>
        <v>music</v>
      </c>
      <c r="R2501" t="str">
        <f>TRIM(RIGHT(N2501,LEN(N2501)-SEARCH("/",N2501)))</f>
        <v>indie rock</v>
      </c>
      <c r="S2501" s="9">
        <f t="shared" si="118"/>
        <v>41226.648576388885</v>
      </c>
      <c r="T2501" s="9">
        <f t="shared" si="11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17"/>
        <v>1.1333333333333333</v>
      </c>
      <c r="P2502">
        <f>IFERROR(E2502/L2502, "null")</f>
        <v>23.448275862068964</v>
      </c>
      <c r="Q2502" t="str">
        <f>TRIM(LEFT(N2502,SEARCH("/",N2502,1)-1))</f>
        <v>music</v>
      </c>
      <c r="R2502" t="str">
        <f>TRIM(RIGHT(N2502,LEN(N2502)-SEARCH("/",N2502)))</f>
        <v>indie rock</v>
      </c>
      <c r="S2502" s="9">
        <f t="shared" si="118"/>
        <v>41053.772858796299</v>
      </c>
      <c r="T2502" s="9">
        <f t="shared" si="11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17"/>
        <v>2.5545454545454545E-2</v>
      </c>
      <c r="P2503">
        <f>IFERROR(E2503/L2503, "null")</f>
        <v>40.142857142857146</v>
      </c>
      <c r="Q2503" t="str">
        <f>TRIM(LEFT(N2503,SEARCH("/",N2503,1)-1))</f>
        <v>food</v>
      </c>
      <c r="R2503" t="str">
        <f>TRIM(RIGHT(N2503,LEN(N2503)-SEARCH("/",N2503)))</f>
        <v>restaurants</v>
      </c>
      <c r="S2503" s="9">
        <f t="shared" si="118"/>
        <v>42244.776666666665</v>
      </c>
      <c r="T2503" s="9">
        <f t="shared" si="11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17"/>
        <v>7.8181818181818181E-4</v>
      </c>
      <c r="P2504">
        <f>IFERROR(E2504/L2504, "null")</f>
        <v>17.2</v>
      </c>
      <c r="Q2504" t="str">
        <f>TRIM(LEFT(N2504,SEARCH("/",N2504,1)-1))</f>
        <v>food</v>
      </c>
      <c r="R2504" t="str">
        <f>TRIM(RIGHT(N2504,LEN(N2504)-SEARCH("/",N2504)))</f>
        <v>restaurants</v>
      </c>
      <c r="S2504" s="9">
        <f t="shared" si="118"/>
        <v>41858.825439814813</v>
      </c>
      <c r="T2504" s="9">
        <f t="shared" si="11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17"/>
        <v>0</v>
      </c>
      <c r="P2505" t="str">
        <f>IFERROR(E2505/L2505, "null")</f>
        <v>null</v>
      </c>
      <c r="Q2505" t="str">
        <f>TRIM(LEFT(N2505,SEARCH("/",N2505,1)-1))</f>
        <v>food</v>
      </c>
      <c r="R2505" t="str">
        <f>TRIM(RIGHT(N2505,LEN(N2505)-SEARCH("/",N2505)))</f>
        <v>restaurants</v>
      </c>
      <c r="S2505" s="9">
        <f t="shared" si="118"/>
        <v>42498.899398148147</v>
      </c>
      <c r="T2505" s="9">
        <f t="shared" si="11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17"/>
        <v>0</v>
      </c>
      <c r="P2506" t="str">
        <f>IFERROR(E2506/L2506, "null")</f>
        <v>null</v>
      </c>
      <c r="Q2506" t="str">
        <f>TRIM(LEFT(N2506,SEARCH("/",N2506,1)-1))</f>
        <v>food</v>
      </c>
      <c r="R2506" t="str">
        <f>TRIM(RIGHT(N2506,LEN(N2506)-SEARCH("/",N2506)))</f>
        <v>restaurants</v>
      </c>
      <c r="S2506" s="9">
        <f t="shared" si="118"/>
        <v>41928.015439814815</v>
      </c>
      <c r="T2506" s="9">
        <f t="shared" si="11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17"/>
        <v>0</v>
      </c>
      <c r="P2507" t="str">
        <f>IFERROR(E2507/L2507, "null")</f>
        <v>null</v>
      </c>
      <c r="Q2507" t="str">
        <f>TRIM(LEFT(N2507,SEARCH("/",N2507,1)-1))</f>
        <v>food</v>
      </c>
      <c r="R2507" t="str">
        <f>TRIM(RIGHT(N2507,LEN(N2507)-SEARCH("/",N2507)))</f>
        <v>restaurants</v>
      </c>
      <c r="S2507" s="9">
        <f t="shared" si="118"/>
        <v>42047.05574074074</v>
      </c>
      <c r="T2507" s="9">
        <f t="shared" si="11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17"/>
        <v>6.0000000000000001E-3</v>
      </c>
      <c r="P2508">
        <f>IFERROR(E2508/L2508, "null")</f>
        <v>15</v>
      </c>
      <c r="Q2508" t="str">
        <f>TRIM(LEFT(N2508,SEARCH("/",N2508,1)-1))</f>
        <v>food</v>
      </c>
      <c r="R2508" t="str">
        <f>TRIM(RIGHT(N2508,LEN(N2508)-SEARCH("/",N2508)))</f>
        <v>restaurants</v>
      </c>
      <c r="S2508" s="9">
        <f t="shared" si="118"/>
        <v>42258.297094907408</v>
      </c>
      <c r="T2508" s="9">
        <f t="shared" si="11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17"/>
        <v>0</v>
      </c>
      <c r="P2509" t="str">
        <f>IFERROR(E2509/L2509, "null")</f>
        <v>null</v>
      </c>
      <c r="Q2509" t="str">
        <f>TRIM(LEFT(N2509,SEARCH("/",N2509,1)-1))</f>
        <v>food</v>
      </c>
      <c r="R2509" t="str">
        <f>TRIM(RIGHT(N2509,LEN(N2509)-SEARCH("/",N2509)))</f>
        <v>restaurants</v>
      </c>
      <c r="S2509" s="9">
        <f t="shared" si="118"/>
        <v>42105.072962962964</v>
      </c>
      <c r="T2509" s="9">
        <f t="shared" si="11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17"/>
        <v>0</v>
      </c>
      <c r="P2510" t="str">
        <f>IFERROR(E2510/L2510, "null")</f>
        <v>null</v>
      </c>
      <c r="Q2510" t="str">
        <f>TRIM(LEFT(N2510,SEARCH("/",N2510,1)-1))</f>
        <v>food</v>
      </c>
      <c r="R2510" t="str">
        <f>TRIM(RIGHT(N2510,LEN(N2510)-SEARCH("/",N2510)))</f>
        <v>restaurants</v>
      </c>
      <c r="S2510" s="9">
        <f t="shared" si="118"/>
        <v>41835.951782407406</v>
      </c>
      <c r="T2510" s="9">
        <f t="shared" si="11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17"/>
        <v>1.0526315789473684E-2</v>
      </c>
      <c r="P2511">
        <f>IFERROR(E2511/L2511, "null")</f>
        <v>35.714285714285715</v>
      </c>
      <c r="Q2511" t="str">
        <f>TRIM(LEFT(N2511,SEARCH("/",N2511,1)-1))</f>
        <v>food</v>
      </c>
      <c r="R2511" t="str">
        <f>TRIM(RIGHT(N2511,LEN(N2511)-SEARCH("/",N2511)))</f>
        <v>restaurants</v>
      </c>
      <c r="S2511" s="9">
        <f t="shared" si="118"/>
        <v>42058.809594907405</v>
      </c>
      <c r="T2511" s="9">
        <f t="shared" si="11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17"/>
        <v>1.5E-3</v>
      </c>
      <c r="P2512">
        <f>IFERROR(E2512/L2512, "null")</f>
        <v>37.5</v>
      </c>
      <c r="Q2512" t="str">
        <f>TRIM(LEFT(N2512,SEARCH("/",N2512,1)-1))</f>
        <v>food</v>
      </c>
      <c r="R2512" t="str">
        <f>TRIM(RIGHT(N2512,LEN(N2512)-SEARCH("/",N2512)))</f>
        <v>restaurants</v>
      </c>
      <c r="S2512" s="9">
        <f t="shared" si="118"/>
        <v>42078.997361111105</v>
      </c>
      <c r="T2512" s="9">
        <f t="shared" si="11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17"/>
        <v>0</v>
      </c>
      <c r="P2513" t="str">
        <f>IFERROR(E2513/L2513, "null")</f>
        <v>null</v>
      </c>
      <c r="Q2513" t="str">
        <f>TRIM(LEFT(N2513,SEARCH("/",N2513,1)-1))</f>
        <v>food</v>
      </c>
      <c r="R2513" t="str">
        <f>TRIM(RIGHT(N2513,LEN(N2513)-SEARCH("/",N2513)))</f>
        <v>restaurants</v>
      </c>
      <c r="S2513" s="9">
        <f t="shared" si="118"/>
        <v>42371.446909722217</v>
      </c>
      <c r="T2513" s="9">
        <f t="shared" si="11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17"/>
        <v>0</v>
      </c>
      <c r="P2514" t="str">
        <f>IFERROR(E2514/L2514, "null")</f>
        <v>null</v>
      </c>
      <c r="Q2514" t="str">
        <f>TRIM(LEFT(N2514,SEARCH("/",N2514,1)-1))</f>
        <v>food</v>
      </c>
      <c r="R2514" t="str">
        <f>TRIM(RIGHT(N2514,LEN(N2514)-SEARCH("/",N2514)))</f>
        <v>restaurants</v>
      </c>
      <c r="S2514" s="9">
        <f t="shared" si="118"/>
        <v>41971.876863425925</v>
      </c>
      <c r="T2514" s="9">
        <f t="shared" si="11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17"/>
        <v>0</v>
      </c>
      <c r="P2515" t="str">
        <f>IFERROR(E2515/L2515, "null")</f>
        <v>null</v>
      </c>
      <c r="Q2515" t="str">
        <f>TRIM(LEFT(N2515,SEARCH("/",N2515,1)-1))</f>
        <v>food</v>
      </c>
      <c r="R2515" t="str">
        <f>TRIM(RIGHT(N2515,LEN(N2515)-SEARCH("/",N2515)))</f>
        <v>restaurants</v>
      </c>
      <c r="S2515" s="9">
        <f t="shared" si="118"/>
        <v>42732.00681712963</v>
      </c>
      <c r="T2515" s="9">
        <f t="shared" si="11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17"/>
        <v>1.7500000000000002E-2</v>
      </c>
      <c r="P2516">
        <f>IFERROR(E2516/L2516, "null")</f>
        <v>52.5</v>
      </c>
      <c r="Q2516" t="str">
        <f>TRIM(LEFT(N2516,SEARCH("/",N2516,1)-1))</f>
        <v>food</v>
      </c>
      <c r="R2516" t="str">
        <f>TRIM(RIGHT(N2516,LEN(N2516)-SEARCH("/",N2516)))</f>
        <v>restaurants</v>
      </c>
      <c r="S2516" s="9">
        <f t="shared" si="118"/>
        <v>41854.389780092592</v>
      </c>
      <c r="T2516" s="9">
        <f t="shared" si="11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17"/>
        <v>0.186</v>
      </c>
      <c r="P2517">
        <f>IFERROR(E2517/L2517, "null")</f>
        <v>77.5</v>
      </c>
      <c r="Q2517" t="str">
        <f>TRIM(LEFT(N2517,SEARCH("/",N2517,1)-1))</f>
        <v>food</v>
      </c>
      <c r="R2517" t="str">
        <f>TRIM(RIGHT(N2517,LEN(N2517)-SEARCH("/",N2517)))</f>
        <v>restaurants</v>
      </c>
      <c r="S2517" s="9">
        <f t="shared" si="118"/>
        <v>42027.839733796296</v>
      </c>
      <c r="T2517" s="9">
        <f t="shared" si="11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17"/>
        <v>0</v>
      </c>
      <c r="P2518" t="str">
        <f>IFERROR(E2518/L2518, "null")</f>
        <v>null</v>
      </c>
      <c r="Q2518" t="str">
        <f>TRIM(LEFT(N2518,SEARCH("/",N2518,1)-1))</f>
        <v>food</v>
      </c>
      <c r="R2518" t="str">
        <f>TRIM(RIGHT(N2518,LEN(N2518)-SEARCH("/",N2518)))</f>
        <v>restaurants</v>
      </c>
      <c r="S2518" s="9">
        <f t="shared" si="118"/>
        <v>41942.653379629628</v>
      </c>
      <c r="T2518" s="9">
        <f t="shared" si="11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17"/>
        <v>9.8166666666666666E-2</v>
      </c>
      <c r="P2519">
        <f>IFERROR(E2519/L2519, "null")</f>
        <v>53.545454545454547</v>
      </c>
      <c r="Q2519" t="str">
        <f>TRIM(LEFT(N2519,SEARCH("/",N2519,1)-1))</f>
        <v>food</v>
      </c>
      <c r="R2519" t="str">
        <f>TRIM(RIGHT(N2519,LEN(N2519)-SEARCH("/",N2519)))</f>
        <v>restaurants</v>
      </c>
      <c r="S2519" s="9">
        <f t="shared" si="118"/>
        <v>42052.802430555559</v>
      </c>
      <c r="T2519" s="9">
        <f t="shared" si="11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17"/>
        <v>0</v>
      </c>
      <c r="P2520" t="str">
        <f>IFERROR(E2520/L2520, "null")</f>
        <v>null</v>
      </c>
      <c r="Q2520" t="str">
        <f>TRIM(LEFT(N2520,SEARCH("/",N2520,1)-1))</f>
        <v>food</v>
      </c>
      <c r="R2520" t="str">
        <f>TRIM(RIGHT(N2520,LEN(N2520)-SEARCH("/",N2520)))</f>
        <v>restaurants</v>
      </c>
      <c r="S2520" s="9">
        <f t="shared" si="118"/>
        <v>41926.680879629632</v>
      </c>
      <c r="T2520" s="9">
        <f t="shared" si="11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17"/>
        <v>4.3333333333333331E-4</v>
      </c>
      <c r="P2521">
        <f>IFERROR(E2521/L2521, "null")</f>
        <v>16.25</v>
      </c>
      <c r="Q2521" t="str">
        <f>TRIM(LEFT(N2521,SEARCH("/",N2521,1)-1))</f>
        <v>food</v>
      </c>
      <c r="R2521" t="str">
        <f>TRIM(RIGHT(N2521,LEN(N2521)-SEARCH("/",N2521)))</f>
        <v>restaurants</v>
      </c>
      <c r="S2521" s="9">
        <f t="shared" si="118"/>
        <v>41809.155138888891</v>
      </c>
      <c r="T2521" s="9">
        <f t="shared" si="11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17"/>
        <v>0</v>
      </c>
      <c r="P2522" t="str">
        <f>IFERROR(E2522/L2522, "null")</f>
        <v>null</v>
      </c>
      <c r="Q2522" t="str">
        <f>TRIM(LEFT(N2522,SEARCH("/",N2522,1)-1))</f>
        <v>food</v>
      </c>
      <c r="R2522" t="str">
        <f>TRIM(RIGHT(N2522,LEN(N2522)-SEARCH("/",N2522)))</f>
        <v>restaurants</v>
      </c>
      <c r="S2522" s="9">
        <f t="shared" si="118"/>
        <v>42612.600520833337</v>
      </c>
      <c r="T2522" s="9">
        <f t="shared" si="11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17"/>
        <v>1.0948792000000001</v>
      </c>
      <c r="P2523">
        <f>IFERROR(E2523/L2523, "null")</f>
        <v>103.68174242424243</v>
      </c>
      <c r="Q2523" t="str">
        <f>TRIM(LEFT(N2523,SEARCH("/",N2523,1)-1))</f>
        <v>music</v>
      </c>
      <c r="R2523" t="str">
        <f>TRIM(RIGHT(N2523,LEN(N2523)-SEARCH("/",N2523)))</f>
        <v>classical music</v>
      </c>
      <c r="S2523" s="9">
        <f t="shared" si="118"/>
        <v>42269.967835648145</v>
      </c>
      <c r="T2523" s="9">
        <f t="shared" si="11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17"/>
        <v>1</v>
      </c>
      <c r="P2524">
        <f>IFERROR(E2524/L2524, "null")</f>
        <v>185.18518518518519</v>
      </c>
      <c r="Q2524" t="str">
        <f>TRIM(LEFT(N2524,SEARCH("/",N2524,1)-1))</f>
        <v>music</v>
      </c>
      <c r="R2524" t="str">
        <f>TRIM(RIGHT(N2524,LEN(N2524)-SEARCH("/",N2524)))</f>
        <v>classical music</v>
      </c>
      <c r="S2524" s="9">
        <f t="shared" si="118"/>
        <v>42460.573611111111</v>
      </c>
      <c r="T2524" s="9">
        <f t="shared" si="11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17"/>
        <v>1.5644444444444445</v>
      </c>
      <c r="P2525">
        <f>IFERROR(E2525/L2525, "null")</f>
        <v>54.153846153846153</v>
      </c>
      <c r="Q2525" t="str">
        <f>TRIM(LEFT(N2525,SEARCH("/",N2525,1)-1))</f>
        <v>music</v>
      </c>
      <c r="R2525" t="str">
        <f>TRIM(RIGHT(N2525,LEN(N2525)-SEARCH("/",N2525)))</f>
        <v>classical music</v>
      </c>
      <c r="S2525" s="9">
        <f t="shared" si="118"/>
        <v>41930.975601851853</v>
      </c>
      <c r="T2525" s="9">
        <f t="shared" si="11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17"/>
        <v>1.016</v>
      </c>
      <c r="P2526">
        <f>IFERROR(E2526/L2526, "null")</f>
        <v>177.2093023255814</v>
      </c>
      <c r="Q2526" t="str">
        <f>TRIM(LEFT(N2526,SEARCH("/",N2526,1)-1))</f>
        <v>music</v>
      </c>
      <c r="R2526" t="str">
        <f>TRIM(RIGHT(N2526,LEN(N2526)-SEARCH("/",N2526)))</f>
        <v>classical music</v>
      </c>
      <c r="S2526" s="9">
        <f t="shared" si="118"/>
        <v>41961.807372685187</v>
      </c>
      <c r="T2526" s="9">
        <f t="shared" si="11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17"/>
        <v>1.00325</v>
      </c>
      <c r="P2527">
        <f>IFERROR(E2527/L2527, "null")</f>
        <v>100.325</v>
      </c>
      <c r="Q2527" t="str">
        <f>TRIM(LEFT(N2527,SEARCH("/",N2527,1)-1))</f>
        <v>music</v>
      </c>
      <c r="R2527" t="str">
        <f>TRIM(RIGHT(N2527,LEN(N2527)-SEARCH("/",N2527)))</f>
        <v>classical music</v>
      </c>
      <c r="S2527" s="9">
        <f t="shared" si="118"/>
        <v>41058.844571759262</v>
      </c>
      <c r="T2527" s="9">
        <f t="shared" si="11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17"/>
        <v>1.1294999999999999</v>
      </c>
      <c r="P2528">
        <f>IFERROR(E2528/L2528, "null")</f>
        <v>136.90909090909091</v>
      </c>
      <c r="Q2528" t="str">
        <f>TRIM(LEFT(N2528,SEARCH("/",N2528,1)-1))</f>
        <v>music</v>
      </c>
      <c r="R2528" t="str">
        <f>TRIM(RIGHT(N2528,LEN(N2528)-SEARCH("/",N2528)))</f>
        <v>classical music</v>
      </c>
      <c r="S2528" s="9">
        <f t="shared" si="118"/>
        <v>41953.091134259259</v>
      </c>
      <c r="T2528" s="9">
        <f t="shared" si="11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17"/>
        <v>1.02125</v>
      </c>
      <c r="P2529">
        <f>IFERROR(E2529/L2529, "null")</f>
        <v>57.535211267605632</v>
      </c>
      <c r="Q2529" t="str">
        <f>TRIM(LEFT(N2529,SEARCH("/",N2529,1)-1))</f>
        <v>music</v>
      </c>
      <c r="R2529" t="str">
        <f>TRIM(RIGHT(N2529,LEN(N2529)-SEARCH("/",N2529)))</f>
        <v>classical music</v>
      </c>
      <c r="S2529" s="9">
        <f t="shared" si="118"/>
        <v>41546.75105324074</v>
      </c>
      <c r="T2529" s="9">
        <f t="shared" si="11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17"/>
        <v>1.0724974999999999</v>
      </c>
      <c r="P2530">
        <f>IFERROR(E2530/L2530, "null")</f>
        <v>52.962839506172834</v>
      </c>
      <c r="Q2530" t="str">
        <f>TRIM(LEFT(N2530,SEARCH("/",N2530,1)-1))</f>
        <v>music</v>
      </c>
      <c r="R2530" t="str">
        <f>TRIM(RIGHT(N2530,LEN(N2530)-SEARCH("/",N2530)))</f>
        <v>classical music</v>
      </c>
      <c r="S2530" s="9">
        <f t="shared" si="118"/>
        <v>42217.834525462968</v>
      </c>
      <c r="T2530" s="9">
        <f t="shared" si="11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17"/>
        <v>1.0428333333333333</v>
      </c>
      <c r="P2531">
        <f>IFERROR(E2531/L2531, "null")</f>
        <v>82.328947368421055</v>
      </c>
      <c r="Q2531" t="str">
        <f>TRIM(LEFT(N2531,SEARCH("/",N2531,1)-1))</f>
        <v>music</v>
      </c>
      <c r="R2531" t="str">
        <f>TRIM(RIGHT(N2531,LEN(N2531)-SEARCH("/",N2531)))</f>
        <v>classical music</v>
      </c>
      <c r="S2531" s="9">
        <f t="shared" si="118"/>
        <v>40948.080729166664</v>
      </c>
      <c r="T2531" s="9">
        <f t="shared" si="11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17"/>
        <v>1</v>
      </c>
      <c r="P2532">
        <f>IFERROR(E2532/L2532, "null")</f>
        <v>135.41666666666666</v>
      </c>
      <c r="Q2532" t="str">
        <f>TRIM(LEFT(N2532,SEARCH("/",N2532,1)-1))</f>
        <v>music</v>
      </c>
      <c r="R2532" t="str">
        <f>TRIM(RIGHT(N2532,LEN(N2532)-SEARCH("/",N2532)))</f>
        <v>classical music</v>
      </c>
      <c r="S2532" s="9">
        <f t="shared" si="118"/>
        <v>42081.864641203705</v>
      </c>
      <c r="T2532" s="9">
        <f t="shared" si="11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17"/>
        <v>1.004</v>
      </c>
      <c r="P2533">
        <f>IFERROR(E2533/L2533, "null")</f>
        <v>74.06557377049181</v>
      </c>
      <c r="Q2533" t="str">
        <f>TRIM(LEFT(N2533,SEARCH("/",N2533,1)-1))</f>
        <v>music</v>
      </c>
      <c r="R2533" t="str">
        <f>TRIM(RIGHT(N2533,LEN(N2533)-SEARCH("/",N2533)))</f>
        <v>classical music</v>
      </c>
      <c r="S2533" s="9">
        <f t="shared" si="118"/>
        <v>42208.680023148147</v>
      </c>
      <c r="T2533" s="9">
        <f t="shared" si="11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17"/>
        <v>1.26125</v>
      </c>
      <c r="P2534">
        <f>IFERROR(E2534/L2534, "null")</f>
        <v>84.083333333333329</v>
      </c>
      <c r="Q2534" t="str">
        <f>TRIM(LEFT(N2534,SEARCH("/",N2534,1)-1))</f>
        <v>music</v>
      </c>
      <c r="R2534" t="str">
        <f>TRIM(RIGHT(N2534,LEN(N2534)-SEARCH("/",N2534)))</f>
        <v>classical music</v>
      </c>
      <c r="S2534" s="9">
        <f t="shared" si="118"/>
        <v>41107.849143518521</v>
      </c>
      <c r="T2534" s="9">
        <f t="shared" si="11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17"/>
        <v>1.1066666666666667</v>
      </c>
      <c r="P2535">
        <f>IFERROR(E2535/L2535, "null")</f>
        <v>61.029411764705884</v>
      </c>
      <c r="Q2535" t="str">
        <f>TRIM(LEFT(N2535,SEARCH("/",N2535,1)-1))</f>
        <v>music</v>
      </c>
      <c r="R2535" t="str">
        <f>TRIM(RIGHT(N2535,LEN(N2535)-SEARCH("/",N2535)))</f>
        <v>classical music</v>
      </c>
      <c r="S2535" s="9">
        <f t="shared" si="118"/>
        <v>41304.751284722224</v>
      </c>
      <c r="T2535" s="9">
        <f t="shared" si="11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17"/>
        <v>1.05</v>
      </c>
      <c r="P2536">
        <f>IFERROR(E2536/L2536, "null")</f>
        <v>150</v>
      </c>
      <c r="Q2536" t="str">
        <f>TRIM(LEFT(N2536,SEARCH("/",N2536,1)-1))</f>
        <v>music</v>
      </c>
      <c r="R2536" t="str">
        <f>TRIM(RIGHT(N2536,LEN(N2536)-SEARCH("/",N2536)))</f>
        <v>classical music</v>
      </c>
      <c r="S2536" s="9">
        <f t="shared" si="118"/>
        <v>40127.700370370374</v>
      </c>
      <c r="T2536" s="9">
        <f t="shared" si="11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17"/>
        <v>1.03775</v>
      </c>
      <c r="P2537">
        <f>IFERROR(E2537/L2537, "null")</f>
        <v>266.08974358974359</v>
      </c>
      <c r="Q2537" t="str">
        <f>TRIM(LEFT(N2537,SEARCH("/",N2537,1)-1))</f>
        <v>music</v>
      </c>
      <c r="R2537" t="str">
        <f>TRIM(RIGHT(N2537,LEN(N2537)-SEARCH("/",N2537)))</f>
        <v>classical music</v>
      </c>
      <c r="S2537" s="9">
        <f t="shared" si="118"/>
        <v>41943.791030092594</v>
      </c>
      <c r="T2537" s="9">
        <f t="shared" si="11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17"/>
        <v>1.1599999999999999</v>
      </c>
      <c r="P2538">
        <f>IFERROR(E2538/L2538, "null")</f>
        <v>7.25</v>
      </c>
      <c r="Q2538" t="str">
        <f>TRIM(LEFT(N2538,SEARCH("/",N2538,1)-1))</f>
        <v>music</v>
      </c>
      <c r="R2538" t="str">
        <f>TRIM(RIGHT(N2538,LEN(N2538)-SEARCH("/",N2538)))</f>
        <v>classical music</v>
      </c>
      <c r="S2538" s="9">
        <f t="shared" si="118"/>
        <v>41464.106087962966</v>
      </c>
      <c r="T2538" s="9">
        <f t="shared" si="11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17"/>
        <v>1.1000000000000001</v>
      </c>
      <c r="P2539">
        <f>IFERROR(E2539/L2539, "null")</f>
        <v>100</v>
      </c>
      <c r="Q2539" t="str">
        <f>TRIM(LEFT(N2539,SEARCH("/",N2539,1)-1))</f>
        <v>music</v>
      </c>
      <c r="R2539" t="str">
        <f>TRIM(RIGHT(N2539,LEN(N2539)-SEARCH("/",N2539)))</f>
        <v>classical music</v>
      </c>
      <c r="S2539" s="9">
        <f t="shared" si="118"/>
        <v>40696.648784722223</v>
      </c>
      <c r="T2539" s="9">
        <f t="shared" si="11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17"/>
        <v>1.130176111111111</v>
      </c>
      <c r="P2540">
        <f>IFERROR(E2540/L2540, "null")</f>
        <v>109.96308108108107</v>
      </c>
      <c r="Q2540" t="str">
        <f>TRIM(LEFT(N2540,SEARCH("/",N2540,1)-1))</f>
        <v>music</v>
      </c>
      <c r="R2540" t="str">
        <f>TRIM(RIGHT(N2540,LEN(N2540)-SEARCH("/",N2540)))</f>
        <v>classical music</v>
      </c>
      <c r="S2540" s="9">
        <f t="shared" si="118"/>
        <v>41298.509965277779</v>
      </c>
      <c r="T2540" s="9">
        <f t="shared" si="11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17"/>
        <v>1.0024999999999999</v>
      </c>
      <c r="P2541">
        <f>IFERROR(E2541/L2541, "null")</f>
        <v>169.91525423728814</v>
      </c>
      <c r="Q2541" t="str">
        <f>TRIM(LEFT(N2541,SEARCH("/",N2541,1)-1))</f>
        <v>music</v>
      </c>
      <c r="R2541" t="str">
        <f>TRIM(RIGHT(N2541,LEN(N2541)-SEARCH("/",N2541)))</f>
        <v>classical music</v>
      </c>
      <c r="S2541" s="9">
        <f t="shared" si="118"/>
        <v>41977.902222222227</v>
      </c>
      <c r="T2541" s="9">
        <f t="shared" si="11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17"/>
        <v>1.034</v>
      </c>
      <c r="P2542">
        <f>IFERROR(E2542/L2542, "null")</f>
        <v>95.740740740740748</v>
      </c>
      <c r="Q2542" t="str">
        <f>TRIM(LEFT(N2542,SEARCH("/",N2542,1)-1))</f>
        <v>music</v>
      </c>
      <c r="R2542" t="str">
        <f>TRIM(RIGHT(N2542,LEN(N2542)-SEARCH("/",N2542)))</f>
        <v>classical music</v>
      </c>
      <c r="S2542" s="9">
        <f t="shared" si="118"/>
        <v>40785.675011574072</v>
      </c>
      <c r="T2542" s="9">
        <f t="shared" si="11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17"/>
        <v>1.0702857142857143</v>
      </c>
      <c r="P2543">
        <f>IFERROR(E2543/L2543, "null")</f>
        <v>59.460317460317462</v>
      </c>
      <c r="Q2543" t="str">
        <f>TRIM(LEFT(N2543,SEARCH("/",N2543,1)-1))</f>
        <v>music</v>
      </c>
      <c r="R2543" t="str">
        <f>TRIM(RIGHT(N2543,LEN(N2543)-SEARCH("/",N2543)))</f>
        <v>classical music</v>
      </c>
      <c r="S2543" s="9">
        <f t="shared" si="118"/>
        <v>41483.449282407404</v>
      </c>
      <c r="T2543" s="9">
        <f t="shared" si="11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17"/>
        <v>1.0357142857142858</v>
      </c>
      <c r="P2544">
        <f>IFERROR(E2544/L2544, "null")</f>
        <v>55.769230769230766</v>
      </c>
      <c r="Q2544" t="str">
        <f>TRIM(LEFT(N2544,SEARCH("/",N2544,1)-1))</f>
        <v>music</v>
      </c>
      <c r="R2544" t="str">
        <f>TRIM(RIGHT(N2544,LEN(N2544)-SEARCH("/",N2544)))</f>
        <v>classical music</v>
      </c>
      <c r="S2544" s="9">
        <f t="shared" si="118"/>
        <v>41509.426585648151</v>
      </c>
      <c r="T2544" s="9">
        <f t="shared" si="11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17"/>
        <v>1.5640000000000001</v>
      </c>
      <c r="P2545">
        <f>IFERROR(E2545/L2545, "null")</f>
        <v>30.076923076923077</v>
      </c>
      <c r="Q2545" t="str">
        <f>TRIM(LEFT(N2545,SEARCH("/",N2545,1)-1))</f>
        <v>music</v>
      </c>
      <c r="R2545" t="str">
        <f>TRIM(RIGHT(N2545,LEN(N2545)-SEARCH("/",N2545)))</f>
        <v>classical music</v>
      </c>
      <c r="S2545" s="9">
        <f t="shared" si="118"/>
        <v>40514.107615740737</v>
      </c>
      <c r="T2545" s="9">
        <f t="shared" si="11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17"/>
        <v>1.0082</v>
      </c>
      <c r="P2546">
        <f>IFERROR(E2546/L2546, "null")</f>
        <v>88.438596491228068</v>
      </c>
      <c r="Q2546" t="str">
        <f>TRIM(LEFT(N2546,SEARCH("/",N2546,1)-1))</f>
        <v>music</v>
      </c>
      <c r="R2546" t="str">
        <f>TRIM(RIGHT(N2546,LEN(N2546)-SEARCH("/",N2546)))</f>
        <v>classical music</v>
      </c>
      <c r="S2546" s="9">
        <f t="shared" si="118"/>
        <v>41068.520474537036</v>
      </c>
      <c r="T2546" s="9">
        <f t="shared" si="11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17"/>
        <v>1.9530000000000001</v>
      </c>
      <c r="P2547">
        <f>IFERROR(E2547/L2547, "null")</f>
        <v>64.032786885245898</v>
      </c>
      <c r="Q2547" t="str">
        <f>TRIM(LEFT(N2547,SEARCH("/",N2547,1)-1))</f>
        <v>music</v>
      </c>
      <c r="R2547" t="str">
        <f>TRIM(RIGHT(N2547,LEN(N2547)-SEARCH("/",N2547)))</f>
        <v>classical music</v>
      </c>
      <c r="S2547" s="9">
        <f t="shared" si="118"/>
        <v>42027.13817129629</v>
      </c>
      <c r="T2547" s="9">
        <f t="shared" si="11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17"/>
        <v>1.1171428571428572</v>
      </c>
      <c r="P2548">
        <f>IFERROR(E2548/L2548, "null")</f>
        <v>60.153846153846153</v>
      </c>
      <c r="Q2548" t="str">
        <f>TRIM(LEFT(N2548,SEARCH("/",N2548,1)-1))</f>
        <v>music</v>
      </c>
      <c r="R2548" t="str">
        <f>TRIM(RIGHT(N2548,LEN(N2548)-SEARCH("/",N2548)))</f>
        <v>classical music</v>
      </c>
      <c r="S2548" s="9">
        <f t="shared" si="118"/>
        <v>41524.858553240738</v>
      </c>
      <c r="T2548" s="9">
        <f t="shared" si="11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17"/>
        <v>1.1985454545454546</v>
      </c>
      <c r="P2549">
        <f>IFERROR(E2549/L2549, "null")</f>
        <v>49.194029850746269</v>
      </c>
      <c r="Q2549" t="str">
        <f>TRIM(LEFT(N2549,SEARCH("/",N2549,1)-1))</f>
        <v>music</v>
      </c>
      <c r="R2549" t="str">
        <f>TRIM(RIGHT(N2549,LEN(N2549)-SEARCH("/",N2549)))</f>
        <v>classical music</v>
      </c>
      <c r="S2549" s="9">
        <f t="shared" si="118"/>
        <v>40973.773182870369</v>
      </c>
      <c r="T2549" s="9">
        <f t="shared" si="11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17"/>
        <v>1.0185</v>
      </c>
      <c r="P2550">
        <f>IFERROR(E2550/L2550, "null")</f>
        <v>165.16216216216216</v>
      </c>
      <c r="Q2550" t="str">
        <f>TRIM(LEFT(N2550,SEARCH("/",N2550,1)-1))</f>
        <v>music</v>
      </c>
      <c r="R2550" t="str">
        <f>TRIM(RIGHT(N2550,LEN(N2550)-SEARCH("/",N2550)))</f>
        <v>classical music</v>
      </c>
      <c r="S2550" s="9">
        <f t="shared" si="118"/>
        <v>42618.625428240746</v>
      </c>
      <c r="T2550" s="9">
        <f t="shared" si="11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17"/>
        <v>1.0280254777070064</v>
      </c>
      <c r="P2551">
        <f>IFERROR(E2551/L2551, "null")</f>
        <v>43.621621621621621</v>
      </c>
      <c r="Q2551" t="str">
        <f>TRIM(LEFT(N2551,SEARCH("/",N2551,1)-1))</f>
        <v>music</v>
      </c>
      <c r="R2551" t="str">
        <f>TRIM(RIGHT(N2551,LEN(N2551)-SEARCH("/",N2551)))</f>
        <v>classical music</v>
      </c>
      <c r="S2551" s="9">
        <f t="shared" si="118"/>
        <v>41390.757754629631</v>
      </c>
      <c r="T2551" s="9">
        <f t="shared" si="11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17"/>
        <v>1.0084615384615385</v>
      </c>
      <c r="P2552">
        <f>IFERROR(E2552/L2552, "null")</f>
        <v>43.7</v>
      </c>
      <c r="Q2552" t="str">
        <f>TRIM(LEFT(N2552,SEARCH("/",N2552,1)-1))</f>
        <v>music</v>
      </c>
      <c r="R2552" t="str">
        <f>TRIM(RIGHT(N2552,LEN(N2552)-SEARCH("/",N2552)))</f>
        <v>classical music</v>
      </c>
      <c r="S2552" s="9">
        <f t="shared" si="118"/>
        <v>42228.634328703702</v>
      </c>
      <c r="T2552" s="9">
        <f t="shared" si="11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17"/>
        <v>1.0273469387755103</v>
      </c>
      <c r="P2553">
        <f>IFERROR(E2553/L2553, "null")</f>
        <v>67.419642857142861</v>
      </c>
      <c r="Q2553" t="str">
        <f>TRIM(LEFT(N2553,SEARCH("/",N2553,1)-1))</f>
        <v>music</v>
      </c>
      <c r="R2553" t="str">
        <f>TRIM(RIGHT(N2553,LEN(N2553)-SEARCH("/",N2553)))</f>
        <v>classical music</v>
      </c>
      <c r="S2553" s="9">
        <f t="shared" si="118"/>
        <v>40961.252141203702</v>
      </c>
      <c r="T2553" s="9">
        <f t="shared" si="11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17"/>
        <v>1.0649999999999999</v>
      </c>
      <c r="P2554">
        <f>IFERROR(E2554/L2554, "null")</f>
        <v>177.5</v>
      </c>
      <c r="Q2554" t="str">
        <f>TRIM(LEFT(N2554,SEARCH("/",N2554,1)-1))</f>
        <v>music</v>
      </c>
      <c r="R2554" t="str">
        <f>TRIM(RIGHT(N2554,LEN(N2554)-SEARCH("/",N2554)))</f>
        <v>classical music</v>
      </c>
      <c r="S2554" s="9">
        <f t="shared" si="118"/>
        <v>42769.809965277775</v>
      </c>
      <c r="T2554" s="9">
        <f t="shared" si="11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17"/>
        <v>1.5553333333333332</v>
      </c>
      <c r="P2555">
        <f>IFERROR(E2555/L2555, "null")</f>
        <v>38.883333333333333</v>
      </c>
      <c r="Q2555" t="str">
        <f>TRIM(LEFT(N2555,SEARCH("/",N2555,1)-1))</f>
        <v>music</v>
      </c>
      <c r="R2555" t="str">
        <f>TRIM(RIGHT(N2555,LEN(N2555)-SEARCH("/",N2555)))</f>
        <v>classical music</v>
      </c>
      <c r="S2555" s="9">
        <f t="shared" si="118"/>
        <v>41113.199155092596</v>
      </c>
      <c r="T2555" s="9">
        <f t="shared" si="11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17"/>
        <v>1.228</v>
      </c>
      <c r="P2556">
        <f>IFERROR(E2556/L2556, "null")</f>
        <v>54.985074626865675</v>
      </c>
      <c r="Q2556" t="str">
        <f>TRIM(LEFT(N2556,SEARCH("/",N2556,1)-1))</f>
        <v>music</v>
      </c>
      <c r="R2556" t="str">
        <f>TRIM(RIGHT(N2556,LEN(N2556)-SEARCH("/",N2556)))</f>
        <v>classical music</v>
      </c>
      <c r="S2556" s="9">
        <f t="shared" si="118"/>
        <v>42125.078275462962</v>
      </c>
      <c r="T2556" s="9">
        <f t="shared" si="11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17"/>
        <v>1.0734999999999999</v>
      </c>
      <c r="P2557">
        <f>IFERROR(E2557/L2557, "null")</f>
        <v>61.342857142857142</v>
      </c>
      <c r="Q2557" t="str">
        <f>TRIM(LEFT(N2557,SEARCH("/",N2557,1)-1))</f>
        <v>music</v>
      </c>
      <c r="R2557" t="str">
        <f>TRIM(RIGHT(N2557,LEN(N2557)-SEARCH("/",N2557)))</f>
        <v>classical music</v>
      </c>
      <c r="S2557" s="9">
        <f t="shared" si="118"/>
        <v>41026.655011574076</v>
      </c>
      <c r="T2557" s="9">
        <f t="shared" si="11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17"/>
        <v>1.0550335570469798</v>
      </c>
      <c r="P2558">
        <f>IFERROR(E2558/L2558, "null")</f>
        <v>23.117647058823529</v>
      </c>
      <c r="Q2558" t="str">
        <f>TRIM(LEFT(N2558,SEARCH("/",N2558,1)-1))</f>
        <v>music</v>
      </c>
      <c r="R2558" t="str">
        <f>TRIM(RIGHT(N2558,LEN(N2558)-SEARCH("/",N2558)))</f>
        <v>classical music</v>
      </c>
      <c r="S2558" s="9">
        <f t="shared" si="118"/>
        <v>41222.991400462961</v>
      </c>
      <c r="T2558" s="9">
        <f t="shared" si="11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17"/>
        <v>1.1844444444444444</v>
      </c>
      <c r="P2559">
        <f>IFERROR(E2559/L2559, "null")</f>
        <v>29.611111111111111</v>
      </c>
      <c r="Q2559" t="str">
        <f>TRIM(LEFT(N2559,SEARCH("/",N2559,1)-1))</f>
        <v>music</v>
      </c>
      <c r="R2559" t="str">
        <f>TRIM(RIGHT(N2559,LEN(N2559)-SEARCH("/",N2559)))</f>
        <v>classical music</v>
      </c>
      <c r="S2559" s="9">
        <f t="shared" si="118"/>
        <v>41744.745208333334</v>
      </c>
      <c r="T2559" s="9">
        <f t="shared" si="11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17"/>
        <v>1.0888</v>
      </c>
      <c r="P2560">
        <f>IFERROR(E2560/L2560, "null")</f>
        <v>75.611111111111114</v>
      </c>
      <c r="Q2560" t="str">
        <f>TRIM(LEFT(N2560,SEARCH("/",N2560,1)-1))</f>
        <v>music</v>
      </c>
      <c r="R2560" t="str">
        <f>TRIM(RIGHT(N2560,LEN(N2560)-SEARCH("/",N2560)))</f>
        <v>classical music</v>
      </c>
      <c r="S2560" s="9">
        <f t="shared" si="118"/>
        <v>42093.860023148154</v>
      </c>
      <c r="T2560" s="9">
        <f t="shared" si="11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17"/>
        <v>1.1125</v>
      </c>
      <c r="P2561">
        <f>IFERROR(E2561/L2561, "null")</f>
        <v>35.6</v>
      </c>
      <c r="Q2561" t="str">
        <f>TRIM(LEFT(N2561,SEARCH("/",N2561,1)-1))</f>
        <v>music</v>
      </c>
      <c r="R2561" t="str">
        <f>TRIM(RIGHT(N2561,LEN(N2561)-SEARCH("/",N2561)))</f>
        <v>classical music</v>
      </c>
      <c r="S2561" s="9">
        <f t="shared" si="118"/>
        <v>40829.873657407406</v>
      </c>
      <c r="T2561" s="9">
        <f t="shared" si="11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17"/>
        <v>1.0009999999999999</v>
      </c>
      <c r="P2562">
        <f>IFERROR(E2562/L2562, "null")</f>
        <v>143</v>
      </c>
      <c r="Q2562" t="str">
        <f>TRIM(LEFT(N2562,SEARCH("/",N2562,1)-1))</f>
        <v>music</v>
      </c>
      <c r="R2562" t="str">
        <f>TRIM(RIGHT(N2562,LEN(N2562)-SEARCH("/",N2562)))</f>
        <v>classical music</v>
      </c>
      <c r="S2562" s="9">
        <f t="shared" si="118"/>
        <v>42039.951087962967</v>
      </c>
      <c r="T2562" s="9">
        <f t="shared" si="11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20">E2563/D2563</f>
        <v>0</v>
      </c>
      <c r="P2563" t="str">
        <f>IFERROR(E2563/L2563, "null")</f>
        <v>null</v>
      </c>
      <c r="Q2563" t="str">
        <f>TRIM(LEFT(N2563,SEARCH("/",N2563,1)-1))</f>
        <v>food</v>
      </c>
      <c r="R2563" t="str">
        <f>TRIM(RIGHT(N2563,LEN(N2563)-SEARCH("/",N2563)))</f>
        <v>food trucks</v>
      </c>
      <c r="S2563" s="9">
        <f t="shared" ref="S2563:S2626" si="121">(((J2563/60)/60)/24)+DATE(1970,1,1)</f>
        <v>42260.528807870374</v>
      </c>
      <c r="T2563" s="9">
        <f t="shared" ref="T2563:T2626" si="122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20"/>
        <v>7.4999999999999997E-3</v>
      </c>
      <c r="P2564">
        <f>IFERROR(E2564/L2564, "null")</f>
        <v>25</v>
      </c>
      <c r="Q2564" t="str">
        <f>TRIM(LEFT(N2564,SEARCH("/",N2564,1)-1))</f>
        <v>food</v>
      </c>
      <c r="R2564" t="str">
        <f>TRIM(RIGHT(N2564,LEN(N2564)-SEARCH("/",N2564)))</f>
        <v>food trucks</v>
      </c>
      <c r="S2564" s="9">
        <f t="shared" si="121"/>
        <v>42594.524756944447</v>
      </c>
      <c r="T2564" s="9">
        <f t="shared" si="122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20"/>
        <v>0</v>
      </c>
      <c r="P2565" t="str">
        <f>IFERROR(E2565/L2565, "null")</f>
        <v>null</v>
      </c>
      <c r="Q2565" t="str">
        <f>TRIM(LEFT(N2565,SEARCH("/",N2565,1)-1))</f>
        <v>food</v>
      </c>
      <c r="R2565" t="str">
        <f>TRIM(RIGHT(N2565,LEN(N2565)-SEARCH("/",N2565)))</f>
        <v>food trucks</v>
      </c>
      <c r="S2565" s="9">
        <f t="shared" si="121"/>
        <v>42155.139479166668</v>
      </c>
      <c r="T2565" s="9">
        <f t="shared" si="122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20"/>
        <v>0</v>
      </c>
      <c r="P2566" t="str">
        <f>IFERROR(E2566/L2566, "null")</f>
        <v>null</v>
      </c>
      <c r="Q2566" t="str">
        <f>TRIM(LEFT(N2566,SEARCH("/",N2566,1)-1))</f>
        <v>food</v>
      </c>
      <c r="R2566" t="str">
        <f>TRIM(RIGHT(N2566,LEN(N2566)-SEARCH("/",N2566)))</f>
        <v>food trucks</v>
      </c>
      <c r="S2566" s="9">
        <f t="shared" si="121"/>
        <v>41822.040497685186</v>
      </c>
      <c r="T2566" s="9">
        <f t="shared" si="122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20"/>
        <v>0.01</v>
      </c>
      <c r="P2567">
        <f>IFERROR(E2567/L2567, "null")</f>
        <v>100</v>
      </c>
      <c r="Q2567" t="str">
        <f>TRIM(LEFT(N2567,SEARCH("/",N2567,1)-1))</f>
        <v>food</v>
      </c>
      <c r="R2567" t="str">
        <f>TRIM(RIGHT(N2567,LEN(N2567)-SEARCH("/",N2567)))</f>
        <v>food trucks</v>
      </c>
      <c r="S2567" s="9">
        <f t="shared" si="121"/>
        <v>42440.650335648148</v>
      </c>
      <c r="T2567" s="9">
        <f t="shared" si="122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20"/>
        <v>0</v>
      </c>
      <c r="P2568" t="str">
        <f>IFERROR(E2568/L2568, "null")</f>
        <v>null</v>
      </c>
      <c r="Q2568" t="str">
        <f>TRIM(LEFT(N2568,SEARCH("/",N2568,1)-1))</f>
        <v>food</v>
      </c>
      <c r="R2568" t="str">
        <f>TRIM(RIGHT(N2568,LEN(N2568)-SEARCH("/",N2568)))</f>
        <v>food trucks</v>
      </c>
      <c r="S2568" s="9">
        <f t="shared" si="121"/>
        <v>41842.980879629627</v>
      </c>
      <c r="T2568" s="9">
        <f t="shared" si="122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20"/>
        <v>2.6666666666666666E-3</v>
      </c>
      <c r="P2569">
        <f>IFERROR(E2569/L2569, "null")</f>
        <v>60</v>
      </c>
      <c r="Q2569" t="str">
        <f>TRIM(LEFT(N2569,SEARCH("/",N2569,1)-1))</f>
        <v>food</v>
      </c>
      <c r="R2569" t="str">
        <f>TRIM(RIGHT(N2569,LEN(N2569)-SEARCH("/",N2569)))</f>
        <v>food trucks</v>
      </c>
      <c r="S2569" s="9">
        <f t="shared" si="121"/>
        <v>42087.878912037035</v>
      </c>
      <c r="T2569" s="9">
        <f t="shared" si="122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20"/>
        <v>5.0000000000000001E-3</v>
      </c>
      <c r="P2570">
        <f>IFERROR(E2570/L2570, "null")</f>
        <v>50</v>
      </c>
      <c r="Q2570" t="str">
        <f>TRIM(LEFT(N2570,SEARCH("/",N2570,1)-1))</f>
        <v>food</v>
      </c>
      <c r="R2570" t="str">
        <f>TRIM(RIGHT(N2570,LEN(N2570)-SEARCH("/",N2570)))</f>
        <v>food trucks</v>
      </c>
      <c r="S2570" s="9">
        <f t="shared" si="121"/>
        <v>42584.666597222225</v>
      </c>
      <c r="T2570" s="9">
        <f t="shared" si="122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20"/>
        <v>2.2307692307692306E-2</v>
      </c>
      <c r="P2571">
        <f>IFERROR(E2571/L2571, "null")</f>
        <v>72.5</v>
      </c>
      <c r="Q2571" t="str">
        <f>TRIM(LEFT(N2571,SEARCH("/",N2571,1)-1))</f>
        <v>food</v>
      </c>
      <c r="R2571" t="str">
        <f>TRIM(RIGHT(N2571,LEN(N2571)-SEARCH("/",N2571)))</f>
        <v>food trucks</v>
      </c>
      <c r="S2571" s="9">
        <f t="shared" si="121"/>
        <v>42234.105462962965</v>
      </c>
      <c r="T2571" s="9">
        <f t="shared" si="122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20"/>
        <v>8.4285714285714294E-3</v>
      </c>
      <c r="P2572">
        <f>IFERROR(E2572/L2572, "null")</f>
        <v>29.5</v>
      </c>
      <c r="Q2572" t="str">
        <f>TRIM(LEFT(N2572,SEARCH("/",N2572,1)-1))</f>
        <v>food</v>
      </c>
      <c r="R2572" t="str">
        <f>TRIM(RIGHT(N2572,LEN(N2572)-SEARCH("/",N2572)))</f>
        <v>food trucks</v>
      </c>
      <c r="S2572" s="9">
        <f t="shared" si="121"/>
        <v>42744.903182870374</v>
      </c>
      <c r="T2572" s="9">
        <f t="shared" si="122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20"/>
        <v>2.5000000000000001E-3</v>
      </c>
      <c r="P2573">
        <f>IFERROR(E2573/L2573, "null")</f>
        <v>62.5</v>
      </c>
      <c r="Q2573" t="str">
        <f>TRIM(LEFT(N2573,SEARCH("/",N2573,1)-1))</f>
        <v>food</v>
      </c>
      <c r="R2573" t="str">
        <f>TRIM(RIGHT(N2573,LEN(N2573)-SEARCH("/",N2573)))</f>
        <v>food trucks</v>
      </c>
      <c r="S2573" s="9">
        <f t="shared" si="121"/>
        <v>42449.341678240744</v>
      </c>
      <c r="T2573" s="9">
        <f t="shared" si="122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20"/>
        <v>0</v>
      </c>
      <c r="P2574" t="str">
        <f>IFERROR(E2574/L2574, "null")</f>
        <v>null</v>
      </c>
      <c r="Q2574" t="str">
        <f>TRIM(LEFT(N2574,SEARCH("/",N2574,1)-1))</f>
        <v>food</v>
      </c>
      <c r="R2574" t="str">
        <f>TRIM(RIGHT(N2574,LEN(N2574)-SEARCH("/",N2574)))</f>
        <v>food trucks</v>
      </c>
      <c r="S2574" s="9">
        <f t="shared" si="121"/>
        <v>42077.119409722218</v>
      </c>
      <c r="T2574" s="9">
        <f t="shared" si="122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20"/>
        <v>0</v>
      </c>
      <c r="P2575" t="str">
        <f>IFERROR(E2575/L2575, "null")</f>
        <v>null</v>
      </c>
      <c r="Q2575" t="str">
        <f>TRIM(LEFT(N2575,SEARCH("/",N2575,1)-1))</f>
        <v>food</v>
      </c>
      <c r="R2575" t="str">
        <f>TRIM(RIGHT(N2575,LEN(N2575)-SEARCH("/",N2575)))</f>
        <v>food trucks</v>
      </c>
      <c r="S2575" s="9">
        <f t="shared" si="121"/>
        <v>41829.592002314814</v>
      </c>
      <c r="T2575" s="9">
        <f t="shared" si="122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20"/>
        <v>0</v>
      </c>
      <c r="P2576" t="str">
        <f>IFERROR(E2576/L2576, "null")</f>
        <v>null</v>
      </c>
      <c r="Q2576" t="str">
        <f>TRIM(LEFT(N2576,SEARCH("/",N2576,1)-1))</f>
        <v>food</v>
      </c>
      <c r="R2576" t="str">
        <f>TRIM(RIGHT(N2576,LEN(N2576)-SEARCH("/",N2576)))</f>
        <v>food trucks</v>
      </c>
      <c r="S2576" s="9">
        <f t="shared" si="121"/>
        <v>42487.825752314813</v>
      </c>
      <c r="T2576" s="9">
        <f t="shared" si="122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20"/>
        <v>0</v>
      </c>
      <c r="P2577" t="str">
        <f>IFERROR(E2577/L2577, "null")</f>
        <v>null</v>
      </c>
      <c r="Q2577" t="str">
        <f>TRIM(LEFT(N2577,SEARCH("/",N2577,1)-1))</f>
        <v>food</v>
      </c>
      <c r="R2577" t="str">
        <f>TRIM(RIGHT(N2577,LEN(N2577)-SEARCH("/",N2577)))</f>
        <v>food trucks</v>
      </c>
      <c r="S2577" s="9">
        <f t="shared" si="121"/>
        <v>41986.108726851846</v>
      </c>
      <c r="T2577" s="9">
        <f t="shared" si="122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20"/>
        <v>0</v>
      </c>
      <c r="P2578" t="str">
        <f>IFERROR(E2578/L2578, "null")</f>
        <v>null</v>
      </c>
      <c r="Q2578" t="str">
        <f>TRIM(LEFT(N2578,SEARCH("/",N2578,1)-1))</f>
        <v>food</v>
      </c>
      <c r="R2578" t="str">
        <f>TRIM(RIGHT(N2578,LEN(N2578)-SEARCH("/",N2578)))</f>
        <v>food trucks</v>
      </c>
      <c r="S2578" s="9">
        <f t="shared" si="121"/>
        <v>42060.00980324074</v>
      </c>
      <c r="T2578" s="9">
        <f t="shared" si="122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20"/>
        <v>0</v>
      </c>
      <c r="P2579" t="str">
        <f>IFERROR(E2579/L2579, "null")</f>
        <v>null</v>
      </c>
      <c r="Q2579" t="str">
        <f>TRIM(LEFT(N2579,SEARCH("/",N2579,1)-1))</f>
        <v>food</v>
      </c>
      <c r="R2579" t="str">
        <f>TRIM(RIGHT(N2579,LEN(N2579)-SEARCH("/",N2579)))</f>
        <v>food trucks</v>
      </c>
      <c r="S2579" s="9">
        <f t="shared" si="121"/>
        <v>41830.820567129631</v>
      </c>
      <c r="T2579" s="9">
        <f t="shared" si="122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20"/>
        <v>0</v>
      </c>
      <c r="P2580" t="str">
        <f>IFERROR(E2580/L2580, "null")</f>
        <v>null</v>
      </c>
      <c r="Q2580" t="str">
        <f>TRIM(LEFT(N2580,SEARCH("/",N2580,1)-1))</f>
        <v>food</v>
      </c>
      <c r="R2580" t="str">
        <f>TRIM(RIGHT(N2580,LEN(N2580)-SEARCH("/",N2580)))</f>
        <v>food trucks</v>
      </c>
      <c r="S2580" s="9">
        <f t="shared" si="121"/>
        <v>42238.022905092599</v>
      </c>
      <c r="T2580" s="9">
        <f t="shared" si="122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20"/>
        <v>1.3849999999999999E-3</v>
      </c>
      <c r="P2581">
        <f>IFERROR(E2581/L2581, "null")</f>
        <v>23.083333333333332</v>
      </c>
      <c r="Q2581" t="str">
        <f>TRIM(LEFT(N2581,SEARCH("/",N2581,1)-1))</f>
        <v>food</v>
      </c>
      <c r="R2581" t="str">
        <f>TRIM(RIGHT(N2581,LEN(N2581)-SEARCH("/",N2581)))</f>
        <v>food trucks</v>
      </c>
      <c r="S2581" s="9">
        <f t="shared" si="121"/>
        <v>41837.829895833333</v>
      </c>
      <c r="T2581" s="9">
        <f t="shared" si="122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20"/>
        <v>6.0000000000000001E-3</v>
      </c>
      <c r="P2582">
        <f>IFERROR(E2582/L2582, "null")</f>
        <v>25.5</v>
      </c>
      <c r="Q2582" t="str">
        <f>TRIM(LEFT(N2582,SEARCH("/",N2582,1)-1))</f>
        <v>food</v>
      </c>
      <c r="R2582" t="str">
        <f>TRIM(RIGHT(N2582,LEN(N2582)-SEARCH("/",N2582)))</f>
        <v>food trucks</v>
      </c>
      <c r="S2582" s="9">
        <f t="shared" si="121"/>
        <v>42110.326423611114</v>
      </c>
      <c r="T2582" s="9">
        <f t="shared" si="122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20"/>
        <v>0.106</v>
      </c>
      <c r="P2583">
        <f>IFERROR(E2583/L2583, "null")</f>
        <v>48.18181818181818</v>
      </c>
      <c r="Q2583" t="str">
        <f>TRIM(LEFT(N2583,SEARCH("/",N2583,1)-1))</f>
        <v>food</v>
      </c>
      <c r="R2583" t="str">
        <f>TRIM(RIGHT(N2583,LEN(N2583)-SEARCH("/",N2583)))</f>
        <v>food trucks</v>
      </c>
      <c r="S2583" s="9">
        <f t="shared" si="121"/>
        <v>42294.628449074073</v>
      </c>
      <c r="T2583" s="9">
        <f t="shared" si="122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20"/>
        <v>1.1111111111111112E-5</v>
      </c>
      <c r="P2584">
        <f>IFERROR(E2584/L2584, "null")</f>
        <v>1</v>
      </c>
      <c r="Q2584" t="str">
        <f>TRIM(LEFT(N2584,SEARCH("/",N2584,1)-1))</f>
        <v>food</v>
      </c>
      <c r="R2584" t="str">
        <f>TRIM(RIGHT(N2584,LEN(N2584)-SEARCH("/",N2584)))</f>
        <v>food trucks</v>
      </c>
      <c r="S2584" s="9">
        <f t="shared" si="121"/>
        <v>42642.988819444443</v>
      </c>
      <c r="T2584" s="9">
        <f t="shared" si="122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20"/>
        <v>5.0000000000000001E-3</v>
      </c>
      <c r="P2585">
        <f>IFERROR(E2585/L2585, "null")</f>
        <v>1</v>
      </c>
      <c r="Q2585" t="str">
        <f>TRIM(LEFT(N2585,SEARCH("/",N2585,1)-1))</f>
        <v>food</v>
      </c>
      <c r="R2585" t="str">
        <f>TRIM(RIGHT(N2585,LEN(N2585)-SEARCH("/",N2585)))</f>
        <v>food trucks</v>
      </c>
      <c r="S2585" s="9">
        <f t="shared" si="121"/>
        <v>42019.76944444445</v>
      </c>
      <c r="T2585" s="9">
        <f t="shared" si="122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20"/>
        <v>0</v>
      </c>
      <c r="P2586" t="str">
        <f>IFERROR(E2586/L2586, "null")</f>
        <v>null</v>
      </c>
      <c r="Q2586" t="str">
        <f>TRIM(LEFT(N2586,SEARCH("/",N2586,1)-1))</f>
        <v>food</v>
      </c>
      <c r="R2586" t="str">
        <f>TRIM(RIGHT(N2586,LEN(N2586)-SEARCH("/",N2586)))</f>
        <v>food trucks</v>
      </c>
      <c r="S2586" s="9">
        <f t="shared" si="121"/>
        <v>42140.173252314817</v>
      </c>
      <c r="T2586" s="9">
        <f t="shared" si="122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20"/>
        <v>1.6666666666666668E-3</v>
      </c>
      <c r="P2587">
        <f>IFERROR(E2587/L2587, "null")</f>
        <v>50</v>
      </c>
      <c r="Q2587" t="str">
        <f>TRIM(LEFT(N2587,SEARCH("/",N2587,1)-1))</f>
        <v>food</v>
      </c>
      <c r="R2587" t="str">
        <f>TRIM(RIGHT(N2587,LEN(N2587)-SEARCH("/",N2587)))</f>
        <v>food trucks</v>
      </c>
      <c r="S2587" s="9">
        <f t="shared" si="121"/>
        <v>41795.963333333333</v>
      </c>
      <c r="T2587" s="9">
        <f t="shared" si="122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20"/>
        <v>1.6666666666666668E-3</v>
      </c>
      <c r="P2588">
        <f>IFERROR(E2588/L2588, "null")</f>
        <v>5</v>
      </c>
      <c r="Q2588" t="str">
        <f>TRIM(LEFT(N2588,SEARCH("/",N2588,1)-1))</f>
        <v>food</v>
      </c>
      <c r="R2588" t="str">
        <f>TRIM(RIGHT(N2588,LEN(N2588)-SEARCH("/",N2588)))</f>
        <v>food trucks</v>
      </c>
      <c r="S2588" s="9">
        <f t="shared" si="121"/>
        <v>42333.330277777779</v>
      </c>
      <c r="T2588" s="9">
        <f t="shared" si="122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20"/>
        <v>2.4340000000000001E-2</v>
      </c>
      <c r="P2589">
        <f>IFERROR(E2589/L2589, "null")</f>
        <v>202.83333333333334</v>
      </c>
      <c r="Q2589" t="str">
        <f>TRIM(LEFT(N2589,SEARCH("/",N2589,1)-1))</f>
        <v>food</v>
      </c>
      <c r="R2589" t="str">
        <f>TRIM(RIGHT(N2589,LEN(N2589)-SEARCH("/",N2589)))</f>
        <v>food trucks</v>
      </c>
      <c r="S2589" s="9">
        <f t="shared" si="121"/>
        <v>42338.675381944442</v>
      </c>
      <c r="T2589" s="9">
        <f t="shared" si="122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20"/>
        <v>3.8833333333333331E-2</v>
      </c>
      <c r="P2590">
        <f>IFERROR(E2590/L2590, "null")</f>
        <v>29.125</v>
      </c>
      <c r="Q2590" t="str">
        <f>TRIM(LEFT(N2590,SEARCH("/",N2590,1)-1))</f>
        <v>food</v>
      </c>
      <c r="R2590" t="str">
        <f>TRIM(RIGHT(N2590,LEN(N2590)-SEARCH("/",N2590)))</f>
        <v>food trucks</v>
      </c>
      <c r="S2590" s="9">
        <f t="shared" si="121"/>
        <v>42042.676226851851</v>
      </c>
      <c r="T2590" s="9">
        <f t="shared" si="122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20"/>
        <v>1E-4</v>
      </c>
      <c r="P2591">
        <f>IFERROR(E2591/L2591, "null")</f>
        <v>5</v>
      </c>
      <c r="Q2591" t="str">
        <f>TRIM(LEFT(N2591,SEARCH("/",N2591,1)-1))</f>
        <v>food</v>
      </c>
      <c r="R2591" t="str">
        <f>TRIM(RIGHT(N2591,LEN(N2591)-SEARCH("/",N2591)))</f>
        <v>food trucks</v>
      </c>
      <c r="S2591" s="9">
        <f t="shared" si="121"/>
        <v>42422.536192129628</v>
      </c>
      <c r="T2591" s="9">
        <f t="shared" si="122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20"/>
        <v>0</v>
      </c>
      <c r="P2592" t="str">
        <f>IFERROR(E2592/L2592, "null")</f>
        <v>null</v>
      </c>
      <c r="Q2592" t="str">
        <f>TRIM(LEFT(N2592,SEARCH("/",N2592,1)-1))</f>
        <v>food</v>
      </c>
      <c r="R2592" t="str">
        <f>TRIM(RIGHT(N2592,LEN(N2592)-SEARCH("/",N2592)))</f>
        <v>food trucks</v>
      </c>
      <c r="S2592" s="9">
        <f t="shared" si="121"/>
        <v>42388.589085648149</v>
      </c>
      <c r="T2592" s="9">
        <f t="shared" si="122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20"/>
        <v>1.7333333333333333E-2</v>
      </c>
      <c r="P2593">
        <f>IFERROR(E2593/L2593, "null")</f>
        <v>13</v>
      </c>
      <c r="Q2593" t="str">
        <f>TRIM(LEFT(N2593,SEARCH("/",N2593,1)-1))</f>
        <v>food</v>
      </c>
      <c r="R2593" t="str">
        <f>TRIM(RIGHT(N2593,LEN(N2593)-SEARCH("/",N2593)))</f>
        <v>food trucks</v>
      </c>
      <c r="S2593" s="9">
        <f t="shared" si="121"/>
        <v>42382.906527777777</v>
      </c>
      <c r="T2593" s="9">
        <f t="shared" si="122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20"/>
        <v>1.6666666666666668E-3</v>
      </c>
      <c r="P2594">
        <f>IFERROR(E2594/L2594, "null")</f>
        <v>50</v>
      </c>
      <c r="Q2594" t="str">
        <f>TRIM(LEFT(N2594,SEARCH("/",N2594,1)-1))</f>
        <v>food</v>
      </c>
      <c r="R2594" t="str">
        <f>TRIM(RIGHT(N2594,LEN(N2594)-SEARCH("/",N2594)))</f>
        <v>food trucks</v>
      </c>
      <c r="S2594" s="9">
        <f t="shared" si="121"/>
        <v>41887.801168981481</v>
      </c>
      <c r="T2594" s="9">
        <f t="shared" si="122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20"/>
        <v>0</v>
      </c>
      <c r="P2595" t="str">
        <f>IFERROR(E2595/L2595, "null")</f>
        <v>null</v>
      </c>
      <c r="Q2595" t="str">
        <f>TRIM(LEFT(N2595,SEARCH("/",N2595,1)-1))</f>
        <v>food</v>
      </c>
      <c r="R2595" t="str">
        <f>TRIM(RIGHT(N2595,LEN(N2595)-SEARCH("/",N2595)))</f>
        <v>food trucks</v>
      </c>
      <c r="S2595" s="9">
        <f t="shared" si="121"/>
        <v>42089.84520833334</v>
      </c>
      <c r="T2595" s="9">
        <f t="shared" si="122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20"/>
        <v>1.2500000000000001E-5</v>
      </c>
      <c r="P2596">
        <f>IFERROR(E2596/L2596, "null")</f>
        <v>1</v>
      </c>
      <c r="Q2596" t="str">
        <f>TRIM(LEFT(N2596,SEARCH("/",N2596,1)-1))</f>
        <v>food</v>
      </c>
      <c r="R2596" t="str">
        <f>TRIM(RIGHT(N2596,LEN(N2596)-SEARCH("/",N2596)))</f>
        <v>food trucks</v>
      </c>
      <c r="S2596" s="9">
        <f t="shared" si="121"/>
        <v>41828.967916666668</v>
      </c>
      <c r="T2596" s="9">
        <f t="shared" si="122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20"/>
        <v>0.12166666666666667</v>
      </c>
      <c r="P2597">
        <f>IFERROR(E2597/L2597, "null")</f>
        <v>96.05263157894737</v>
      </c>
      <c r="Q2597" t="str">
        <f>TRIM(LEFT(N2597,SEARCH("/",N2597,1)-1))</f>
        <v>food</v>
      </c>
      <c r="R2597" t="str">
        <f>TRIM(RIGHT(N2597,LEN(N2597)-SEARCH("/",N2597)))</f>
        <v>food trucks</v>
      </c>
      <c r="S2597" s="9">
        <f t="shared" si="121"/>
        <v>42760.244212962964</v>
      </c>
      <c r="T2597" s="9">
        <f t="shared" si="122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20"/>
        <v>0.23588571428571428</v>
      </c>
      <c r="P2598">
        <f>IFERROR(E2598/L2598, "null")</f>
        <v>305.77777777777777</v>
      </c>
      <c r="Q2598" t="str">
        <f>TRIM(LEFT(N2598,SEARCH("/",N2598,1)-1))</f>
        <v>food</v>
      </c>
      <c r="R2598" t="str">
        <f>TRIM(RIGHT(N2598,LEN(N2598)-SEARCH("/",N2598)))</f>
        <v>food trucks</v>
      </c>
      <c r="S2598" s="9">
        <f t="shared" si="121"/>
        <v>41828.664456018516</v>
      </c>
      <c r="T2598" s="9">
        <f t="shared" si="122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20"/>
        <v>5.6666666666666664E-2</v>
      </c>
      <c r="P2599">
        <f>IFERROR(E2599/L2599, "null")</f>
        <v>12.142857142857142</v>
      </c>
      <c r="Q2599" t="str">
        <f>TRIM(LEFT(N2599,SEARCH("/",N2599,1)-1))</f>
        <v>food</v>
      </c>
      <c r="R2599" t="str">
        <f>TRIM(RIGHT(N2599,LEN(N2599)-SEARCH("/",N2599)))</f>
        <v>food trucks</v>
      </c>
      <c r="S2599" s="9">
        <f t="shared" si="121"/>
        <v>42510.341631944444</v>
      </c>
      <c r="T2599" s="9">
        <f t="shared" si="122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20"/>
        <v>0.39</v>
      </c>
      <c r="P2600">
        <f>IFERROR(E2600/L2600, "null")</f>
        <v>83.571428571428569</v>
      </c>
      <c r="Q2600" t="str">
        <f>TRIM(LEFT(N2600,SEARCH("/",N2600,1)-1))</f>
        <v>food</v>
      </c>
      <c r="R2600" t="str">
        <f>TRIM(RIGHT(N2600,LEN(N2600)-SEARCH("/",N2600)))</f>
        <v>food trucks</v>
      </c>
      <c r="S2600" s="9">
        <f t="shared" si="121"/>
        <v>42240.840289351851</v>
      </c>
      <c r="T2600" s="9">
        <f t="shared" si="122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20"/>
        <v>9.9546510341776348E-3</v>
      </c>
      <c r="P2601">
        <f>IFERROR(E2601/L2601, "null")</f>
        <v>18</v>
      </c>
      <c r="Q2601" t="str">
        <f>TRIM(LEFT(N2601,SEARCH("/",N2601,1)-1))</f>
        <v>food</v>
      </c>
      <c r="R2601" t="str">
        <f>TRIM(RIGHT(N2601,LEN(N2601)-SEARCH("/",N2601)))</f>
        <v>food trucks</v>
      </c>
      <c r="S2601" s="9">
        <f t="shared" si="121"/>
        <v>41809.754016203704</v>
      </c>
      <c r="T2601" s="9">
        <f t="shared" si="122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20"/>
        <v>6.9320000000000007E-2</v>
      </c>
      <c r="P2602">
        <f>IFERROR(E2602/L2602, "null")</f>
        <v>115.53333333333333</v>
      </c>
      <c r="Q2602" t="str">
        <f>TRIM(LEFT(N2602,SEARCH("/",N2602,1)-1))</f>
        <v>food</v>
      </c>
      <c r="R2602" t="str">
        <f>TRIM(RIGHT(N2602,LEN(N2602)-SEARCH("/",N2602)))</f>
        <v>food trucks</v>
      </c>
      <c r="S2602" s="9">
        <f t="shared" si="121"/>
        <v>42394.900462962964</v>
      </c>
      <c r="T2602" s="9">
        <f t="shared" si="122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20"/>
        <v>6.6139999999999999</v>
      </c>
      <c r="P2603">
        <f>IFERROR(E2603/L2603, "null")</f>
        <v>21.900662251655628</v>
      </c>
      <c r="Q2603" t="str">
        <f>TRIM(LEFT(N2603,SEARCH("/",N2603,1)-1))</f>
        <v>technology</v>
      </c>
      <c r="R2603" t="str">
        <f>TRIM(RIGHT(N2603,LEN(N2603)-SEARCH("/",N2603)))</f>
        <v>space exploration</v>
      </c>
      <c r="S2603" s="9">
        <f t="shared" si="121"/>
        <v>41150.902187499996</v>
      </c>
      <c r="T2603" s="9">
        <f t="shared" si="122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20"/>
        <v>3.2609166666666667</v>
      </c>
      <c r="P2604">
        <f>IFERROR(E2604/L2604, "null")</f>
        <v>80.022494887525568</v>
      </c>
      <c r="Q2604" t="str">
        <f>TRIM(LEFT(N2604,SEARCH("/",N2604,1)-1))</f>
        <v>technology</v>
      </c>
      <c r="R2604" t="str">
        <f>TRIM(RIGHT(N2604,LEN(N2604)-SEARCH("/",N2604)))</f>
        <v>space exploration</v>
      </c>
      <c r="S2604" s="9">
        <f t="shared" si="121"/>
        <v>41915.747314814813</v>
      </c>
      <c r="T2604" s="9">
        <f t="shared" si="122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20"/>
        <v>1.0148571428571429</v>
      </c>
      <c r="P2605">
        <f>IFERROR(E2605/L2605, "null")</f>
        <v>35.520000000000003</v>
      </c>
      <c r="Q2605" t="str">
        <f>TRIM(LEFT(N2605,SEARCH("/",N2605,1)-1))</f>
        <v>technology</v>
      </c>
      <c r="R2605" t="str">
        <f>TRIM(RIGHT(N2605,LEN(N2605)-SEARCH("/",N2605)))</f>
        <v>space exploration</v>
      </c>
      <c r="S2605" s="9">
        <f t="shared" si="121"/>
        <v>41617.912662037037</v>
      </c>
      <c r="T2605" s="9">
        <f t="shared" si="122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20"/>
        <v>1.0421799999999999</v>
      </c>
      <c r="P2606">
        <f>IFERROR(E2606/L2606, "null")</f>
        <v>64.933333333333323</v>
      </c>
      <c r="Q2606" t="str">
        <f>TRIM(LEFT(N2606,SEARCH("/",N2606,1)-1))</f>
        <v>technology</v>
      </c>
      <c r="R2606" t="str">
        <f>TRIM(RIGHT(N2606,LEN(N2606)-SEARCH("/",N2606)))</f>
        <v>space exploration</v>
      </c>
      <c r="S2606" s="9">
        <f t="shared" si="121"/>
        <v>40998.051192129627</v>
      </c>
      <c r="T2606" s="9">
        <f t="shared" si="122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20"/>
        <v>1.0742157000000001</v>
      </c>
      <c r="P2607">
        <f>IFERROR(E2607/L2607, "null")</f>
        <v>60.965703745743475</v>
      </c>
      <c r="Q2607" t="str">
        <f>TRIM(LEFT(N2607,SEARCH("/",N2607,1)-1))</f>
        <v>technology</v>
      </c>
      <c r="R2607" t="str">
        <f>TRIM(RIGHT(N2607,LEN(N2607)-SEARCH("/",N2607)))</f>
        <v>space exploration</v>
      </c>
      <c r="S2607" s="9">
        <f t="shared" si="121"/>
        <v>42508.541550925926</v>
      </c>
      <c r="T2607" s="9">
        <f t="shared" si="122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20"/>
        <v>1.1005454545454545</v>
      </c>
      <c r="P2608">
        <f>IFERROR(E2608/L2608, "null")</f>
        <v>31.444155844155844</v>
      </c>
      <c r="Q2608" t="str">
        <f>TRIM(LEFT(N2608,SEARCH("/",N2608,1)-1))</f>
        <v>technology</v>
      </c>
      <c r="R2608" t="str">
        <f>TRIM(RIGHT(N2608,LEN(N2608)-SEARCH("/",N2608)))</f>
        <v>space exploration</v>
      </c>
      <c r="S2608" s="9">
        <f t="shared" si="121"/>
        <v>41726.712754629632</v>
      </c>
      <c r="T2608" s="9">
        <f t="shared" si="122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20"/>
        <v>4.077</v>
      </c>
      <c r="P2609">
        <f>IFERROR(E2609/L2609, "null")</f>
        <v>81.949748743718587</v>
      </c>
      <c r="Q2609" t="str">
        <f>TRIM(LEFT(N2609,SEARCH("/",N2609,1)-1))</f>
        <v>technology</v>
      </c>
      <c r="R2609" t="str">
        <f>TRIM(RIGHT(N2609,LEN(N2609)-SEARCH("/",N2609)))</f>
        <v>space exploration</v>
      </c>
      <c r="S2609" s="9">
        <f t="shared" si="121"/>
        <v>42184.874675925923</v>
      </c>
      <c r="T2609" s="9">
        <f t="shared" si="122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20"/>
        <v>2.2392500000000002</v>
      </c>
      <c r="P2610">
        <f>IFERROR(E2610/L2610, "null")</f>
        <v>58.92763157894737</v>
      </c>
      <c r="Q2610" t="str">
        <f>TRIM(LEFT(N2610,SEARCH("/",N2610,1)-1))</f>
        <v>technology</v>
      </c>
      <c r="R2610" t="str">
        <f>TRIM(RIGHT(N2610,LEN(N2610)-SEARCH("/",N2610)))</f>
        <v>space exploration</v>
      </c>
      <c r="S2610" s="9">
        <f t="shared" si="121"/>
        <v>42767.801712962959</v>
      </c>
      <c r="T2610" s="9">
        <f t="shared" si="122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20"/>
        <v>3.038011142857143</v>
      </c>
      <c r="P2611">
        <f>IFERROR(E2611/L2611, "null")</f>
        <v>157.29347633136095</v>
      </c>
      <c r="Q2611" t="str">
        <f>TRIM(LEFT(N2611,SEARCH("/",N2611,1)-1))</f>
        <v>technology</v>
      </c>
      <c r="R2611" t="str">
        <f>TRIM(RIGHT(N2611,LEN(N2611)-SEARCH("/",N2611)))</f>
        <v>space exploration</v>
      </c>
      <c r="S2611" s="9">
        <f t="shared" si="121"/>
        <v>41075.237858796296</v>
      </c>
      <c r="T2611" s="9">
        <f t="shared" si="122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20"/>
        <v>1.4132510432681749</v>
      </c>
      <c r="P2612">
        <f>IFERROR(E2612/L2612, "null")</f>
        <v>55.758509532062391</v>
      </c>
      <c r="Q2612" t="str">
        <f>TRIM(LEFT(N2612,SEARCH("/",N2612,1)-1))</f>
        <v>technology</v>
      </c>
      <c r="R2612" t="str">
        <f>TRIM(RIGHT(N2612,LEN(N2612)-SEARCH("/",N2612)))</f>
        <v>space exploration</v>
      </c>
      <c r="S2612" s="9">
        <f t="shared" si="121"/>
        <v>42564.881076388891</v>
      </c>
      <c r="T2612" s="9">
        <f t="shared" si="122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20"/>
        <v>27.906363636363636</v>
      </c>
      <c r="P2613">
        <f>IFERROR(E2613/L2613, "null")</f>
        <v>83.802893802893806</v>
      </c>
      <c r="Q2613" t="str">
        <f>TRIM(LEFT(N2613,SEARCH("/",N2613,1)-1))</f>
        <v>technology</v>
      </c>
      <c r="R2613" t="str">
        <f>TRIM(RIGHT(N2613,LEN(N2613)-SEARCH("/",N2613)))</f>
        <v>space exploration</v>
      </c>
      <c r="S2613" s="9">
        <f t="shared" si="121"/>
        <v>42704.335810185185</v>
      </c>
      <c r="T2613" s="9">
        <f t="shared" si="122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20"/>
        <v>1.7176130000000001</v>
      </c>
      <c r="P2614">
        <f>IFERROR(E2614/L2614, "null")</f>
        <v>58.422210884353746</v>
      </c>
      <c r="Q2614" t="str">
        <f>TRIM(LEFT(N2614,SEARCH("/",N2614,1)-1))</f>
        <v>technology</v>
      </c>
      <c r="R2614" t="str">
        <f>TRIM(RIGHT(N2614,LEN(N2614)-SEARCH("/",N2614)))</f>
        <v>space exploration</v>
      </c>
      <c r="S2614" s="9">
        <f t="shared" si="121"/>
        <v>41982.143171296295</v>
      </c>
      <c r="T2614" s="9">
        <f t="shared" si="122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20"/>
        <v>1.0101333333333333</v>
      </c>
      <c r="P2615">
        <f>IFERROR(E2615/L2615, "null")</f>
        <v>270.57142857142856</v>
      </c>
      <c r="Q2615" t="str">
        <f>TRIM(LEFT(N2615,SEARCH("/",N2615,1)-1))</f>
        <v>technology</v>
      </c>
      <c r="R2615" t="str">
        <f>TRIM(RIGHT(N2615,LEN(N2615)-SEARCH("/",N2615)))</f>
        <v>space exploration</v>
      </c>
      <c r="S2615" s="9">
        <f t="shared" si="121"/>
        <v>41143.81821759259</v>
      </c>
      <c r="T2615" s="9">
        <f t="shared" si="122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20"/>
        <v>1.02</v>
      </c>
      <c r="P2616">
        <f>IFERROR(E2616/L2616, "null")</f>
        <v>107.1</v>
      </c>
      <c r="Q2616" t="str">
        <f>TRIM(LEFT(N2616,SEARCH("/",N2616,1)-1))</f>
        <v>technology</v>
      </c>
      <c r="R2616" t="str">
        <f>TRIM(RIGHT(N2616,LEN(N2616)-SEARCH("/",N2616)))</f>
        <v>space exploration</v>
      </c>
      <c r="S2616" s="9">
        <f t="shared" si="121"/>
        <v>41730.708472222221</v>
      </c>
      <c r="T2616" s="9">
        <f t="shared" si="122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20"/>
        <v>1.6976511744127936</v>
      </c>
      <c r="P2617">
        <f>IFERROR(E2617/L2617, "null")</f>
        <v>47.180555555555557</v>
      </c>
      <c r="Q2617" t="str">
        <f>TRIM(LEFT(N2617,SEARCH("/",N2617,1)-1))</f>
        <v>technology</v>
      </c>
      <c r="R2617" t="str">
        <f>TRIM(RIGHT(N2617,LEN(N2617)-SEARCH("/",N2617)))</f>
        <v>space exploration</v>
      </c>
      <c r="S2617" s="9">
        <f t="shared" si="121"/>
        <v>42453.49726851852</v>
      </c>
      <c r="T2617" s="9">
        <f t="shared" si="122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20"/>
        <v>1.14534</v>
      </c>
      <c r="P2618">
        <f>IFERROR(E2618/L2618, "null")</f>
        <v>120.30882352941177</v>
      </c>
      <c r="Q2618" t="str">
        <f>TRIM(LEFT(N2618,SEARCH("/",N2618,1)-1))</f>
        <v>technology</v>
      </c>
      <c r="R2618" t="str">
        <f>TRIM(RIGHT(N2618,LEN(N2618)-SEARCH("/",N2618)))</f>
        <v>space exploration</v>
      </c>
      <c r="S2618" s="9">
        <f t="shared" si="121"/>
        <v>42211.99454861111</v>
      </c>
      <c r="T2618" s="9">
        <f t="shared" si="122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20"/>
        <v>8.7759999999999998</v>
      </c>
      <c r="P2619">
        <f>IFERROR(E2619/L2619, "null")</f>
        <v>27.59748427672956</v>
      </c>
      <c r="Q2619" t="str">
        <f>TRIM(LEFT(N2619,SEARCH("/",N2619,1)-1))</f>
        <v>technology</v>
      </c>
      <c r="R2619" t="str">
        <f>TRIM(RIGHT(N2619,LEN(N2619)-SEARCH("/",N2619)))</f>
        <v>space exploration</v>
      </c>
      <c r="S2619" s="9">
        <f t="shared" si="121"/>
        <v>41902.874432870369</v>
      </c>
      <c r="T2619" s="9">
        <f t="shared" si="122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20"/>
        <v>1.0538666666666667</v>
      </c>
      <c r="P2620">
        <f>IFERROR(E2620/L2620, "null")</f>
        <v>205.2987012987013</v>
      </c>
      <c r="Q2620" t="str">
        <f>TRIM(LEFT(N2620,SEARCH("/",N2620,1)-1))</f>
        <v>technology</v>
      </c>
      <c r="R2620" t="str">
        <f>TRIM(RIGHT(N2620,LEN(N2620)-SEARCH("/",N2620)))</f>
        <v>space exploration</v>
      </c>
      <c r="S2620" s="9">
        <f t="shared" si="121"/>
        <v>42279.792372685188</v>
      </c>
      <c r="T2620" s="9">
        <f t="shared" si="122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20"/>
        <v>1.8839999999999999</v>
      </c>
      <c r="P2621">
        <f>IFERROR(E2621/L2621, "null")</f>
        <v>35.547169811320757</v>
      </c>
      <c r="Q2621" t="str">
        <f>TRIM(LEFT(N2621,SEARCH("/",N2621,1)-1))</f>
        <v>technology</v>
      </c>
      <c r="R2621" t="str">
        <f>TRIM(RIGHT(N2621,LEN(N2621)-SEARCH("/",N2621)))</f>
        <v>space exploration</v>
      </c>
      <c r="S2621" s="9">
        <f t="shared" si="121"/>
        <v>42273.884305555555</v>
      </c>
      <c r="T2621" s="9">
        <f t="shared" si="122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20"/>
        <v>1.436523076923077</v>
      </c>
      <c r="P2622">
        <f>IFERROR(E2622/L2622, "null")</f>
        <v>74.639488409272587</v>
      </c>
      <c r="Q2622" t="str">
        <f>TRIM(LEFT(N2622,SEARCH("/",N2622,1)-1))</f>
        <v>technology</v>
      </c>
      <c r="R2622" t="str">
        <f>TRIM(RIGHT(N2622,LEN(N2622)-SEARCH("/",N2622)))</f>
        <v>space exploration</v>
      </c>
      <c r="S2622" s="9">
        <f t="shared" si="121"/>
        <v>42251.16715277778</v>
      </c>
      <c r="T2622" s="9">
        <f t="shared" si="122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20"/>
        <v>1.4588000000000001</v>
      </c>
      <c r="P2623">
        <f>IFERROR(E2623/L2623, "null")</f>
        <v>47.058064516129029</v>
      </c>
      <c r="Q2623" t="str">
        <f>TRIM(LEFT(N2623,SEARCH("/",N2623,1)-1))</f>
        <v>technology</v>
      </c>
      <c r="R2623" t="str">
        <f>TRIM(RIGHT(N2623,LEN(N2623)-SEARCH("/",N2623)))</f>
        <v>space exploration</v>
      </c>
      <c r="S2623" s="9">
        <f t="shared" si="121"/>
        <v>42115.74754629629</v>
      </c>
      <c r="T2623" s="9">
        <f t="shared" si="122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20"/>
        <v>1.3118399999999999</v>
      </c>
      <c r="P2624">
        <f>IFERROR(E2624/L2624, "null")</f>
        <v>26.591351351351353</v>
      </c>
      <c r="Q2624" t="str">
        <f>TRIM(LEFT(N2624,SEARCH("/",N2624,1)-1))</f>
        <v>technology</v>
      </c>
      <c r="R2624" t="str">
        <f>TRIM(RIGHT(N2624,LEN(N2624)-SEARCH("/",N2624)))</f>
        <v>space exploration</v>
      </c>
      <c r="S2624" s="9">
        <f t="shared" si="121"/>
        <v>42689.74324074074</v>
      </c>
      <c r="T2624" s="9">
        <f t="shared" si="122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20"/>
        <v>1.1399999999999999</v>
      </c>
      <c r="P2625">
        <f>IFERROR(E2625/L2625, "null")</f>
        <v>36.774193548387096</v>
      </c>
      <c r="Q2625" t="str">
        <f>TRIM(LEFT(N2625,SEARCH("/",N2625,1)-1))</f>
        <v>technology</v>
      </c>
      <c r="R2625" t="str">
        <f>TRIM(RIGHT(N2625,LEN(N2625)-SEARCH("/",N2625)))</f>
        <v>space exploration</v>
      </c>
      <c r="S2625" s="9">
        <f t="shared" si="121"/>
        <v>42692.256550925929</v>
      </c>
      <c r="T2625" s="9">
        <f t="shared" si="122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20"/>
        <v>13.794206249999998</v>
      </c>
      <c r="P2626">
        <f>IFERROR(E2626/L2626, "null")</f>
        <v>31.820544982698959</v>
      </c>
      <c r="Q2626" t="str">
        <f>TRIM(LEFT(N2626,SEARCH("/",N2626,1)-1))</f>
        <v>technology</v>
      </c>
      <c r="R2626" t="str">
        <f>TRIM(RIGHT(N2626,LEN(N2626)-SEARCH("/",N2626)))</f>
        <v>space exploration</v>
      </c>
      <c r="S2626" s="9">
        <f t="shared" si="121"/>
        <v>41144.42155092593</v>
      </c>
      <c r="T2626" s="9">
        <f t="shared" si="122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23">E2627/D2627</f>
        <v>9.56</v>
      </c>
      <c r="P2627">
        <f>IFERROR(E2627/L2627, "null")</f>
        <v>27.576923076923077</v>
      </c>
      <c r="Q2627" t="str">
        <f>TRIM(LEFT(N2627,SEARCH("/",N2627,1)-1))</f>
        <v>technology</v>
      </c>
      <c r="R2627" t="str">
        <f>TRIM(RIGHT(N2627,LEN(N2627)-SEARCH("/",N2627)))</f>
        <v>space exploration</v>
      </c>
      <c r="S2627" s="9">
        <f t="shared" ref="S2627:S2690" si="124">(((J2627/60)/60)/24)+DATE(1970,1,1)</f>
        <v>42658.810277777782</v>
      </c>
      <c r="T2627" s="9">
        <f t="shared" ref="T2627:T2690" si="125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23"/>
        <v>1.1200000000000001</v>
      </c>
      <c r="P2628">
        <f>IFERROR(E2628/L2628, "null")</f>
        <v>56</v>
      </c>
      <c r="Q2628" t="str">
        <f>TRIM(LEFT(N2628,SEARCH("/",N2628,1)-1))</f>
        <v>technology</v>
      </c>
      <c r="R2628" t="str">
        <f>TRIM(RIGHT(N2628,LEN(N2628)-SEARCH("/",N2628)))</f>
        <v>space exploration</v>
      </c>
      <c r="S2628" s="9">
        <f t="shared" si="124"/>
        <v>42128.628113425926</v>
      </c>
      <c r="T2628" s="9">
        <f t="shared" si="125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23"/>
        <v>6.4666666666666668</v>
      </c>
      <c r="P2629">
        <f>IFERROR(E2629/L2629, "null")</f>
        <v>21.555555555555557</v>
      </c>
      <c r="Q2629" t="str">
        <f>TRIM(LEFT(N2629,SEARCH("/",N2629,1)-1))</f>
        <v>technology</v>
      </c>
      <c r="R2629" t="str">
        <f>TRIM(RIGHT(N2629,LEN(N2629)-SEARCH("/",N2629)))</f>
        <v>space exploration</v>
      </c>
      <c r="S2629" s="9">
        <f t="shared" si="124"/>
        <v>42304.829409722224</v>
      </c>
      <c r="T2629" s="9">
        <f t="shared" si="125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23"/>
        <v>1.1036948748510131</v>
      </c>
      <c r="P2630">
        <f>IFERROR(E2630/L2630, "null")</f>
        <v>44.095238095238095</v>
      </c>
      <c r="Q2630" t="str">
        <f>TRIM(LEFT(N2630,SEARCH("/",N2630,1)-1))</f>
        <v>technology</v>
      </c>
      <c r="R2630" t="str">
        <f>TRIM(RIGHT(N2630,LEN(N2630)-SEARCH("/",N2630)))</f>
        <v>space exploration</v>
      </c>
      <c r="S2630" s="9">
        <f t="shared" si="124"/>
        <v>41953.966053240743</v>
      </c>
      <c r="T2630" s="9">
        <f t="shared" si="125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23"/>
        <v>1.2774000000000001</v>
      </c>
      <c r="P2631">
        <f>IFERROR(E2631/L2631, "null")</f>
        <v>63.87</v>
      </c>
      <c r="Q2631" t="str">
        <f>TRIM(LEFT(N2631,SEARCH("/",N2631,1)-1))</f>
        <v>technology</v>
      </c>
      <c r="R2631" t="str">
        <f>TRIM(RIGHT(N2631,LEN(N2631)-SEARCH("/",N2631)))</f>
        <v>space exploration</v>
      </c>
      <c r="S2631" s="9">
        <f t="shared" si="124"/>
        <v>42108.538449074069</v>
      </c>
      <c r="T2631" s="9">
        <f t="shared" si="125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23"/>
        <v>1.579</v>
      </c>
      <c r="P2632">
        <f>IFERROR(E2632/L2632, "null")</f>
        <v>38.987654320987652</v>
      </c>
      <c r="Q2632" t="str">
        <f>TRIM(LEFT(N2632,SEARCH("/",N2632,1)-1))</f>
        <v>technology</v>
      </c>
      <c r="R2632" t="str">
        <f>TRIM(RIGHT(N2632,LEN(N2632)-SEARCH("/",N2632)))</f>
        <v>space exploration</v>
      </c>
      <c r="S2632" s="9">
        <f t="shared" si="124"/>
        <v>42524.105462962965</v>
      </c>
      <c r="T2632" s="9">
        <f t="shared" si="125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23"/>
        <v>1.1466525000000001</v>
      </c>
      <c r="P2633">
        <f>IFERROR(E2633/L2633, "null")</f>
        <v>80.185489510489504</v>
      </c>
      <c r="Q2633" t="str">
        <f>TRIM(LEFT(N2633,SEARCH("/",N2633,1)-1))</f>
        <v>technology</v>
      </c>
      <c r="R2633" t="str">
        <f>TRIM(RIGHT(N2633,LEN(N2633)-SEARCH("/",N2633)))</f>
        <v>space exploration</v>
      </c>
      <c r="S2633" s="9">
        <f t="shared" si="124"/>
        <v>42218.169293981482</v>
      </c>
      <c r="T2633" s="9">
        <f t="shared" si="125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23"/>
        <v>1.3700934579439252</v>
      </c>
      <c r="P2634">
        <f>IFERROR(E2634/L2634, "null")</f>
        <v>34.904761904761905</v>
      </c>
      <c r="Q2634" t="str">
        <f>TRIM(LEFT(N2634,SEARCH("/",N2634,1)-1))</f>
        <v>technology</v>
      </c>
      <c r="R2634" t="str">
        <f>TRIM(RIGHT(N2634,LEN(N2634)-SEARCH("/",N2634)))</f>
        <v>space exploration</v>
      </c>
      <c r="S2634" s="9">
        <f t="shared" si="124"/>
        <v>42494.061793981484</v>
      </c>
      <c r="T2634" s="9">
        <f t="shared" si="125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23"/>
        <v>3.5461999999999998</v>
      </c>
      <c r="P2635">
        <f>IFERROR(E2635/L2635, "null")</f>
        <v>89.100502512562812</v>
      </c>
      <c r="Q2635" t="str">
        <f>TRIM(LEFT(N2635,SEARCH("/",N2635,1)-1))</f>
        <v>technology</v>
      </c>
      <c r="R2635" t="str">
        <f>TRIM(RIGHT(N2635,LEN(N2635)-SEARCH("/",N2635)))</f>
        <v>space exploration</v>
      </c>
      <c r="S2635" s="9">
        <f t="shared" si="124"/>
        <v>41667.823287037041</v>
      </c>
      <c r="T2635" s="9">
        <f t="shared" si="125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23"/>
        <v>1.0602150537634409</v>
      </c>
      <c r="P2636">
        <f>IFERROR(E2636/L2636, "null")</f>
        <v>39.44</v>
      </c>
      <c r="Q2636" t="str">
        <f>TRIM(LEFT(N2636,SEARCH("/",N2636,1)-1))</f>
        <v>technology</v>
      </c>
      <c r="R2636" t="str">
        <f>TRIM(RIGHT(N2636,LEN(N2636)-SEARCH("/",N2636)))</f>
        <v>space exploration</v>
      </c>
      <c r="S2636" s="9">
        <f t="shared" si="124"/>
        <v>42612.656493055561</v>
      </c>
      <c r="T2636" s="9">
        <f t="shared" si="125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23"/>
        <v>1</v>
      </c>
      <c r="P2637">
        <f>IFERROR(E2637/L2637, "null")</f>
        <v>136.9047619047619</v>
      </c>
      <c r="Q2637" t="str">
        <f>TRIM(LEFT(N2637,SEARCH("/",N2637,1)-1))</f>
        <v>technology</v>
      </c>
      <c r="R2637" t="str">
        <f>TRIM(RIGHT(N2637,LEN(N2637)-SEARCH("/",N2637)))</f>
        <v>space exploration</v>
      </c>
      <c r="S2637" s="9">
        <f t="shared" si="124"/>
        <v>42037.950937500005</v>
      </c>
      <c r="T2637" s="9">
        <f t="shared" si="125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23"/>
        <v>1.873</v>
      </c>
      <c r="P2638">
        <f>IFERROR(E2638/L2638, "null")</f>
        <v>37.46</v>
      </c>
      <c r="Q2638" t="str">
        <f>TRIM(LEFT(N2638,SEARCH("/",N2638,1)-1))</f>
        <v>technology</v>
      </c>
      <c r="R2638" t="str">
        <f>TRIM(RIGHT(N2638,LEN(N2638)-SEARCH("/",N2638)))</f>
        <v>space exploration</v>
      </c>
      <c r="S2638" s="9">
        <f t="shared" si="124"/>
        <v>42636.614745370374</v>
      </c>
      <c r="T2638" s="9">
        <f t="shared" si="125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23"/>
        <v>1.6619999999999999</v>
      </c>
      <c r="P2639">
        <f>IFERROR(E2639/L2639, "null")</f>
        <v>31.96153846153846</v>
      </c>
      <c r="Q2639" t="str">
        <f>TRIM(LEFT(N2639,SEARCH("/",N2639,1)-1))</f>
        <v>technology</v>
      </c>
      <c r="R2639" t="str">
        <f>TRIM(RIGHT(N2639,LEN(N2639)-SEARCH("/",N2639)))</f>
        <v>space exploration</v>
      </c>
      <c r="S2639" s="9">
        <f t="shared" si="124"/>
        <v>42639.549479166672</v>
      </c>
      <c r="T2639" s="9">
        <f t="shared" si="125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23"/>
        <v>1.0172910662824208</v>
      </c>
      <c r="P2640">
        <f>IFERROR(E2640/L2640, "null")</f>
        <v>25.214285714285715</v>
      </c>
      <c r="Q2640" t="str">
        <f>TRIM(LEFT(N2640,SEARCH("/",N2640,1)-1))</f>
        <v>technology</v>
      </c>
      <c r="R2640" t="str">
        <f>TRIM(RIGHT(N2640,LEN(N2640)-SEARCH("/",N2640)))</f>
        <v>space exploration</v>
      </c>
      <c r="S2640" s="9">
        <f t="shared" si="124"/>
        <v>41989.913136574076</v>
      </c>
      <c r="T2640" s="9">
        <f t="shared" si="125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23"/>
        <v>1.64</v>
      </c>
      <c r="P2641">
        <f>IFERROR(E2641/L2641, "null")</f>
        <v>10.040816326530612</v>
      </c>
      <c r="Q2641" t="str">
        <f>TRIM(LEFT(N2641,SEARCH("/",N2641,1)-1))</f>
        <v>technology</v>
      </c>
      <c r="R2641" t="str">
        <f>TRIM(RIGHT(N2641,LEN(N2641)-SEARCH("/",N2641)))</f>
        <v>space exploration</v>
      </c>
      <c r="S2641" s="9">
        <f t="shared" si="124"/>
        <v>42024.86513888889</v>
      </c>
      <c r="T2641" s="9">
        <f t="shared" si="125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23"/>
        <v>1.0566666666666666</v>
      </c>
      <c r="P2642">
        <f>IFERROR(E2642/L2642, "null")</f>
        <v>45.94202898550725</v>
      </c>
      <c r="Q2642" t="str">
        <f>TRIM(LEFT(N2642,SEARCH("/",N2642,1)-1))</f>
        <v>technology</v>
      </c>
      <c r="R2642" t="str">
        <f>TRIM(RIGHT(N2642,LEN(N2642)-SEARCH("/",N2642)))</f>
        <v>space exploration</v>
      </c>
      <c r="S2642" s="9">
        <f t="shared" si="124"/>
        <v>42103.160578703704</v>
      </c>
      <c r="T2642" s="9">
        <f t="shared" si="125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23"/>
        <v>0.01</v>
      </c>
      <c r="P2643">
        <f>IFERROR(E2643/L2643, "null")</f>
        <v>15</v>
      </c>
      <c r="Q2643" t="str">
        <f>TRIM(LEFT(N2643,SEARCH("/",N2643,1)-1))</f>
        <v>technology</v>
      </c>
      <c r="R2643" t="str">
        <f>TRIM(RIGHT(N2643,LEN(N2643)-SEARCH("/",N2643)))</f>
        <v>space exploration</v>
      </c>
      <c r="S2643" s="9">
        <f t="shared" si="124"/>
        <v>41880.827118055553</v>
      </c>
      <c r="T2643" s="9">
        <f t="shared" si="125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23"/>
        <v>0</v>
      </c>
      <c r="P2644" t="str">
        <f>IFERROR(E2644/L2644, "null")</f>
        <v>null</v>
      </c>
      <c r="Q2644" t="str">
        <f>TRIM(LEFT(N2644,SEARCH("/",N2644,1)-1))</f>
        <v>technology</v>
      </c>
      <c r="R2644" t="str">
        <f>TRIM(RIGHT(N2644,LEN(N2644)-SEARCH("/",N2644)))</f>
        <v>space exploration</v>
      </c>
      <c r="S2644" s="9">
        <f t="shared" si="124"/>
        <v>42536.246620370366</v>
      </c>
      <c r="T2644" s="9">
        <f t="shared" si="125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23"/>
        <v>0.33559730999999998</v>
      </c>
      <c r="P2645">
        <f>IFERROR(E2645/L2645, "null")</f>
        <v>223.58248500999335</v>
      </c>
      <c r="Q2645" t="str">
        <f>TRIM(LEFT(N2645,SEARCH("/",N2645,1)-1))</f>
        <v>technology</v>
      </c>
      <c r="R2645" t="str">
        <f>TRIM(RIGHT(N2645,LEN(N2645)-SEARCH("/",N2645)))</f>
        <v>space exploration</v>
      </c>
      <c r="S2645" s="9">
        <f t="shared" si="124"/>
        <v>42689.582349537035</v>
      </c>
      <c r="T2645" s="9">
        <f t="shared" si="125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23"/>
        <v>2.053E-2</v>
      </c>
      <c r="P2646">
        <f>IFERROR(E2646/L2646, "null")</f>
        <v>39.480769230769234</v>
      </c>
      <c r="Q2646" t="str">
        <f>TRIM(LEFT(N2646,SEARCH("/",N2646,1)-1))</f>
        <v>technology</v>
      </c>
      <c r="R2646" t="str">
        <f>TRIM(RIGHT(N2646,LEN(N2646)-SEARCH("/",N2646)))</f>
        <v>space exploration</v>
      </c>
      <c r="S2646" s="9">
        <f t="shared" si="124"/>
        <v>42774.792071759264</v>
      </c>
      <c r="T2646" s="9">
        <f t="shared" si="125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23"/>
        <v>0.105</v>
      </c>
      <c r="P2647">
        <f>IFERROR(E2647/L2647, "null")</f>
        <v>91.304347826086953</v>
      </c>
      <c r="Q2647" t="str">
        <f>TRIM(LEFT(N2647,SEARCH("/",N2647,1)-1))</f>
        <v>technology</v>
      </c>
      <c r="R2647" t="str">
        <f>TRIM(RIGHT(N2647,LEN(N2647)-SEARCH("/",N2647)))</f>
        <v>space exploration</v>
      </c>
      <c r="S2647" s="9">
        <f t="shared" si="124"/>
        <v>41921.842627314814</v>
      </c>
      <c r="T2647" s="9">
        <f t="shared" si="125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23"/>
        <v>8.4172839999999999E-2</v>
      </c>
      <c r="P2648">
        <f>IFERROR(E2648/L2648, "null")</f>
        <v>78.666205607476627</v>
      </c>
      <c r="Q2648" t="str">
        <f>TRIM(LEFT(N2648,SEARCH("/",N2648,1)-1))</f>
        <v>technology</v>
      </c>
      <c r="R2648" t="str">
        <f>TRIM(RIGHT(N2648,LEN(N2648)-SEARCH("/",N2648)))</f>
        <v>space exploration</v>
      </c>
      <c r="S2648" s="9">
        <f t="shared" si="124"/>
        <v>42226.313298611116</v>
      </c>
      <c r="T2648" s="9">
        <f t="shared" si="125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23"/>
        <v>1.44E-2</v>
      </c>
      <c r="P2649">
        <f>IFERROR(E2649/L2649, "null")</f>
        <v>12</v>
      </c>
      <c r="Q2649" t="str">
        <f>TRIM(LEFT(N2649,SEARCH("/",N2649,1)-1))</f>
        <v>technology</v>
      </c>
      <c r="R2649" t="str">
        <f>TRIM(RIGHT(N2649,LEN(N2649)-SEARCH("/",N2649)))</f>
        <v>space exploration</v>
      </c>
      <c r="S2649" s="9">
        <f t="shared" si="124"/>
        <v>42200.261793981481</v>
      </c>
      <c r="T2649" s="9">
        <f t="shared" si="125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23"/>
        <v>8.8333333333333337E-3</v>
      </c>
      <c r="P2650">
        <f>IFERROR(E2650/L2650, "null")</f>
        <v>17.666666666666668</v>
      </c>
      <c r="Q2650" t="str">
        <f>TRIM(LEFT(N2650,SEARCH("/",N2650,1)-1))</f>
        <v>technology</v>
      </c>
      <c r="R2650" t="str">
        <f>TRIM(RIGHT(N2650,LEN(N2650)-SEARCH("/",N2650)))</f>
        <v>space exploration</v>
      </c>
      <c r="S2650" s="9">
        <f t="shared" si="124"/>
        <v>42408.714814814812</v>
      </c>
      <c r="T2650" s="9">
        <f t="shared" si="125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23"/>
        <v>9.9200000000000004E-4</v>
      </c>
      <c r="P2651">
        <f>IFERROR(E2651/L2651, "null")</f>
        <v>41.333333333333336</v>
      </c>
      <c r="Q2651" t="str">
        <f>TRIM(LEFT(N2651,SEARCH("/",N2651,1)-1))</f>
        <v>technology</v>
      </c>
      <c r="R2651" t="str">
        <f>TRIM(RIGHT(N2651,LEN(N2651)-SEARCH("/",N2651)))</f>
        <v>space exploration</v>
      </c>
      <c r="S2651" s="9">
        <f t="shared" si="124"/>
        <v>42341.99700231482</v>
      </c>
      <c r="T2651" s="9">
        <f t="shared" si="125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23"/>
        <v>5.966666666666667E-3</v>
      </c>
      <c r="P2652">
        <f>IFERROR(E2652/L2652, "null")</f>
        <v>71.599999999999994</v>
      </c>
      <c r="Q2652" t="str">
        <f>TRIM(LEFT(N2652,SEARCH("/",N2652,1)-1))</f>
        <v>technology</v>
      </c>
      <c r="R2652" t="str">
        <f>TRIM(RIGHT(N2652,LEN(N2652)-SEARCH("/",N2652)))</f>
        <v>space exploration</v>
      </c>
      <c r="S2652" s="9">
        <f t="shared" si="124"/>
        <v>42695.624340277776</v>
      </c>
      <c r="T2652" s="9">
        <f t="shared" si="125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23"/>
        <v>1.8689285714285714E-2</v>
      </c>
      <c r="P2653">
        <f>IFERROR(E2653/L2653, "null")</f>
        <v>307.8235294117647</v>
      </c>
      <c r="Q2653" t="str">
        <f>TRIM(LEFT(N2653,SEARCH("/",N2653,1)-1))</f>
        <v>technology</v>
      </c>
      <c r="R2653" t="str">
        <f>TRIM(RIGHT(N2653,LEN(N2653)-SEARCH("/",N2653)))</f>
        <v>space exploration</v>
      </c>
      <c r="S2653" s="9">
        <f t="shared" si="124"/>
        <v>42327.805659722217</v>
      </c>
      <c r="T2653" s="9">
        <f t="shared" si="125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23"/>
        <v>8.8500000000000002E-3</v>
      </c>
      <c r="P2654">
        <f>IFERROR(E2654/L2654, "null")</f>
        <v>80.454545454545453</v>
      </c>
      <c r="Q2654" t="str">
        <f>TRIM(LEFT(N2654,SEARCH("/",N2654,1)-1))</f>
        <v>technology</v>
      </c>
      <c r="R2654" t="str">
        <f>TRIM(RIGHT(N2654,LEN(N2654)-SEARCH("/",N2654)))</f>
        <v>space exploration</v>
      </c>
      <c r="S2654" s="9">
        <f t="shared" si="124"/>
        <v>41953.158854166672</v>
      </c>
      <c r="T2654" s="9">
        <f t="shared" si="125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23"/>
        <v>0.1152156862745098</v>
      </c>
      <c r="P2655">
        <f>IFERROR(E2655/L2655, "null")</f>
        <v>83.942857142857136</v>
      </c>
      <c r="Q2655" t="str">
        <f>TRIM(LEFT(N2655,SEARCH("/",N2655,1)-1))</f>
        <v>technology</v>
      </c>
      <c r="R2655" t="str">
        <f>TRIM(RIGHT(N2655,LEN(N2655)-SEARCH("/",N2655)))</f>
        <v>space exploration</v>
      </c>
      <c r="S2655" s="9">
        <f t="shared" si="124"/>
        <v>41771.651932870373</v>
      </c>
      <c r="T2655" s="9">
        <f t="shared" si="125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23"/>
        <v>5.1000000000000004E-4</v>
      </c>
      <c r="P2656">
        <f>IFERROR(E2656/L2656, "null")</f>
        <v>8.5</v>
      </c>
      <c r="Q2656" t="str">
        <f>TRIM(LEFT(N2656,SEARCH("/",N2656,1)-1))</f>
        <v>technology</v>
      </c>
      <c r="R2656" t="str">
        <f>TRIM(RIGHT(N2656,LEN(N2656)-SEARCH("/",N2656)))</f>
        <v>space exploration</v>
      </c>
      <c r="S2656" s="9">
        <f t="shared" si="124"/>
        <v>42055.600995370376</v>
      </c>
      <c r="T2656" s="9">
        <f t="shared" si="125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23"/>
        <v>0.21033333333333334</v>
      </c>
      <c r="P2657">
        <f>IFERROR(E2657/L2657, "null")</f>
        <v>73.372093023255815</v>
      </c>
      <c r="Q2657" t="str">
        <f>TRIM(LEFT(N2657,SEARCH("/",N2657,1)-1))</f>
        <v>technology</v>
      </c>
      <c r="R2657" t="str">
        <f>TRIM(RIGHT(N2657,LEN(N2657)-SEARCH("/",N2657)))</f>
        <v>space exploration</v>
      </c>
      <c r="S2657" s="9">
        <f t="shared" si="124"/>
        <v>42381.866284722222</v>
      </c>
      <c r="T2657" s="9">
        <f t="shared" si="125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23"/>
        <v>0.11436666666666667</v>
      </c>
      <c r="P2658">
        <f>IFERROR(E2658/L2658, "null")</f>
        <v>112.86184210526316</v>
      </c>
      <c r="Q2658" t="str">
        <f>TRIM(LEFT(N2658,SEARCH("/",N2658,1)-1))</f>
        <v>technology</v>
      </c>
      <c r="R2658" t="str">
        <f>TRIM(RIGHT(N2658,LEN(N2658)-SEARCH("/",N2658)))</f>
        <v>space exploration</v>
      </c>
      <c r="S2658" s="9">
        <f t="shared" si="124"/>
        <v>42767.688518518517</v>
      </c>
      <c r="T2658" s="9">
        <f t="shared" si="125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23"/>
        <v>0.18737933333333334</v>
      </c>
      <c r="P2659">
        <f>IFERROR(E2659/L2659, "null")</f>
        <v>95.277627118644077</v>
      </c>
      <c r="Q2659" t="str">
        <f>TRIM(LEFT(N2659,SEARCH("/",N2659,1)-1))</f>
        <v>technology</v>
      </c>
      <c r="R2659" t="str">
        <f>TRIM(RIGHT(N2659,LEN(N2659)-SEARCH("/",N2659)))</f>
        <v>space exploration</v>
      </c>
      <c r="S2659" s="9">
        <f t="shared" si="124"/>
        <v>42551.928854166668</v>
      </c>
      <c r="T2659" s="9">
        <f t="shared" si="125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23"/>
        <v>9.2857142857142856E-4</v>
      </c>
      <c r="P2660">
        <f>IFERROR(E2660/L2660, "null")</f>
        <v>22.75</v>
      </c>
      <c r="Q2660" t="str">
        <f>TRIM(LEFT(N2660,SEARCH("/",N2660,1)-1))</f>
        <v>technology</v>
      </c>
      <c r="R2660" t="str">
        <f>TRIM(RIGHT(N2660,LEN(N2660)-SEARCH("/",N2660)))</f>
        <v>space exploration</v>
      </c>
      <c r="S2660" s="9">
        <f t="shared" si="124"/>
        <v>42551.884189814817</v>
      </c>
      <c r="T2660" s="9">
        <f t="shared" si="125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23"/>
        <v>2.720408163265306E-2</v>
      </c>
      <c r="P2661">
        <f>IFERROR(E2661/L2661, "null")</f>
        <v>133.30000000000001</v>
      </c>
      <c r="Q2661" t="str">
        <f>TRIM(LEFT(N2661,SEARCH("/",N2661,1)-1))</f>
        <v>technology</v>
      </c>
      <c r="R2661" t="str">
        <f>TRIM(RIGHT(N2661,LEN(N2661)-SEARCH("/",N2661)))</f>
        <v>space exploration</v>
      </c>
      <c r="S2661" s="9">
        <f t="shared" si="124"/>
        <v>42082.069560185191</v>
      </c>
      <c r="T2661" s="9">
        <f t="shared" si="125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23"/>
        <v>9.5E-4</v>
      </c>
      <c r="P2662">
        <f>IFERROR(E2662/L2662, "null")</f>
        <v>3.8</v>
      </c>
      <c r="Q2662" t="str">
        <f>TRIM(LEFT(N2662,SEARCH("/",N2662,1)-1))</f>
        <v>technology</v>
      </c>
      <c r="R2662" t="str">
        <f>TRIM(RIGHT(N2662,LEN(N2662)-SEARCH("/",N2662)))</f>
        <v>space exploration</v>
      </c>
      <c r="S2662" s="9">
        <f t="shared" si="124"/>
        <v>42272.713171296295</v>
      </c>
      <c r="T2662" s="9">
        <f t="shared" si="125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23"/>
        <v>1.0289999999999999</v>
      </c>
      <c r="P2663">
        <f>IFERROR(E2663/L2663, "null")</f>
        <v>85.75</v>
      </c>
      <c r="Q2663" t="str">
        <f>TRIM(LEFT(N2663,SEARCH("/",N2663,1)-1))</f>
        <v>technology</v>
      </c>
      <c r="R2663" t="str">
        <f>TRIM(RIGHT(N2663,LEN(N2663)-SEARCH("/",N2663)))</f>
        <v>makerspaces</v>
      </c>
      <c r="S2663" s="9">
        <f t="shared" si="124"/>
        <v>41542.958449074074</v>
      </c>
      <c r="T2663" s="9">
        <f t="shared" si="125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23"/>
        <v>1.0680000000000001</v>
      </c>
      <c r="P2664">
        <f>IFERROR(E2664/L2664, "null")</f>
        <v>267</v>
      </c>
      <c r="Q2664" t="str">
        <f>TRIM(LEFT(N2664,SEARCH("/",N2664,1)-1))</f>
        <v>technology</v>
      </c>
      <c r="R2664" t="str">
        <f>TRIM(RIGHT(N2664,LEN(N2664)-SEARCH("/",N2664)))</f>
        <v>makerspaces</v>
      </c>
      <c r="S2664" s="9">
        <f t="shared" si="124"/>
        <v>42207.746678240743</v>
      </c>
      <c r="T2664" s="9">
        <f t="shared" si="125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23"/>
        <v>1.0459624999999999</v>
      </c>
      <c r="P2665">
        <f>IFERROR(E2665/L2665, "null")</f>
        <v>373.55803571428572</v>
      </c>
      <c r="Q2665" t="str">
        <f>TRIM(LEFT(N2665,SEARCH("/",N2665,1)-1))</f>
        <v>technology</v>
      </c>
      <c r="R2665" t="str">
        <f>TRIM(RIGHT(N2665,LEN(N2665)-SEARCH("/",N2665)))</f>
        <v>makerspaces</v>
      </c>
      <c r="S2665" s="9">
        <f t="shared" si="124"/>
        <v>42222.622766203705</v>
      </c>
      <c r="T2665" s="9">
        <f t="shared" si="125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23"/>
        <v>1.0342857142857143</v>
      </c>
      <c r="P2666">
        <f>IFERROR(E2666/L2666, "null")</f>
        <v>174.03846153846155</v>
      </c>
      <c r="Q2666" t="str">
        <f>TRIM(LEFT(N2666,SEARCH("/",N2666,1)-1))</f>
        <v>technology</v>
      </c>
      <c r="R2666" t="str">
        <f>TRIM(RIGHT(N2666,LEN(N2666)-SEARCH("/",N2666)))</f>
        <v>makerspaces</v>
      </c>
      <c r="S2666" s="9">
        <f t="shared" si="124"/>
        <v>42313.02542824074</v>
      </c>
      <c r="T2666" s="9">
        <f t="shared" si="125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23"/>
        <v>1.2314285714285715</v>
      </c>
      <c r="P2667">
        <f>IFERROR(E2667/L2667, "null")</f>
        <v>93.695652173913047</v>
      </c>
      <c r="Q2667" t="str">
        <f>TRIM(LEFT(N2667,SEARCH("/",N2667,1)-1))</f>
        <v>technology</v>
      </c>
      <c r="R2667" t="str">
        <f>TRIM(RIGHT(N2667,LEN(N2667)-SEARCH("/",N2667)))</f>
        <v>makerspaces</v>
      </c>
      <c r="S2667" s="9">
        <f t="shared" si="124"/>
        <v>42083.895532407405</v>
      </c>
      <c r="T2667" s="9">
        <f t="shared" si="125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23"/>
        <v>1.592951</v>
      </c>
      <c r="P2668">
        <f>IFERROR(E2668/L2668, "null")</f>
        <v>77.327718446601949</v>
      </c>
      <c r="Q2668" t="str">
        <f>TRIM(LEFT(N2668,SEARCH("/",N2668,1)-1))</f>
        <v>technology</v>
      </c>
      <c r="R2668" t="str">
        <f>TRIM(RIGHT(N2668,LEN(N2668)-SEARCH("/",N2668)))</f>
        <v>makerspaces</v>
      </c>
      <c r="S2668" s="9">
        <f t="shared" si="124"/>
        <v>42235.764340277776</v>
      </c>
      <c r="T2668" s="9">
        <f t="shared" si="125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23"/>
        <v>1.1066666666666667</v>
      </c>
      <c r="P2669">
        <f>IFERROR(E2669/L2669, "null")</f>
        <v>92.222222222222229</v>
      </c>
      <c r="Q2669" t="str">
        <f>TRIM(LEFT(N2669,SEARCH("/",N2669,1)-1))</f>
        <v>technology</v>
      </c>
      <c r="R2669" t="str">
        <f>TRIM(RIGHT(N2669,LEN(N2669)-SEARCH("/",N2669)))</f>
        <v>makerspaces</v>
      </c>
      <c r="S2669" s="9">
        <f t="shared" si="124"/>
        <v>42380.926111111112</v>
      </c>
      <c r="T2669" s="9">
        <f t="shared" si="125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23"/>
        <v>1.7070000000000001</v>
      </c>
      <c r="P2670">
        <f>IFERROR(E2670/L2670, "null")</f>
        <v>60.964285714285715</v>
      </c>
      <c r="Q2670" t="str">
        <f>TRIM(LEFT(N2670,SEARCH("/",N2670,1)-1))</f>
        <v>technology</v>
      </c>
      <c r="R2670" t="str">
        <f>TRIM(RIGHT(N2670,LEN(N2670)-SEARCH("/",N2670)))</f>
        <v>makerspaces</v>
      </c>
      <c r="S2670" s="9">
        <f t="shared" si="124"/>
        <v>42275.588715277772</v>
      </c>
      <c r="T2670" s="9">
        <f t="shared" si="125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23"/>
        <v>1.25125</v>
      </c>
      <c r="P2671">
        <f>IFERROR(E2671/L2671, "null")</f>
        <v>91</v>
      </c>
      <c r="Q2671" t="str">
        <f>TRIM(LEFT(N2671,SEARCH("/",N2671,1)-1))</f>
        <v>technology</v>
      </c>
      <c r="R2671" t="str">
        <f>TRIM(RIGHT(N2671,LEN(N2671)-SEARCH("/",N2671)))</f>
        <v>makerspaces</v>
      </c>
      <c r="S2671" s="9">
        <f t="shared" si="124"/>
        <v>42319.035833333335</v>
      </c>
      <c r="T2671" s="9">
        <f t="shared" si="125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23"/>
        <v>6.4158609339642042E-2</v>
      </c>
      <c r="P2672">
        <f>IFERROR(E2672/L2672, "null")</f>
        <v>41.583333333333336</v>
      </c>
      <c r="Q2672" t="str">
        <f>TRIM(LEFT(N2672,SEARCH("/",N2672,1)-1))</f>
        <v>technology</v>
      </c>
      <c r="R2672" t="str">
        <f>TRIM(RIGHT(N2672,LEN(N2672)-SEARCH("/",N2672)))</f>
        <v>makerspaces</v>
      </c>
      <c r="S2672" s="9">
        <f t="shared" si="124"/>
        <v>41821.020601851851</v>
      </c>
      <c r="T2672" s="9">
        <f t="shared" si="125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23"/>
        <v>0.11344</v>
      </c>
      <c r="P2673">
        <f>IFERROR(E2673/L2673, "null")</f>
        <v>33.761904761904759</v>
      </c>
      <c r="Q2673" t="str">
        <f>TRIM(LEFT(N2673,SEARCH("/",N2673,1)-1))</f>
        <v>technology</v>
      </c>
      <c r="R2673" t="str">
        <f>TRIM(RIGHT(N2673,LEN(N2673)-SEARCH("/",N2673)))</f>
        <v>makerspaces</v>
      </c>
      <c r="S2673" s="9">
        <f t="shared" si="124"/>
        <v>41962.749027777783</v>
      </c>
      <c r="T2673" s="9">
        <f t="shared" si="125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23"/>
        <v>0.33189999999999997</v>
      </c>
      <c r="P2674">
        <f>IFERROR(E2674/L2674, "null")</f>
        <v>70.61702127659575</v>
      </c>
      <c r="Q2674" t="str">
        <f>TRIM(LEFT(N2674,SEARCH("/",N2674,1)-1))</f>
        <v>technology</v>
      </c>
      <c r="R2674" t="str">
        <f>TRIM(RIGHT(N2674,LEN(N2674)-SEARCH("/",N2674)))</f>
        <v>makerspaces</v>
      </c>
      <c r="S2674" s="9">
        <f t="shared" si="124"/>
        <v>42344.884143518517</v>
      </c>
      <c r="T2674" s="9">
        <f t="shared" si="125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23"/>
        <v>0.27579999999999999</v>
      </c>
      <c r="P2675">
        <f>IFERROR(E2675/L2675, "null")</f>
        <v>167.15151515151516</v>
      </c>
      <c r="Q2675" t="str">
        <f>TRIM(LEFT(N2675,SEARCH("/",N2675,1)-1))</f>
        <v>technology</v>
      </c>
      <c r="R2675" t="str">
        <f>TRIM(RIGHT(N2675,LEN(N2675)-SEARCH("/",N2675)))</f>
        <v>makerspaces</v>
      </c>
      <c r="S2675" s="9">
        <f t="shared" si="124"/>
        <v>41912.541655092595</v>
      </c>
      <c r="T2675" s="9">
        <f t="shared" si="125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23"/>
        <v>0.62839999999999996</v>
      </c>
      <c r="P2676">
        <f>IFERROR(E2676/L2676, "null")</f>
        <v>128.61988304093566</v>
      </c>
      <c r="Q2676" t="str">
        <f>TRIM(LEFT(N2676,SEARCH("/",N2676,1)-1))</f>
        <v>technology</v>
      </c>
      <c r="R2676" t="str">
        <f>TRIM(RIGHT(N2676,LEN(N2676)-SEARCH("/",N2676)))</f>
        <v>makerspaces</v>
      </c>
      <c r="S2676" s="9">
        <f t="shared" si="124"/>
        <v>42529.632754629631</v>
      </c>
      <c r="T2676" s="9">
        <f t="shared" si="125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23"/>
        <v>7.5880000000000003E-2</v>
      </c>
      <c r="P2677">
        <f>IFERROR(E2677/L2677, "null")</f>
        <v>65.41379310344827</v>
      </c>
      <c r="Q2677" t="str">
        <f>TRIM(LEFT(N2677,SEARCH("/",N2677,1)-1))</f>
        <v>technology</v>
      </c>
      <c r="R2677" t="str">
        <f>TRIM(RIGHT(N2677,LEN(N2677)-SEARCH("/",N2677)))</f>
        <v>makerspaces</v>
      </c>
      <c r="S2677" s="9">
        <f t="shared" si="124"/>
        <v>41923.857511574075</v>
      </c>
      <c r="T2677" s="9">
        <f t="shared" si="125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23"/>
        <v>0.50380952380952382</v>
      </c>
      <c r="P2678">
        <f>IFERROR(E2678/L2678, "null")</f>
        <v>117.55555555555556</v>
      </c>
      <c r="Q2678" t="str">
        <f>TRIM(LEFT(N2678,SEARCH("/",N2678,1)-1))</f>
        <v>technology</v>
      </c>
      <c r="R2678" t="str">
        <f>TRIM(RIGHT(N2678,LEN(N2678)-SEARCH("/",N2678)))</f>
        <v>makerspaces</v>
      </c>
      <c r="S2678" s="9">
        <f t="shared" si="124"/>
        <v>42482.624699074076</v>
      </c>
      <c r="T2678" s="9">
        <f t="shared" si="125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23"/>
        <v>0.17512820512820512</v>
      </c>
      <c r="P2679">
        <f>IFERROR(E2679/L2679, "null")</f>
        <v>126.48148148148148</v>
      </c>
      <c r="Q2679" t="str">
        <f>TRIM(LEFT(N2679,SEARCH("/",N2679,1)-1))</f>
        <v>technology</v>
      </c>
      <c r="R2679" t="str">
        <f>TRIM(RIGHT(N2679,LEN(N2679)-SEARCH("/",N2679)))</f>
        <v>makerspaces</v>
      </c>
      <c r="S2679" s="9">
        <f t="shared" si="124"/>
        <v>41793.029432870368</v>
      </c>
      <c r="T2679" s="9">
        <f t="shared" si="125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23"/>
        <v>1.3750000000000001E-4</v>
      </c>
      <c r="P2680">
        <f>IFERROR(E2680/L2680, "null")</f>
        <v>550</v>
      </c>
      <c r="Q2680" t="str">
        <f>TRIM(LEFT(N2680,SEARCH("/",N2680,1)-1))</f>
        <v>technology</v>
      </c>
      <c r="R2680" t="str">
        <f>TRIM(RIGHT(N2680,LEN(N2680)-SEARCH("/",N2680)))</f>
        <v>makerspaces</v>
      </c>
      <c r="S2680" s="9">
        <f t="shared" si="124"/>
        <v>42241.798206018517</v>
      </c>
      <c r="T2680" s="9">
        <f t="shared" si="125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23"/>
        <v>3.3E-3</v>
      </c>
      <c r="P2681">
        <f>IFERROR(E2681/L2681, "null")</f>
        <v>44</v>
      </c>
      <c r="Q2681" t="str">
        <f>TRIM(LEFT(N2681,SEARCH("/",N2681,1)-1))</f>
        <v>technology</v>
      </c>
      <c r="R2681" t="str">
        <f>TRIM(RIGHT(N2681,LEN(N2681)-SEARCH("/",N2681)))</f>
        <v>makerspaces</v>
      </c>
      <c r="S2681" s="9">
        <f t="shared" si="124"/>
        <v>42033.001087962963</v>
      </c>
      <c r="T2681" s="9">
        <f t="shared" si="125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23"/>
        <v>8.6250000000000007E-3</v>
      </c>
      <c r="P2682">
        <f>IFERROR(E2682/L2682, "null")</f>
        <v>69</v>
      </c>
      <c r="Q2682" t="str">
        <f>TRIM(LEFT(N2682,SEARCH("/",N2682,1)-1))</f>
        <v>technology</v>
      </c>
      <c r="R2682" t="str">
        <f>TRIM(RIGHT(N2682,LEN(N2682)-SEARCH("/",N2682)))</f>
        <v>makerspaces</v>
      </c>
      <c r="S2682" s="9">
        <f t="shared" si="124"/>
        <v>42436.211701388893</v>
      </c>
      <c r="T2682" s="9">
        <f t="shared" si="125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23"/>
        <v>6.875E-3</v>
      </c>
      <c r="P2683">
        <f>IFERROR(E2683/L2683, "null")</f>
        <v>27.5</v>
      </c>
      <c r="Q2683" t="str">
        <f>TRIM(LEFT(N2683,SEARCH("/",N2683,1)-1))</f>
        <v>food</v>
      </c>
      <c r="R2683" t="str">
        <f>TRIM(RIGHT(N2683,LEN(N2683)-SEARCH("/",N2683)))</f>
        <v>food trucks</v>
      </c>
      <c r="S2683" s="9">
        <f t="shared" si="124"/>
        <v>41805.895254629628</v>
      </c>
      <c r="T2683" s="9">
        <f t="shared" si="125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23"/>
        <v>0.28299999999999997</v>
      </c>
      <c r="P2684">
        <f>IFERROR(E2684/L2684, "null")</f>
        <v>84.9</v>
      </c>
      <c r="Q2684" t="str">
        <f>TRIM(LEFT(N2684,SEARCH("/",N2684,1)-1))</f>
        <v>food</v>
      </c>
      <c r="R2684" t="str">
        <f>TRIM(RIGHT(N2684,LEN(N2684)-SEARCH("/",N2684)))</f>
        <v>food trucks</v>
      </c>
      <c r="S2684" s="9">
        <f t="shared" si="124"/>
        <v>41932.871990740743</v>
      </c>
      <c r="T2684" s="9">
        <f t="shared" si="125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23"/>
        <v>2.3999999999999998E-3</v>
      </c>
      <c r="P2685">
        <f>IFERROR(E2685/L2685, "null")</f>
        <v>12</v>
      </c>
      <c r="Q2685" t="str">
        <f>TRIM(LEFT(N2685,SEARCH("/",N2685,1)-1))</f>
        <v>food</v>
      </c>
      <c r="R2685" t="str">
        <f>TRIM(RIGHT(N2685,LEN(N2685)-SEARCH("/",N2685)))</f>
        <v>food trucks</v>
      </c>
      <c r="S2685" s="9">
        <f t="shared" si="124"/>
        <v>42034.75509259259</v>
      </c>
      <c r="T2685" s="9">
        <f t="shared" si="125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23"/>
        <v>1.1428571428571429E-2</v>
      </c>
      <c r="P2686">
        <f>IFERROR(E2686/L2686, "null")</f>
        <v>200</v>
      </c>
      <c r="Q2686" t="str">
        <f>TRIM(LEFT(N2686,SEARCH("/",N2686,1)-1))</f>
        <v>food</v>
      </c>
      <c r="R2686" t="str">
        <f>TRIM(RIGHT(N2686,LEN(N2686)-SEARCH("/",N2686)))</f>
        <v>food trucks</v>
      </c>
      <c r="S2686" s="9">
        <f t="shared" si="124"/>
        <v>41820.914641203701</v>
      </c>
      <c r="T2686" s="9">
        <f t="shared" si="125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23"/>
        <v>2.0000000000000001E-4</v>
      </c>
      <c r="P2687">
        <f>IFERROR(E2687/L2687, "null")</f>
        <v>10</v>
      </c>
      <c r="Q2687" t="str">
        <f>TRIM(LEFT(N2687,SEARCH("/",N2687,1)-1))</f>
        <v>food</v>
      </c>
      <c r="R2687" t="str">
        <f>TRIM(RIGHT(N2687,LEN(N2687)-SEARCH("/",N2687)))</f>
        <v>food trucks</v>
      </c>
      <c r="S2687" s="9">
        <f t="shared" si="124"/>
        <v>42061.69594907407</v>
      </c>
      <c r="T2687" s="9">
        <f t="shared" si="125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23"/>
        <v>0</v>
      </c>
      <c r="P2688" t="str">
        <f>IFERROR(E2688/L2688, "null")</f>
        <v>null</v>
      </c>
      <c r="Q2688" t="str">
        <f>TRIM(LEFT(N2688,SEARCH("/",N2688,1)-1))</f>
        <v>food</v>
      </c>
      <c r="R2688" t="str">
        <f>TRIM(RIGHT(N2688,LEN(N2688)-SEARCH("/",N2688)))</f>
        <v>food trucks</v>
      </c>
      <c r="S2688" s="9">
        <f t="shared" si="124"/>
        <v>41892.974803240737</v>
      </c>
      <c r="T2688" s="9">
        <f t="shared" si="125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23"/>
        <v>0</v>
      </c>
      <c r="P2689" t="str">
        <f>IFERROR(E2689/L2689, "null")</f>
        <v>null</v>
      </c>
      <c r="Q2689" t="str">
        <f>TRIM(LEFT(N2689,SEARCH("/",N2689,1)-1))</f>
        <v>food</v>
      </c>
      <c r="R2689" t="str">
        <f>TRIM(RIGHT(N2689,LEN(N2689)-SEARCH("/",N2689)))</f>
        <v>food trucks</v>
      </c>
      <c r="S2689" s="9">
        <f t="shared" si="124"/>
        <v>42154.64025462963</v>
      </c>
      <c r="T2689" s="9">
        <f t="shared" si="125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23"/>
        <v>1.48E-3</v>
      </c>
      <c r="P2690">
        <f>IFERROR(E2690/L2690, "null")</f>
        <v>5.2857142857142856</v>
      </c>
      <c r="Q2690" t="str">
        <f>TRIM(LEFT(N2690,SEARCH("/",N2690,1)-1))</f>
        <v>food</v>
      </c>
      <c r="R2690" t="str">
        <f>TRIM(RIGHT(N2690,LEN(N2690)-SEARCH("/",N2690)))</f>
        <v>food trucks</v>
      </c>
      <c r="S2690" s="9">
        <f t="shared" si="124"/>
        <v>42028.118865740747</v>
      </c>
      <c r="T2690" s="9">
        <f t="shared" si="125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26">E2691/D2691</f>
        <v>2.8571428571428571E-5</v>
      </c>
      <c r="P2691">
        <f>IFERROR(E2691/L2691, "null")</f>
        <v>1</v>
      </c>
      <c r="Q2691" t="str">
        <f>TRIM(LEFT(N2691,SEARCH("/",N2691,1)-1))</f>
        <v>food</v>
      </c>
      <c r="R2691" t="str">
        <f>TRIM(RIGHT(N2691,LEN(N2691)-SEARCH("/",N2691)))</f>
        <v>food trucks</v>
      </c>
      <c r="S2691" s="9">
        <f t="shared" ref="S2691:S2754" si="127">(((J2691/60)/60)/24)+DATE(1970,1,1)</f>
        <v>42551.961689814809</v>
      </c>
      <c r="T2691" s="9">
        <f t="shared" ref="T2691:T2754" si="128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26"/>
        <v>0.107325</v>
      </c>
      <c r="P2692">
        <f>IFERROR(E2692/L2692, "null")</f>
        <v>72.762711864406782</v>
      </c>
      <c r="Q2692" t="str">
        <f>TRIM(LEFT(N2692,SEARCH("/",N2692,1)-1))</f>
        <v>food</v>
      </c>
      <c r="R2692" t="str">
        <f>TRIM(RIGHT(N2692,LEN(N2692)-SEARCH("/",N2692)))</f>
        <v>food trucks</v>
      </c>
      <c r="S2692" s="9">
        <f t="shared" si="127"/>
        <v>42113.105046296296</v>
      </c>
      <c r="T2692" s="9">
        <f t="shared" si="128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26"/>
        <v>5.3846153846153844E-4</v>
      </c>
      <c r="P2693">
        <f>IFERROR(E2693/L2693, "null")</f>
        <v>17.5</v>
      </c>
      <c r="Q2693" t="str">
        <f>TRIM(LEFT(N2693,SEARCH("/",N2693,1)-1))</f>
        <v>food</v>
      </c>
      <c r="R2693" t="str">
        <f>TRIM(RIGHT(N2693,LEN(N2693)-SEARCH("/",N2693)))</f>
        <v>food trucks</v>
      </c>
      <c r="S2693" s="9">
        <f t="shared" si="127"/>
        <v>42089.724039351851</v>
      </c>
      <c r="T2693" s="9">
        <f t="shared" si="128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26"/>
        <v>7.1428571428571426E-3</v>
      </c>
      <c r="P2694">
        <f>IFERROR(E2694/L2694, "null")</f>
        <v>25</v>
      </c>
      <c r="Q2694" t="str">
        <f>TRIM(LEFT(N2694,SEARCH("/",N2694,1)-1))</f>
        <v>food</v>
      </c>
      <c r="R2694" t="str">
        <f>TRIM(RIGHT(N2694,LEN(N2694)-SEARCH("/",N2694)))</f>
        <v>food trucks</v>
      </c>
      <c r="S2694" s="9">
        <f t="shared" si="127"/>
        <v>42058.334027777775</v>
      </c>
      <c r="T2694" s="9">
        <f t="shared" si="128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26"/>
        <v>8.0000000000000002E-3</v>
      </c>
      <c r="P2695">
        <f>IFERROR(E2695/L2695, "null")</f>
        <v>13.333333333333334</v>
      </c>
      <c r="Q2695" t="str">
        <f>TRIM(LEFT(N2695,SEARCH("/",N2695,1)-1))</f>
        <v>food</v>
      </c>
      <c r="R2695" t="str">
        <f>TRIM(RIGHT(N2695,LEN(N2695)-SEARCH("/",N2695)))</f>
        <v>food trucks</v>
      </c>
      <c r="S2695" s="9">
        <f t="shared" si="127"/>
        <v>41834.138495370367</v>
      </c>
      <c r="T2695" s="9">
        <f t="shared" si="128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26"/>
        <v>3.3333333333333335E-5</v>
      </c>
      <c r="P2696">
        <f>IFERROR(E2696/L2696, "null")</f>
        <v>1</v>
      </c>
      <c r="Q2696" t="str">
        <f>TRIM(LEFT(N2696,SEARCH("/",N2696,1)-1))</f>
        <v>food</v>
      </c>
      <c r="R2696" t="str">
        <f>TRIM(RIGHT(N2696,LEN(N2696)-SEARCH("/",N2696)))</f>
        <v>food trucks</v>
      </c>
      <c r="S2696" s="9">
        <f t="shared" si="127"/>
        <v>41878.140497685185</v>
      </c>
      <c r="T2696" s="9">
        <f t="shared" si="128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26"/>
        <v>4.7333333333333333E-3</v>
      </c>
      <c r="P2697">
        <f>IFERROR(E2697/L2697, "null")</f>
        <v>23.666666666666668</v>
      </c>
      <c r="Q2697" t="str">
        <f>TRIM(LEFT(N2697,SEARCH("/",N2697,1)-1))</f>
        <v>food</v>
      </c>
      <c r="R2697" t="str">
        <f>TRIM(RIGHT(N2697,LEN(N2697)-SEARCH("/",N2697)))</f>
        <v>food trucks</v>
      </c>
      <c r="S2697" s="9">
        <f t="shared" si="127"/>
        <v>42048.181921296295</v>
      </c>
      <c r="T2697" s="9">
        <f t="shared" si="128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26"/>
        <v>5.6500000000000002E-2</v>
      </c>
      <c r="P2698">
        <f>IFERROR(E2698/L2698, "null")</f>
        <v>89.21052631578948</v>
      </c>
      <c r="Q2698" t="str">
        <f>TRIM(LEFT(N2698,SEARCH("/",N2698,1)-1))</f>
        <v>food</v>
      </c>
      <c r="R2698" t="str">
        <f>TRIM(RIGHT(N2698,LEN(N2698)-SEARCH("/",N2698)))</f>
        <v>food trucks</v>
      </c>
      <c r="S2698" s="9">
        <f t="shared" si="127"/>
        <v>41964.844444444447</v>
      </c>
      <c r="T2698" s="9">
        <f t="shared" si="128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26"/>
        <v>0.26352173913043481</v>
      </c>
      <c r="P2699">
        <f>IFERROR(E2699/L2699, "null")</f>
        <v>116.55769230769231</v>
      </c>
      <c r="Q2699" t="str">
        <f>TRIM(LEFT(N2699,SEARCH("/",N2699,1)-1))</f>
        <v>food</v>
      </c>
      <c r="R2699" t="str">
        <f>TRIM(RIGHT(N2699,LEN(N2699)-SEARCH("/",N2699)))</f>
        <v>food trucks</v>
      </c>
      <c r="S2699" s="9">
        <f t="shared" si="127"/>
        <v>42187.940081018518</v>
      </c>
      <c r="T2699" s="9">
        <f t="shared" si="128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26"/>
        <v>3.2512500000000002E-3</v>
      </c>
      <c r="P2700">
        <f>IFERROR(E2700/L2700, "null")</f>
        <v>13.005000000000001</v>
      </c>
      <c r="Q2700" t="str">
        <f>TRIM(LEFT(N2700,SEARCH("/",N2700,1)-1))</f>
        <v>food</v>
      </c>
      <c r="R2700" t="str">
        <f>TRIM(RIGHT(N2700,LEN(N2700)-SEARCH("/",N2700)))</f>
        <v>food trucks</v>
      </c>
      <c r="S2700" s="9">
        <f t="shared" si="127"/>
        <v>41787.898240740738</v>
      </c>
      <c r="T2700" s="9">
        <f t="shared" si="128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26"/>
        <v>0</v>
      </c>
      <c r="P2701" t="str">
        <f>IFERROR(E2701/L2701, "null")</f>
        <v>null</v>
      </c>
      <c r="Q2701" t="str">
        <f>TRIM(LEFT(N2701,SEARCH("/",N2701,1)-1))</f>
        <v>food</v>
      </c>
      <c r="R2701" t="str">
        <f>TRIM(RIGHT(N2701,LEN(N2701)-SEARCH("/",N2701)))</f>
        <v>food trucks</v>
      </c>
      <c r="S2701" s="9">
        <f t="shared" si="127"/>
        <v>41829.896562499998</v>
      </c>
      <c r="T2701" s="9">
        <f t="shared" si="128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26"/>
        <v>7.0007000700070005E-3</v>
      </c>
      <c r="P2702">
        <f>IFERROR(E2702/L2702, "null")</f>
        <v>17.5</v>
      </c>
      <c r="Q2702" t="str">
        <f>TRIM(LEFT(N2702,SEARCH("/",N2702,1)-1))</f>
        <v>food</v>
      </c>
      <c r="R2702" t="str">
        <f>TRIM(RIGHT(N2702,LEN(N2702)-SEARCH("/",N2702)))</f>
        <v>food trucks</v>
      </c>
      <c r="S2702" s="9">
        <f t="shared" si="127"/>
        <v>41870.87467592593</v>
      </c>
      <c r="T2702" s="9">
        <f t="shared" si="128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26"/>
        <v>0.46176470588235297</v>
      </c>
      <c r="P2703">
        <f>IFERROR(E2703/L2703, "null")</f>
        <v>34.130434782608695</v>
      </c>
      <c r="Q2703" t="str">
        <f>TRIM(LEFT(N2703,SEARCH("/",N2703,1)-1))</f>
        <v>theater</v>
      </c>
      <c r="R2703" t="str">
        <f>TRIM(RIGHT(N2703,LEN(N2703)-SEARCH("/",N2703)))</f>
        <v>spaces</v>
      </c>
      <c r="S2703" s="9">
        <f t="shared" si="127"/>
        <v>42801.774699074071</v>
      </c>
      <c r="T2703" s="9">
        <f t="shared" si="128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26"/>
        <v>0.34410000000000002</v>
      </c>
      <c r="P2704">
        <f>IFERROR(E2704/L2704, "null")</f>
        <v>132.34615384615384</v>
      </c>
      <c r="Q2704" t="str">
        <f>TRIM(LEFT(N2704,SEARCH("/",N2704,1)-1))</f>
        <v>theater</v>
      </c>
      <c r="R2704" t="str">
        <f>TRIM(RIGHT(N2704,LEN(N2704)-SEARCH("/",N2704)))</f>
        <v>spaces</v>
      </c>
      <c r="S2704" s="9">
        <f t="shared" si="127"/>
        <v>42800.801817129628</v>
      </c>
      <c r="T2704" s="9">
        <f t="shared" si="128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26"/>
        <v>1.0375000000000001</v>
      </c>
      <c r="P2705">
        <f>IFERROR(E2705/L2705, "null")</f>
        <v>922.22222222222217</v>
      </c>
      <c r="Q2705" t="str">
        <f>TRIM(LEFT(N2705,SEARCH("/",N2705,1)-1))</f>
        <v>theater</v>
      </c>
      <c r="R2705" t="str">
        <f>TRIM(RIGHT(N2705,LEN(N2705)-SEARCH("/",N2705)))</f>
        <v>spaces</v>
      </c>
      <c r="S2705" s="9">
        <f t="shared" si="127"/>
        <v>42756.690162037034</v>
      </c>
      <c r="T2705" s="9">
        <f t="shared" si="128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26"/>
        <v>6.0263157894736845E-2</v>
      </c>
      <c r="P2706">
        <f>IFERROR(E2706/L2706, "null")</f>
        <v>163.57142857142858</v>
      </c>
      <c r="Q2706" t="str">
        <f>TRIM(LEFT(N2706,SEARCH("/",N2706,1)-1))</f>
        <v>theater</v>
      </c>
      <c r="R2706" t="str">
        <f>TRIM(RIGHT(N2706,LEN(N2706)-SEARCH("/",N2706)))</f>
        <v>spaces</v>
      </c>
      <c r="S2706" s="9">
        <f t="shared" si="127"/>
        <v>42787.862430555557</v>
      </c>
      <c r="T2706" s="9">
        <f t="shared" si="128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26"/>
        <v>0.10539393939393939</v>
      </c>
      <c r="P2707">
        <f>IFERROR(E2707/L2707, "null")</f>
        <v>217.375</v>
      </c>
      <c r="Q2707" t="str">
        <f>TRIM(LEFT(N2707,SEARCH("/",N2707,1)-1))</f>
        <v>theater</v>
      </c>
      <c r="R2707" t="str">
        <f>TRIM(RIGHT(N2707,LEN(N2707)-SEARCH("/",N2707)))</f>
        <v>spaces</v>
      </c>
      <c r="S2707" s="9">
        <f t="shared" si="127"/>
        <v>42773.916180555556</v>
      </c>
      <c r="T2707" s="9">
        <f t="shared" si="128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26"/>
        <v>1.1229714285714285</v>
      </c>
      <c r="P2708">
        <f>IFERROR(E2708/L2708, "null")</f>
        <v>149.44486692015209</v>
      </c>
      <c r="Q2708" t="str">
        <f>TRIM(LEFT(N2708,SEARCH("/",N2708,1)-1))</f>
        <v>theater</v>
      </c>
      <c r="R2708" t="str">
        <f>TRIM(RIGHT(N2708,LEN(N2708)-SEARCH("/",N2708)))</f>
        <v>spaces</v>
      </c>
      <c r="S2708" s="9">
        <f t="shared" si="127"/>
        <v>41899.294942129629</v>
      </c>
      <c r="T2708" s="9">
        <f t="shared" si="128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26"/>
        <v>3.50844625</v>
      </c>
      <c r="P2709">
        <f>IFERROR(E2709/L2709, "null")</f>
        <v>71.237487309644663</v>
      </c>
      <c r="Q2709" t="str">
        <f>TRIM(LEFT(N2709,SEARCH("/",N2709,1)-1))</f>
        <v>theater</v>
      </c>
      <c r="R2709" t="str">
        <f>TRIM(RIGHT(N2709,LEN(N2709)-SEARCH("/",N2709)))</f>
        <v>spaces</v>
      </c>
      <c r="S2709" s="9">
        <f t="shared" si="127"/>
        <v>41391.782905092594</v>
      </c>
      <c r="T2709" s="9">
        <f t="shared" si="128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26"/>
        <v>2.3321535</v>
      </c>
      <c r="P2710">
        <f>IFERROR(E2710/L2710, "null")</f>
        <v>44.464318398474738</v>
      </c>
      <c r="Q2710" t="str">
        <f>TRIM(LEFT(N2710,SEARCH("/",N2710,1)-1))</f>
        <v>theater</v>
      </c>
      <c r="R2710" t="str">
        <f>TRIM(RIGHT(N2710,LEN(N2710)-SEARCH("/",N2710)))</f>
        <v>spaces</v>
      </c>
      <c r="S2710" s="9">
        <f t="shared" si="127"/>
        <v>42512.698217592595</v>
      </c>
      <c r="T2710" s="9">
        <f t="shared" si="128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26"/>
        <v>1.01606</v>
      </c>
      <c r="P2711">
        <f>IFERROR(E2711/L2711, "null")</f>
        <v>164.94480519480518</v>
      </c>
      <c r="Q2711" t="str">
        <f>TRIM(LEFT(N2711,SEARCH("/",N2711,1)-1))</f>
        <v>theater</v>
      </c>
      <c r="R2711" t="str">
        <f>TRIM(RIGHT(N2711,LEN(N2711)-SEARCH("/",N2711)))</f>
        <v>spaces</v>
      </c>
      <c r="S2711" s="9">
        <f t="shared" si="127"/>
        <v>42612.149780092594</v>
      </c>
      <c r="T2711" s="9">
        <f t="shared" si="128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26"/>
        <v>1.5390035000000002</v>
      </c>
      <c r="P2712">
        <f>IFERROR(E2712/L2712, "null")</f>
        <v>84.871516544117654</v>
      </c>
      <c r="Q2712" t="str">
        <f>TRIM(LEFT(N2712,SEARCH("/",N2712,1)-1))</f>
        <v>theater</v>
      </c>
      <c r="R2712" t="str">
        <f>TRIM(RIGHT(N2712,LEN(N2712)-SEARCH("/",N2712)))</f>
        <v>spaces</v>
      </c>
      <c r="S2712" s="9">
        <f t="shared" si="127"/>
        <v>41828.229490740741</v>
      </c>
      <c r="T2712" s="9">
        <f t="shared" si="128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26"/>
        <v>1.007161125319693</v>
      </c>
      <c r="P2713">
        <f>IFERROR(E2713/L2713, "null")</f>
        <v>53.945205479452056</v>
      </c>
      <c r="Q2713" t="str">
        <f>TRIM(LEFT(N2713,SEARCH("/",N2713,1)-1))</f>
        <v>theater</v>
      </c>
      <c r="R2713" t="str">
        <f>TRIM(RIGHT(N2713,LEN(N2713)-SEARCH("/",N2713)))</f>
        <v>spaces</v>
      </c>
      <c r="S2713" s="9">
        <f t="shared" si="127"/>
        <v>41780.745254629634</v>
      </c>
      <c r="T2713" s="9">
        <f t="shared" si="128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26"/>
        <v>1.3138181818181818</v>
      </c>
      <c r="P2714">
        <f>IFERROR(E2714/L2714, "null")</f>
        <v>50.531468531468533</v>
      </c>
      <c r="Q2714" t="str">
        <f>TRIM(LEFT(N2714,SEARCH("/",N2714,1)-1))</f>
        <v>theater</v>
      </c>
      <c r="R2714" t="str">
        <f>TRIM(RIGHT(N2714,LEN(N2714)-SEARCH("/",N2714)))</f>
        <v>spaces</v>
      </c>
      <c r="S2714" s="9">
        <f t="shared" si="127"/>
        <v>41432.062037037038</v>
      </c>
      <c r="T2714" s="9">
        <f t="shared" si="128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26"/>
        <v>1.0224133333333334</v>
      </c>
      <c r="P2715">
        <f>IFERROR(E2715/L2715, "null")</f>
        <v>108.00140845070422</v>
      </c>
      <c r="Q2715" t="str">
        <f>TRIM(LEFT(N2715,SEARCH("/",N2715,1)-1))</f>
        <v>theater</v>
      </c>
      <c r="R2715" t="str">
        <f>TRIM(RIGHT(N2715,LEN(N2715)-SEARCH("/",N2715)))</f>
        <v>spaces</v>
      </c>
      <c r="S2715" s="9">
        <f t="shared" si="127"/>
        <v>42322.653749999998</v>
      </c>
      <c r="T2715" s="9">
        <f t="shared" si="128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26"/>
        <v>1.1635599999999999</v>
      </c>
      <c r="P2716">
        <f>IFERROR(E2716/L2716, "null")</f>
        <v>95.373770491803285</v>
      </c>
      <c r="Q2716" t="str">
        <f>TRIM(LEFT(N2716,SEARCH("/",N2716,1)-1))</f>
        <v>theater</v>
      </c>
      <c r="R2716" t="str">
        <f>TRIM(RIGHT(N2716,LEN(N2716)-SEARCH("/",N2716)))</f>
        <v>spaces</v>
      </c>
      <c r="S2716" s="9">
        <f t="shared" si="127"/>
        <v>42629.655046296291</v>
      </c>
      <c r="T2716" s="9">
        <f t="shared" si="128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26"/>
        <v>2.6462241666666664</v>
      </c>
      <c r="P2717">
        <f>IFERROR(E2717/L2717, "null")</f>
        <v>57.631016333938291</v>
      </c>
      <c r="Q2717" t="str">
        <f>TRIM(LEFT(N2717,SEARCH("/",N2717,1)-1))</f>
        <v>theater</v>
      </c>
      <c r="R2717" t="str">
        <f>TRIM(RIGHT(N2717,LEN(N2717)-SEARCH("/",N2717)))</f>
        <v>spaces</v>
      </c>
      <c r="S2717" s="9">
        <f t="shared" si="127"/>
        <v>42387.398472222223</v>
      </c>
      <c r="T2717" s="9">
        <f t="shared" si="128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26"/>
        <v>1.1998010000000001</v>
      </c>
      <c r="P2718">
        <f>IFERROR(E2718/L2718, "null")</f>
        <v>64.160481283422456</v>
      </c>
      <c r="Q2718" t="str">
        <f>TRIM(LEFT(N2718,SEARCH("/",N2718,1)-1))</f>
        <v>theater</v>
      </c>
      <c r="R2718" t="str">
        <f>TRIM(RIGHT(N2718,LEN(N2718)-SEARCH("/",N2718)))</f>
        <v>spaces</v>
      </c>
      <c r="S2718" s="9">
        <f t="shared" si="127"/>
        <v>42255.333252314813</v>
      </c>
      <c r="T2718" s="9">
        <f t="shared" si="128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26"/>
        <v>1.2010400000000001</v>
      </c>
      <c r="P2719">
        <f>IFERROR(E2719/L2719, "null")</f>
        <v>92.387692307692305</v>
      </c>
      <c r="Q2719" t="str">
        <f>TRIM(LEFT(N2719,SEARCH("/",N2719,1)-1))</f>
        <v>theater</v>
      </c>
      <c r="R2719" t="str">
        <f>TRIM(RIGHT(N2719,LEN(N2719)-SEARCH("/",N2719)))</f>
        <v>spaces</v>
      </c>
      <c r="S2719" s="9">
        <f t="shared" si="127"/>
        <v>41934.914918981485</v>
      </c>
      <c r="T2719" s="9">
        <f t="shared" si="128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26"/>
        <v>1.0358333333333334</v>
      </c>
      <c r="P2720">
        <f>IFERROR(E2720/L2720, "null")</f>
        <v>125.97972972972973</v>
      </c>
      <c r="Q2720" t="str">
        <f>TRIM(LEFT(N2720,SEARCH("/",N2720,1)-1))</f>
        <v>theater</v>
      </c>
      <c r="R2720" t="str">
        <f>TRIM(RIGHT(N2720,LEN(N2720)-SEARCH("/",N2720)))</f>
        <v>spaces</v>
      </c>
      <c r="S2720" s="9">
        <f t="shared" si="127"/>
        <v>42465.596585648149</v>
      </c>
      <c r="T2720" s="9">
        <f t="shared" si="128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26"/>
        <v>1.0883333333333334</v>
      </c>
      <c r="P2721">
        <f>IFERROR(E2721/L2721, "null")</f>
        <v>94.637681159420296</v>
      </c>
      <c r="Q2721" t="str">
        <f>TRIM(LEFT(N2721,SEARCH("/",N2721,1)-1))</f>
        <v>theater</v>
      </c>
      <c r="R2721" t="str">
        <f>TRIM(RIGHT(N2721,LEN(N2721)-SEARCH("/",N2721)))</f>
        <v>spaces</v>
      </c>
      <c r="S2721" s="9">
        <f t="shared" si="127"/>
        <v>42418.031180555554</v>
      </c>
      <c r="T2721" s="9">
        <f t="shared" si="128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26"/>
        <v>1.1812400000000001</v>
      </c>
      <c r="P2722">
        <f>IFERROR(E2722/L2722, "null")</f>
        <v>170.69942196531792</v>
      </c>
      <c r="Q2722" t="str">
        <f>TRIM(LEFT(N2722,SEARCH("/",N2722,1)-1))</f>
        <v>theater</v>
      </c>
      <c r="R2722" t="str">
        <f>TRIM(RIGHT(N2722,LEN(N2722)-SEARCH("/",N2722)))</f>
        <v>spaces</v>
      </c>
      <c r="S2722" s="9">
        <f t="shared" si="127"/>
        <v>42655.465891203698</v>
      </c>
      <c r="T2722" s="9">
        <f t="shared" si="128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26"/>
        <v>14.62</v>
      </c>
      <c r="P2723">
        <f>IFERROR(E2723/L2723, "null")</f>
        <v>40.762081784386616</v>
      </c>
      <c r="Q2723" t="str">
        <f>TRIM(LEFT(N2723,SEARCH("/",N2723,1)-1))</f>
        <v>technology</v>
      </c>
      <c r="R2723" t="str">
        <f>TRIM(RIGHT(N2723,LEN(N2723)-SEARCH("/",N2723)))</f>
        <v>hardware</v>
      </c>
      <c r="S2723" s="9">
        <f t="shared" si="127"/>
        <v>41493.543958333335</v>
      </c>
      <c r="T2723" s="9">
        <f t="shared" si="128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26"/>
        <v>2.5253999999999999</v>
      </c>
      <c r="P2724">
        <f>IFERROR(E2724/L2724, "null")</f>
        <v>68.254054054054052</v>
      </c>
      <c r="Q2724" t="str">
        <f>TRIM(LEFT(N2724,SEARCH("/",N2724,1)-1))</f>
        <v>technology</v>
      </c>
      <c r="R2724" t="str">
        <f>TRIM(RIGHT(N2724,LEN(N2724)-SEARCH("/",N2724)))</f>
        <v>hardware</v>
      </c>
      <c r="S2724" s="9">
        <f t="shared" si="127"/>
        <v>42704.857094907406</v>
      </c>
      <c r="T2724" s="9">
        <f t="shared" si="128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26"/>
        <v>1.4005000000000001</v>
      </c>
      <c r="P2725">
        <f>IFERROR(E2725/L2725, "null")</f>
        <v>95.48863636363636</v>
      </c>
      <c r="Q2725" t="str">
        <f>TRIM(LEFT(N2725,SEARCH("/",N2725,1)-1))</f>
        <v>technology</v>
      </c>
      <c r="R2725" t="str">
        <f>TRIM(RIGHT(N2725,LEN(N2725)-SEARCH("/",N2725)))</f>
        <v>hardware</v>
      </c>
      <c r="S2725" s="9">
        <f t="shared" si="127"/>
        <v>41944.83898148148</v>
      </c>
      <c r="T2725" s="9">
        <f t="shared" si="128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26"/>
        <v>2.9687520259319289</v>
      </c>
      <c r="P2726">
        <f>IFERROR(E2726/L2726, "null")</f>
        <v>7.1902649656526005</v>
      </c>
      <c r="Q2726" t="str">
        <f>TRIM(LEFT(N2726,SEARCH("/",N2726,1)-1))</f>
        <v>technology</v>
      </c>
      <c r="R2726" t="str">
        <f>TRIM(RIGHT(N2726,LEN(N2726)-SEARCH("/",N2726)))</f>
        <v>hardware</v>
      </c>
      <c r="S2726" s="9">
        <f t="shared" si="127"/>
        <v>42199.32707175926</v>
      </c>
      <c r="T2726" s="9">
        <f t="shared" si="128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26"/>
        <v>1.445425</v>
      </c>
      <c r="P2727">
        <f>IFERROR(E2727/L2727, "null")</f>
        <v>511.65486725663715</v>
      </c>
      <c r="Q2727" t="str">
        <f>TRIM(LEFT(N2727,SEARCH("/",N2727,1)-1))</f>
        <v>technology</v>
      </c>
      <c r="R2727" t="str">
        <f>TRIM(RIGHT(N2727,LEN(N2727)-SEARCH("/",N2727)))</f>
        <v>hardware</v>
      </c>
      <c r="S2727" s="9">
        <f t="shared" si="127"/>
        <v>42745.744618055556</v>
      </c>
      <c r="T2727" s="9">
        <f t="shared" si="128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26"/>
        <v>1.05745</v>
      </c>
      <c r="P2728">
        <f>IFERROR(E2728/L2728, "null")</f>
        <v>261.74504950495049</v>
      </c>
      <c r="Q2728" t="str">
        <f>TRIM(LEFT(N2728,SEARCH("/",N2728,1)-1))</f>
        <v>technology</v>
      </c>
      <c r="R2728" t="str">
        <f>TRIM(RIGHT(N2728,LEN(N2728)-SEARCH("/",N2728)))</f>
        <v>hardware</v>
      </c>
      <c r="S2728" s="9">
        <f t="shared" si="127"/>
        <v>42452.579988425925</v>
      </c>
      <c r="T2728" s="9">
        <f t="shared" si="128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26"/>
        <v>4.9321000000000002</v>
      </c>
      <c r="P2729">
        <f>IFERROR(E2729/L2729, "null")</f>
        <v>69.760961810466767</v>
      </c>
      <c r="Q2729" t="str">
        <f>TRIM(LEFT(N2729,SEARCH("/",N2729,1)-1))</f>
        <v>technology</v>
      </c>
      <c r="R2729" t="str">
        <f>TRIM(RIGHT(N2729,LEN(N2729)-SEARCH("/",N2729)))</f>
        <v>hardware</v>
      </c>
      <c r="S2729" s="9">
        <f t="shared" si="127"/>
        <v>42198.676655092597</v>
      </c>
      <c r="T2729" s="9">
        <f t="shared" si="128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26"/>
        <v>2.0182666666666669</v>
      </c>
      <c r="P2730">
        <f>IFERROR(E2730/L2730, "null")</f>
        <v>77.229591836734699</v>
      </c>
      <c r="Q2730" t="str">
        <f>TRIM(LEFT(N2730,SEARCH("/",N2730,1)-1))</f>
        <v>technology</v>
      </c>
      <c r="R2730" t="str">
        <f>TRIM(RIGHT(N2730,LEN(N2730)-SEARCH("/",N2730)))</f>
        <v>hardware</v>
      </c>
      <c r="S2730" s="9">
        <f t="shared" si="127"/>
        <v>42333.59993055556</v>
      </c>
      <c r="T2730" s="9">
        <f t="shared" si="128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26"/>
        <v>1.0444</v>
      </c>
      <c r="P2731">
        <f>IFERROR(E2731/L2731, "null")</f>
        <v>340.56521739130437</v>
      </c>
      <c r="Q2731" t="str">
        <f>TRIM(LEFT(N2731,SEARCH("/",N2731,1)-1))</f>
        <v>technology</v>
      </c>
      <c r="R2731" t="str">
        <f>TRIM(RIGHT(N2731,LEN(N2731)-SEARCH("/",N2731)))</f>
        <v>hardware</v>
      </c>
      <c r="S2731" s="9">
        <f t="shared" si="127"/>
        <v>42095.240706018521</v>
      </c>
      <c r="T2731" s="9">
        <f t="shared" si="128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26"/>
        <v>1.7029262962962963</v>
      </c>
      <c r="P2732">
        <f>IFERROR(E2732/L2732, "null")</f>
        <v>67.417903225806455</v>
      </c>
      <c r="Q2732" t="str">
        <f>TRIM(LEFT(N2732,SEARCH("/",N2732,1)-1))</f>
        <v>technology</v>
      </c>
      <c r="R2732" t="str">
        <f>TRIM(RIGHT(N2732,LEN(N2732)-SEARCH("/",N2732)))</f>
        <v>hardware</v>
      </c>
      <c r="S2732" s="9">
        <f t="shared" si="127"/>
        <v>41351.541377314818</v>
      </c>
      <c r="T2732" s="9">
        <f t="shared" si="128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26"/>
        <v>1.0430333333333333</v>
      </c>
      <c r="P2733">
        <f>IFERROR(E2733/L2733, "null")</f>
        <v>845.70270270270271</v>
      </c>
      <c r="Q2733" t="str">
        <f>TRIM(LEFT(N2733,SEARCH("/",N2733,1)-1))</f>
        <v>technology</v>
      </c>
      <c r="R2733" t="str">
        <f>TRIM(RIGHT(N2733,LEN(N2733)-SEARCH("/",N2733)))</f>
        <v>hardware</v>
      </c>
      <c r="S2733" s="9">
        <f t="shared" si="127"/>
        <v>41872.525717592594</v>
      </c>
      <c r="T2733" s="9">
        <f t="shared" si="128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26"/>
        <v>1.1825000000000001</v>
      </c>
      <c r="P2734">
        <f>IFERROR(E2734/L2734, "null")</f>
        <v>97.191780821917803</v>
      </c>
      <c r="Q2734" t="str">
        <f>TRIM(LEFT(N2734,SEARCH("/",N2734,1)-1))</f>
        <v>technology</v>
      </c>
      <c r="R2734" t="str">
        <f>TRIM(RIGHT(N2734,LEN(N2734)-SEARCH("/",N2734)))</f>
        <v>hardware</v>
      </c>
      <c r="S2734" s="9">
        <f t="shared" si="127"/>
        <v>41389.808194444442</v>
      </c>
      <c r="T2734" s="9">
        <f t="shared" si="128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26"/>
        <v>1.07538</v>
      </c>
      <c r="P2735">
        <f>IFERROR(E2735/L2735, "null")</f>
        <v>451.84033613445376</v>
      </c>
      <c r="Q2735" t="str">
        <f>TRIM(LEFT(N2735,SEARCH("/",N2735,1)-1))</f>
        <v>technology</v>
      </c>
      <c r="R2735" t="str">
        <f>TRIM(RIGHT(N2735,LEN(N2735)-SEARCH("/",N2735)))</f>
        <v>hardware</v>
      </c>
      <c r="S2735" s="9">
        <f t="shared" si="127"/>
        <v>42044.272847222222</v>
      </c>
      <c r="T2735" s="9">
        <f t="shared" si="128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26"/>
        <v>22603</v>
      </c>
      <c r="P2736">
        <f>IFERROR(E2736/L2736, "null")</f>
        <v>138.66871165644173</v>
      </c>
      <c r="Q2736" t="str">
        <f>TRIM(LEFT(N2736,SEARCH("/",N2736,1)-1))</f>
        <v>technology</v>
      </c>
      <c r="R2736" t="str">
        <f>TRIM(RIGHT(N2736,LEN(N2736)-SEARCH("/",N2736)))</f>
        <v>hardware</v>
      </c>
      <c r="S2736" s="9">
        <f t="shared" si="127"/>
        <v>42626.668888888889</v>
      </c>
      <c r="T2736" s="9">
        <f t="shared" si="128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26"/>
        <v>9.7813466666666677</v>
      </c>
      <c r="P2737">
        <f>IFERROR(E2737/L2737, "null")</f>
        <v>21.640147492625371</v>
      </c>
      <c r="Q2737" t="str">
        <f>TRIM(LEFT(N2737,SEARCH("/",N2737,1)-1))</f>
        <v>technology</v>
      </c>
      <c r="R2737" t="str">
        <f>TRIM(RIGHT(N2737,LEN(N2737)-SEARCH("/",N2737)))</f>
        <v>hardware</v>
      </c>
      <c r="S2737" s="9">
        <f t="shared" si="127"/>
        <v>41316.120949074073</v>
      </c>
      <c r="T2737" s="9">
        <f t="shared" si="128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26"/>
        <v>1.2290000000000001</v>
      </c>
      <c r="P2738">
        <f>IFERROR(E2738/L2738, "null")</f>
        <v>169.51724137931035</v>
      </c>
      <c r="Q2738" t="str">
        <f>TRIM(LEFT(N2738,SEARCH("/",N2738,1)-1))</f>
        <v>technology</v>
      </c>
      <c r="R2738" t="str">
        <f>TRIM(RIGHT(N2738,LEN(N2738)-SEARCH("/",N2738)))</f>
        <v>hardware</v>
      </c>
      <c r="S2738" s="9">
        <f t="shared" si="127"/>
        <v>41722.666354166664</v>
      </c>
      <c r="T2738" s="9">
        <f t="shared" si="128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26"/>
        <v>2.4606080000000001</v>
      </c>
      <c r="P2739">
        <f>IFERROR(E2739/L2739, "null")</f>
        <v>161.88210526315791</v>
      </c>
      <c r="Q2739" t="str">
        <f>TRIM(LEFT(N2739,SEARCH("/",N2739,1)-1))</f>
        <v>technology</v>
      </c>
      <c r="R2739" t="str">
        <f>TRIM(RIGHT(N2739,LEN(N2739)-SEARCH("/",N2739)))</f>
        <v>hardware</v>
      </c>
      <c r="S2739" s="9">
        <f t="shared" si="127"/>
        <v>41611.917673611111</v>
      </c>
      <c r="T2739" s="9">
        <f t="shared" si="128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26"/>
        <v>1.4794</v>
      </c>
      <c r="P2740">
        <f>IFERROR(E2740/L2740, "null")</f>
        <v>493.13333333333333</v>
      </c>
      <c r="Q2740" t="str">
        <f>TRIM(LEFT(N2740,SEARCH("/",N2740,1)-1))</f>
        <v>technology</v>
      </c>
      <c r="R2740" t="str">
        <f>TRIM(RIGHT(N2740,LEN(N2740)-SEARCH("/",N2740)))</f>
        <v>hardware</v>
      </c>
      <c r="S2740" s="9">
        <f t="shared" si="127"/>
        <v>42620.143564814818</v>
      </c>
      <c r="T2740" s="9">
        <f t="shared" si="128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26"/>
        <v>3.8409090909090908</v>
      </c>
      <c r="P2741">
        <f>IFERROR(E2741/L2741, "null")</f>
        <v>22.120418848167539</v>
      </c>
      <c r="Q2741" t="str">
        <f>TRIM(LEFT(N2741,SEARCH("/",N2741,1)-1))</f>
        <v>technology</v>
      </c>
      <c r="R2741" t="str">
        <f>TRIM(RIGHT(N2741,LEN(N2741)-SEARCH("/",N2741)))</f>
        <v>hardware</v>
      </c>
      <c r="S2741" s="9">
        <f t="shared" si="127"/>
        <v>41719.887928240743</v>
      </c>
      <c r="T2741" s="9">
        <f t="shared" si="128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26"/>
        <v>1.0333333333333334</v>
      </c>
      <c r="P2742">
        <f>IFERROR(E2742/L2742, "null")</f>
        <v>18.235294117647058</v>
      </c>
      <c r="Q2742" t="str">
        <f>TRIM(LEFT(N2742,SEARCH("/",N2742,1)-1))</f>
        <v>technology</v>
      </c>
      <c r="R2742" t="str">
        <f>TRIM(RIGHT(N2742,LEN(N2742)-SEARCH("/",N2742)))</f>
        <v>hardware</v>
      </c>
      <c r="S2742" s="9">
        <f t="shared" si="127"/>
        <v>42045.031851851847</v>
      </c>
      <c r="T2742" s="9">
        <f t="shared" si="128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26"/>
        <v>4.3750000000000004E-3</v>
      </c>
      <c r="P2743">
        <f>IFERROR(E2743/L2743, "null")</f>
        <v>8.75</v>
      </c>
      <c r="Q2743" t="str">
        <f>TRIM(LEFT(N2743,SEARCH("/",N2743,1)-1))</f>
        <v>publishing</v>
      </c>
      <c r="R2743" t="str">
        <f>TRIM(RIGHT(N2743,LEN(N2743)-SEARCH("/",N2743)))</f>
        <v>children's books</v>
      </c>
      <c r="S2743" s="9">
        <f t="shared" si="127"/>
        <v>41911.657430555555</v>
      </c>
      <c r="T2743" s="9">
        <f t="shared" si="128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26"/>
        <v>0.29239999999999999</v>
      </c>
      <c r="P2744">
        <f>IFERROR(E2744/L2744, "null")</f>
        <v>40.611111111111114</v>
      </c>
      <c r="Q2744" t="str">
        <f>TRIM(LEFT(N2744,SEARCH("/",N2744,1)-1))</f>
        <v>publishing</v>
      </c>
      <c r="R2744" t="str">
        <f>TRIM(RIGHT(N2744,LEN(N2744)-SEARCH("/",N2744)))</f>
        <v>children's books</v>
      </c>
      <c r="S2744" s="9">
        <f t="shared" si="127"/>
        <v>41030.719756944447</v>
      </c>
      <c r="T2744" s="9">
        <f t="shared" si="128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26"/>
        <v>0</v>
      </c>
      <c r="P2745" t="str">
        <f>IFERROR(E2745/L2745, "null")</f>
        <v>null</v>
      </c>
      <c r="Q2745" t="str">
        <f>TRIM(LEFT(N2745,SEARCH("/",N2745,1)-1))</f>
        <v>publishing</v>
      </c>
      <c r="R2745" t="str">
        <f>TRIM(RIGHT(N2745,LEN(N2745)-SEARCH("/",N2745)))</f>
        <v>children's books</v>
      </c>
      <c r="S2745" s="9">
        <f t="shared" si="127"/>
        <v>42632.328784722224</v>
      </c>
      <c r="T2745" s="9">
        <f t="shared" si="128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26"/>
        <v>5.2187499999999998E-2</v>
      </c>
      <c r="P2746">
        <f>IFERROR(E2746/L2746, "null")</f>
        <v>37.954545454545453</v>
      </c>
      <c r="Q2746" t="str">
        <f>TRIM(LEFT(N2746,SEARCH("/",N2746,1)-1))</f>
        <v>publishing</v>
      </c>
      <c r="R2746" t="str">
        <f>TRIM(RIGHT(N2746,LEN(N2746)-SEARCH("/",N2746)))</f>
        <v>children's books</v>
      </c>
      <c r="S2746" s="9">
        <f t="shared" si="127"/>
        <v>40938.062476851854</v>
      </c>
      <c r="T2746" s="9">
        <f t="shared" si="128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26"/>
        <v>0.21887499999999999</v>
      </c>
      <c r="P2747">
        <f>IFERROR(E2747/L2747, "null")</f>
        <v>35.734693877551024</v>
      </c>
      <c r="Q2747" t="str">
        <f>TRIM(LEFT(N2747,SEARCH("/",N2747,1)-1))</f>
        <v>publishing</v>
      </c>
      <c r="R2747" t="str">
        <f>TRIM(RIGHT(N2747,LEN(N2747)-SEARCH("/",N2747)))</f>
        <v>children's books</v>
      </c>
      <c r="S2747" s="9">
        <f t="shared" si="127"/>
        <v>41044.988055555557</v>
      </c>
      <c r="T2747" s="9">
        <f t="shared" si="128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26"/>
        <v>0.26700000000000002</v>
      </c>
      <c r="P2748">
        <f>IFERROR(E2748/L2748, "null")</f>
        <v>42.157894736842103</v>
      </c>
      <c r="Q2748" t="str">
        <f>TRIM(LEFT(N2748,SEARCH("/",N2748,1)-1))</f>
        <v>publishing</v>
      </c>
      <c r="R2748" t="str">
        <f>TRIM(RIGHT(N2748,LEN(N2748)-SEARCH("/",N2748)))</f>
        <v>children's books</v>
      </c>
      <c r="S2748" s="9">
        <f t="shared" si="127"/>
        <v>41850.781377314815</v>
      </c>
      <c r="T2748" s="9">
        <f t="shared" si="128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26"/>
        <v>0.28000000000000003</v>
      </c>
      <c r="P2749">
        <f>IFERROR(E2749/L2749, "null")</f>
        <v>35</v>
      </c>
      <c r="Q2749" t="str">
        <f>TRIM(LEFT(N2749,SEARCH("/",N2749,1)-1))</f>
        <v>publishing</v>
      </c>
      <c r="R2749" t="str">
        <f>TRIM(RIGHT(N2749,LEN(N2749)-SEARCH("/",N2749)))</f>
        <v>children's books</v>
      </c>
      <c r="S2749" s="9">
        <f t="shared" si="127"/>
        <v>41044.64811342593</v>
      </c>
      <c r="T2749" s="9">
        <f t="shared" si="128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26"/>
        <v>1.06E-2</v>
      </c>
      <c r="P2750">
        <f>IFERROR(E2750/L2750, "null")</f>
        <v>13.25</v>
      </c>
      <c r="Q2750" t="str">
        <f>TRIM(LEFT(N2750,SEARCH("/",N2750,1)-1))</f>
        <v>publishing</v>
      </c>
      <c r="R2750" t="str">
        <f>TRIM(RIGHT(N2750,LEN(N2750)-SEARCH("/",N2750)))</f>
        <v>children's books</v>
      </c>
      <c r="S2750" s="9">
        <f t="shared" si="127"/>
        <v>42585.7106712963</v>
      </c>
      <c r="T2750" s="9">
        <f t="shared" si="128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26"/>
        <v>1.0999999999999999E-2</v>
      </c>
      <c r="P2751">
        <f>IFERROR(E2751/L2751, "null")</f>
        <v>55</v>
      </c>
      <c r="Q2751" t="str">
        <f>TRIM(LEFT(N2751,SEARCH("/",N2751,1)-1))</f>
        <v>publishing</v>
      </c>
      <c r="R2751" t="str">
        <f>TRIM(RIGHT(N2751,LEN(N2751)-SEARCH("/",N2751)))</f>
        <v>children's books</v>
      </c>
      <c r="S2751" s="9">
        <f t="shared" si="127"/>
        <v>42068.799039351856</v>
      </c>
      <c r="T2751" s="9">
        <f t="shared" si="128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26"/>
        <v>0</v>
      </c>
      <c r="P2752" t="str">
        <f>IFERROR(E2752/L2752, "null")</f>
        <v>null</v>
      </c>
      <c r="Q2752" t="str">
        <f>TRIM(LEFT(N2752,SEARCH("/",N2752,1)-1))</f>
        <v>publishing</v>
      </c>
      <c r="R2752" t="str">
        <f>TRIM(RIGHT(N2752,LEN(N2752)-SEARCH("/",N2752)))</f>
        <v>children's books</v>
      </c>
      <c r="S2752" s="9">
        <f t="shared" si="127"/>
        <v>41078.899826388886</v>
      </c>
      <c r="T2752" s="9">
        <f t="shared" si="128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26"/>
        <v>0</v>
      </c>
      <c r="P2753" t="str">
        <f>IFERROR(E2753/L2753, "null")</f>
        <v>null</v>
      </c>
      <c r="Q2753" t="str">
        <f>TRIM(LEFT(N2753,SEARCH("/",N2753,1)-1))</f>
        <v>publishing</v>
      </c>
      <c r="R2753" t="str">
        <f>TRIM(RIGHT(N2753,LEN(N2753)-SEARCH("/",N2753)))</f>
        <v>children's books</v>
      </c>
      <c r="S2753" s="9">
        <f t="shared" si="127"/>
        <v>41747.887060185189</v>
      </c>
      <c r="T2753" s="9">
        <f t="shared" si="128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26"/>
        <v>0.11458333333333333</v>
      </c>
      <c r="P2754">
        <f>IFERROR(E2754/L2754, "null")</f>
        <v>39.285714285714285</v>
      </c>
      <c r="Q2754" t="str">
        <f>TRIM(LEFT(N2754,SEARCH("/",N2754,1)-1))</f>
        <v>publishing</v>
      </c>
      <c r="R2754" t="str">
        <f>TRIM(RIGHT(N2754,LEN(N2754)-SEARCH("/",N2754)))</f>
        <v>children's books</v>
      </c>
      <c r="S2754" s="9">
        <f t="shared" si="127"/>
        <v>40855.765092592592</v>
      </c>
      <c r="T2754" s="9">
        <f t="shared" si="128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29">E2755/D2755</f>
        <v>0.19</v>
      </c>
      <c r="P2755">
        <f>IFERROR(E2755/L2755, "null")</f>
        <v>47.5</v>
      </c>
      <c r="Q2755" t="str">
        <f>TRIM(LEFT(N2755,SEARCH("/",N2755,1)-1))</f>
        <v>publishing</v>
      </c>
      <c r="R2755" t="str">
        <f>TRIM(RIGHT(N2755,LEN(N2755)-SEARCH("/",N2755)))</f>
        <v>children's books</v>
      </c>
      <c r="S2755" s="9">
        <f t="shared" ref="S2755:S2818" si="130">(((J2755/60)/60)/24)+DATE(1970,1,1)</f>
        <v>41117.900729166664</v>
      </c>
      <c r="T2755" s="9">
        <f t="shared" ref="T2755:T2818" si="131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29"/>
        <v>0</v>
      </c>
      <c r="P2756" t="str">
        <f>IFERROR(E2756/L2756, "null")</f>
        <v>null</v>
      </c>
      <c r="Q2756" t="str">
        <f>TRIM(LEFT(N2756,SEARCH("/",N2756,1)-1))</f>
        <v>publishing</v>
      </c>
      <c r="R2756" t="str">
        <f>TRIM(RIGHT(N2756,LEN(N2756)-SEARCH("/",N2756)))</f>
        <v>children's books</v>
      </c>
      <c r="S2756" s="9">
        <f t="shared" si="130"/>
        <v>41863.636006944449</v>
      </c>
      <c r="T2756" s="9">
        <f t="shared" si="131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29"/>
        <v>0.52</v>
      </c>
      <c r="P2757">
        <f>IFERROR(E2757/L2757, "null")</f>
        <v>17.333333333333332</v>
      </c>
      <c r="Q2757" t="str">
        <f>TRIM(LEFT(N2757,SEARCH("/",N2757,1)-1))</f>
        <v>publishing</v>
      </c>
      <c r="R2757" t="str">
        <f>TRIM(RIGHT(N2757,LEN(N2757)-SEARCH("/",N2757)))</f>
        <v>children's books</v>
      </c>
      <c r="S2757" s="9">
        <f t="shared" si="130"/>
        <v>42072.790821759263</v>
      </c>
      <c r="T2757" s="9">
        <f t="shared" si="131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29"/>
        <v>0.1048</v>
      </c>
      <c r="P2758">
        <f>IFERROR(E2758/L2758, "null")</f>
        <v>31.757575757575758</v>
      </c>
      <c r="Q2758" t="str">
        <f>TRIM(LEFT(N2758,SEARCH("/",N2758,1)-1))</f>
        <v>publishing</v>
      </c>
      <c r="R2758" t="str">
        <f>TRIM(RIGHT(N2758,LEN(N2758)-SEARCH("/",N2758)))</f>
        <v>children's books</v>
      </c>
      <c r="S2758" s="9">
        <f t="shared" si="130"/>
        <v>41620.90047453704</v>
      </c>
      <c r="T2758" s="9">
        <f t="shared" si="131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29"/>
        <v>6.6666666666666671E-3</v>
      </c>
      <c r="P2759">
        <f>IFERROR(E2759/L2759, "null")</f>
        <v>5</v>
      </c>
      <c r="Q2759" t="str">
        <f>TRIM(LEFT(N2759,SEARCH("/",N2759,1)-1))</f>
        <v>publishing</v>
      </c>
      <c r="R2759" t="str">
        <f>TRIM(RIGHT(N2759,LEN(N2759)-SEARCH("/",N2759)))</f>
        <v>children's books</v>
      </c>
      <c r="S2759" s="9">
        <f t="shared" si="130"/>
        <v>42573.65662037037</v>
      </c>
      <c r="T2759" s="9">
        <f t="shared" si="131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29"/>
        <v>0.11700000000000001</v>
      </c>
      <c r="P2760">
        <f>IFERROR(E2760/L2760, "null")</f>
        <v>39</v>
      </c>
      <c r="Q2760" t="str">
        <f>TRIM(LEFT(N2760,SEARCH("/",N2760,1)-1))</f>
        <v>publishing</v>
      </c>
      <c r="R2760" t="str">
        <f>TRIM(RIGHT(N2760,LEN(N2760)-SEARCH("/",N2760)))</f>
        <v>children's books</v>
      </c>
      <c r="S2760" s="9">
        <f t="shared" si="130"/>
        <v>42639.441932870366</v>
      </c>
      <c r="T2760" s="9">
        <f t="shared" si="131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29"/>
        <v>0.105</v>
      </c>
      <c r="P2761">
        <f>IFERROR(E2761/L2761, "null")</f>
        <v>52.5</v>
      </c>
      <c r="Q2761" t="str">
        <f>TRIM(LEFT(N2761,SEARCH("/",N2761,1)-1))</f>
        <v>publishing</v>
      </c>
      <c r="R2761" t="str">
        <f>TRIM(RIGHT(N2761,LEN(N2761)-SEARCH("/",N2761)))</f>
        <v>children's books</v>
      </c>
      <c r="S2761" s="9">
        <f t="shared" si="130"/>
        <v>42524.36650462963</v>
      </c>
      <c r="T2761" s="9">
        <f t="shared" si="131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29"/>
        <v>0</v>
      </c>
      <c r="P2762" t="str">
        <f>IFERROR(E2762/L2762, "null")</f>
        <v>null</v>
      </c>
      <c r="Q2762" t="str">
        <f>TRIM(LEFT(N2762,SEARCH("/",N2762,1)-1))</f>
        <v>publishing</v>
      </c>
      <c r="R2762" t="str">
        <f>TRIM(RIGHT(N2762,LEN(N2762)-SEARCH("/",N2762)))</f>
        <v>children's books</v>
      </c>
      <c r="S2762" s="9">
        <f t="shared" si="130"/>
        <v>41415.461319444446</v>
      </c>
      <c r="T2762" s="9">
        <f t="shared" si="131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29"/>
        <v>7.1999999999999998E-3</v>
      </c>
      <c r="P2763">
        <f>IFERROR(E2763/L2763, "null")</f>
        <v>9</v>
      </c>
      <c r="Q2763" t="str">
        <f>TRIM(LEFT(N2763,SEARCH("/",N2763,1)-1))</f>
        <v>publishing</v>
      </c>
      <c r="R2763" t="str">
        <f>TRIM(RIGHT(N2763,LEN(N2763)-SEARCH("/",N2763)))</f>
        <v>children's books</v>
      </c>
      <c r="S2763" s="9">
        <f t="shared" si="130"/>
        <v>41247.063576388886</v>
      </c>
      <c r="T2763" s="9">
        <f t="shared" si="131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29"/>
        <v>7.6923076923076927E-3</v>
      </c>
      <c r="P2764">
        <f>IFERROR(E2764/L2764, "null")</f>
        <v>25</v>
      </c>
      <c r="Q2764" t="str">
        <f>TRIM(LEFT(N2764,SEARCH("/",N2764,1)-1))</f>
        <v>publishing</v>
      </c>
      <c r="R2764" t="str">
        <f>TRIM(RIGHT(N2764,LEN(N2764)-SEARCH("/",N2764)))</f>
        <v>children's books</v>
      </c>
      <c r="S2764" s="9">
        <f t="shared" si="130"/>
        <v>40927.036979166667</v>
      </c>
      <c r="T2764" s="9">
        <f t="shared" si="131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29"/>
        <v>2.2842639593908631E-3</v>
      </c>
      <c r="P2765">
        <f>IFERROR(E2765/L2765, "null")</f>
        <v>30</v>
      </c>
      <c r="Q2765" t="str">
        <f>TRIM(LEFT(N2765,SEARCH("/",N2765,1)-1))</f>
        <v>publishing</v>
      </c>
      <c r="R2765" t="str">
        <f>TRIM(RIGHT(N2765,LEN(N2765)-SEARCH("/",N2765)))</f>
        <v>children's books</v>
      </c>
      <c r="S2765" s="9">
        <f t="shared" si="130"/>
        <v>41373.579675925925</v>
      </c>
      <c r="T2765" s="9">
        <f t="shared" si="131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29"/>
        <v>1.125E-2</v>
      </c>
      <c r="P2766">
        <f>IFERROR(E2766/L2766, "null")</f>
        <v>11.25</v>
      </c>
      <c r="Q2766" t="str">
        <f>TRIM(LEFT(N2766,SEARCH("/",N2766,1)-1))</f>
        <v>publishing</v>
      </c>
      <c r="R2766" t="str">
        <f>TRIM(RIGHT(N2766,LEN(N2766)-SEARCH("/",N2766)))</f>
        <v>children's books</v>
      </c>
      <c r="S2766" s="9">
        <f t="shared" si="130"/>
        <v>41030.292025462964</v>
      </c>
      <c r="T2766" s="9">
        <f t="shared" si="131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29"/>
        <v>0</v>
      </c>
      <c r="P2767" t="str">
        <f>IFERROR(E2767/L2767, "null")</f>
        <v>null</v>
      </c>
      <c r="Q2767" t="str">
        <f>TRIM(LEFT(N2767,SEARCH("/",N2767,1)-1))</f>
        <v>publishing</v>
      </c>
      <c r="R2767" t="str">
        <f>TRIM(RIGHT(N2767,LEN(N2767)-SEARCH("/",N2767)))</f>
        <v>children's books</v>
      </c>
      <c r="S2767" s="9">
        <f t="shared" si="130"/>
        <v>41194.579027777778</v>
      </c>
      <c r="T2767" s="9">
        <f t="shared" si="131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29"/>
        <v>0.02</v>
      </c>
      <c r="P2768">
        <f>IFERROR(E2768/L2768, "null")</f>
        <v>25</v>
      </c>
      <c r="Q2768" t="str">
        <f>TRIM(LEFT(N2768,SEARCH("/",N2768,1)-1))</f>
        <v>publishing</v>
      </c>
      <c r="R2768" t="str">
        <f>TRIM(RIGHT(N2768,LEN(N2768)-SEARCH("/",N2768)))</f>
        <v>children's books</v>
      </c>
      <c r="S2768" s="9">
        <f t="shared" si="130"/>
        <v>40736.668032407404</v>
      </c>
      <c r="T2768" s="9">
        <f t="shared" si="131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29"/>
        <v>8.5000000000000006E-3</v>
      </c>
      <c r="P2769">
        <f>IFERROR(E2769/L2769, "null")</f>
        <v>11.333333333333334</v>
      </c>
      <c r="Q2769" t="str">
        <f>TRIM(LEFT(N2769,SEARCH("/",N2769,1)-1))</f>
        <v>publishing</v>
      </c>
      <c r="R2769" t="str">
        <f>TRIM(RIGHT(N2769,LEN(N2769)-SEARCH("/",N2769)))</f>
        <v>children's books</v>
      </c>
      <c r="S2769" s="9">
        <f t="shared" si="130"/>
        <v>42172.958912037036</v>
      </c>
      <c r="T2769" s="9">
        <f t="shared" si="131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29"/>
        <v>0.14314285714285716</v>
      </c>
      <c r="P2770">
        <f>IFERROR(E2770/L2770, "null")</f>
        <v>29.470588235294116</v>
      </c>
      <c r="Q2770" t="str">
        <f>TRIM(LEFT(N2770,SEARCH("/",N2770,1)-1))</f>
        <v>publishing</v>
      </c>
      <c r="R2770" t="str">
        <f>TRIM(RIGHT(N2770,LEN(N2770)-SEARCH("/",N2770)))</f>
        <v>children's books</v>
      </c>
      <c r="S2770" s="9">
        <f t="shared" si="130"/>
        <v>40967.614849537036</v>
      </c>
      <c r="T2770" s="9">
        <f t="shared" si="131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29"/>
        <v>2.5000000000000001E-3</v>
      </c>
      <c r="P2771">
        <f>IFERROR(E2771/L2771, "null")</f>
        <v>1</v>
      </c>
      <c r="Q2771" t="str">
        <f>TRIM(LEFT(N2771,SEARCH("/",N2771,1)-1))</f>
        <v>publishing</v>
      </c>
      <c r="R2771" t="str">
        <f>TRIM(RIGHT(N2771,LEN(N2771)-SEARCH("/",N2771)))</f>
        <v>children's books</v>
      </c>
      <c r="S2771" s="9">
        <f t="shared" si="130"/>
        <v>41745.826273148145</v>
      </c>
      <c r="T2771" s="9">
        <f t="shared" si="131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29"/>
        <v>0.1041125</v>
      </c>
      <c r="P2772">
        <f>IFERROR(E2772/L2772, "null")</f>
        <v>63.098484848484851</v>
      </c>
      <c r="Q2772" t="str">
        <f>TRIM(LEFT(N2772,SEARCH("/",N2772,1)-1))</f>
        <v>publishing</v>
      </c>
      <c r="R2772" t="str">
        <f>TRIM(RIGHT(N2772,LEN(N2772)-SEARCH("/",N2772)))</f>
        <v>children's books</v>
      </c>
      <c r="S2772" s="9">
        <f t="shared" si="130"/>
        <v>41686.705208333333</v>
      </c>
      <c r="T2772" s="9">
        <f t="shared" si="131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29"/>
        <v>0</v>
      </c>
      <c r="P2773" t="str">
        <f>IFERROR(E2773/L2773, "null")</f>
        <v>null</v>
      </c>
      <c r="Q2773" t="str">
        <f>TRIM(LEFT(N2773,SEARCH("/",N2773,1)-1))</f>
        <v>publishing</v>
      </c>
      <c r="R2773" t="str">
        <f>TRIM(RIGHT(N2773,LEN(N2773)-SEARCH("/",N2773)))</f>
        <v>children's books</v>
      </c>
      <c r="S2773" s="9">
        <f t="shared" si="130"/>
        <v>41257.531712962962</v>
      </c>
      <c r="T2773" s="9">
        <f t="shared" si="131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29"/>
        <v>0</v>
      </c>
      <c r="P2774" t="str">
        <f>IFERROR(E2774/L2774, "null")</f>
        <v>null</v>
      </c>
      <c r="Q2774" t="str">
        <f>TRIM(LEFT(N2774,SEARCH("/",N2774,1)-1))</f>
        <v>publishing</v>
      </c>
      <c r="R2774" t="str">
        <f>TRIM(RIGHT(N2774,LEN(N2774)-SEARCH("/",N2774)))</f>
        <v>children's books</v>
      </c>
      <c r="S2774" s="9">
        <f t="shared" si="130"/>
        <v>41537.869143518517</v>
      </c>
      <c r="T2774" s="9">
        <f t="shared" si="131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29"/>
        <v>1.8867924528301887E-3</v>
      </c>
      <c r="P2775">
        <f>IFERROR(E2775/L2775, "null")</f>
        <v>1</v>
      </c>
      <c r="Q2775" t="str">
        <f>TRIM(LEFT(N2775,SEARCH("/",N2775,1)-1))</f>
        <v>publishing</v>
      </c>
      <c r="R2775" t="str">
        <f>TRIM(RIGHT(N2775,LEN(N2775)-SEARCH("/",N2775)))</f>
        <v>children's books</v>
      </c>
      <c r="S2775" s="9">
        <f t="shared" si="130"/>
        <v>42474.86482638889</v>
      </c>
      <c r="T2775" s="9">
        <f t="shared" si="131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29"/>
        <v>0.14249999999999999</v>
      </c>
      <c r="P2776">
        <f>IFERROR(E2776/L2776, "null")</f>
        <v>43.846153846153847</v>
      </c>
      <c r="Q2776" t="str">
        <f>TRIM(LEFT(N2776,SEARCH("/",N2776,1)-1))</f>
        <v>publishing</v>
      </c>
      <c r="R2776" t="str">
        <f>TRIM(RIGHT(N2776,LEN(N2776)-SEARCH("/",N2776)))</f>
        <v>children's books</v>
      </c>
      <c r="S2776" s="9">
        <f t="shared" si="130"/>
        <v>41311.126481481479</v>
      </c>
      <c r="T2776" s="9">
        <f t="shared" si="131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29"/>
        <v>0.03</v>
      </c>
      <c r="P2777">
        <f>IFERROR(E2777/L2777, "null")</f>
        <v>75</v>
      </c>
      <c r="Q2777" t="str">
        <f>TRIM(LEFT(N2777,SEARCH("/",N2777,1)-1))</f>
        <v>publishing</v>
      </c>
      <c r="R2777" t="str">
        <f>TRIM(RIGHT(N2777,LEN(N2777)-SEARCH("/",N2777)))</f>
        <v>children's books</v>
      </c>
      <c r="S2777" s="9">
        <f t="shared" si="130"/>
        <v>40863.013356481482</v>
      </c>
      <c r="T2777" s="9">
        <f t="shared" si="131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29"/>
        <v>7.8809523809523815E-2</v>
      </c>
      <c r="P2778">
        <f>IFERROR(E2778/L2778, "null")</f>
        <v>45.972222222222221</v>
      </c>
      <c r="Q2778" t="str">
        <f>TRIM(LEFT(N2778,SEARCH("/",N2778,1)-1))</f>
        <v>publishing</v>
      </c>
      <c r="R2778" t="str">
        <f>TRIM(RIGHT(N2778,LEN(N2778)-SEARCH("/",N2778)))</f>
        <v>children's books</v>
      </c>
      <c r="S2778" s="9">
        <f t="shared" si="130"/>
        <v>42136.297175925924</v>
      </c>
      <c r="T2778" s="9">
        <f t="shared" si="131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29"/>
        <v>3.3333333333333335E-3</v>
      </c>
      <c r="P2779">
        <f>IFERROR(E2779/L2779, "null")</f>
        <v>10</v>
      </c>
      <c r="Q2779" t="str">
        <f>TRIM(LEFT(N2779,SEARCH("/",N2779,1)-1))</f>
        <v>publishing</v>
      </c>
      <c r="R2779" t="str">
        <f>TRIM(RIGHT(N2779,LEN(N2779)-SEARCH("/",N2779)))</f>
        <v>children's books</v>
      </c>
      <c r="S2779" s="9">
        <f t="shared" si="130"/>
        <v>42172.669027777782</v>
      </c>
      <c r="T2779" s="9">
        <f t="shared" si="131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29"/>
        <v>0.25545454545454543</v>
      </c>
      <c r="P2780">
        <f>IFERROR(E2780/L2780, "null")</f>
        <v>93.666666666666671</v>
      </c>
      <c r="Q2780" t="str">
        <f>TRIM(LEFT(N2780,SEARCH("/",N2780,1)-1))</f>
        <v>publishing</v>
      </c>
      <c r="R2780" t="str">
        <f>TRIM(RIGHT(N2780,LEN(N2780)-SEARCH("/",N2780)))</f>
        <v>children's books</v>
      </c>
      <c r="S2780" s="9">
        <f t="shared" si="130"/>
        <v>41846.978078703702</v>
      </c>
      <c r="T2780" s="9">
        <f t="shared" si="131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29"/>
        <v>2.12E-2</v>
      </c>
      <c r="P2781">
        <f>IFERROR(E2781/L2781, "null")</f>
        <v>53</v>
      </c>
      <c r="Q2781" t="str">
        <f>TRIM(LEFT(N2781,SEARCH("/",N2781,1)-1))</f>
        <v>publishing</v>
      </c>
      <c r="R2781" t="str">
        <f>TRIM(RIGHT(N2781,LEN(N2781)-SEARCH("/",N2781)))</f>
        <v>children's books</v>
      </c>
      <c r="S2781" s="9">
        <f t="shared" si="130"/>
        <v>42300.585891203707</v>
      </c>
      <c r="T2781" s="9">
        <f t="shared" si="131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29"/>
        <v>0</v>
      </c>
      <c r="P2782" t="str">
        <f>IFERROR(E2782/L2782, "null")</f>
        <v>null</v>
      </c>
      <c r="Q2782" t="str">
        <f>TRIM(LEFT(N2782,SEARCH("/",N2782,1)-1))</f>
        <v>publishing</v>
      </c>
      <c r="R2782" t="str">
        <f>TRIM(RIGHT(N2782,LEN(N2782)-SEARCH("/",N2782)))</f>
        <v>children's books</v>
      </c>
      <c r="S2782" s="9">
        <f t="shared" si="130"/>
        <v>42774.447777777779</v>
      </c>
      <c r="T2782" s="9">
        <f t="shared" si="131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29"/>
        <v>1.0528</v>
      </c>
      <c r="P2783">
        <f>IFERROR(E2783/L2783, "null")</f>
        <v>47</v>
      </c>
      <c r="Q2783" t="str">
        <f>TRIM(LEFT(N2783,SEARCH("/",N2783,1)-1))</f>
        <v>theater</v>
      </c>
      <c r="R2783" t="str">
        <f>TRIM(RIGHT(N2783,LEN(N2783)-SEARCH("/",N2783)))</f>
        <v>plays</v>
      </c>
      <c r="S2783" s="9">
        <f t="shared" si="130"/>
        <v>42018.94159722222</v>
      </c>
      <c r="T2783" s="9">
        <f t="shared" si="131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29"/>
        <v>1.2</v>
      </c>
      <c r="P2784">
        <f>IFERROR(E2784/L2784, "null")</f>
        <v>66.666666666666671</v>
      </c>
      <c r="Q2784" t="str">
        <f>TRIM(LEFT(N2784,SEARCH("/",N2784,1)-1))</f>
        <v>theater</v>
      </c>
      <c r="R2784" t="str">
        <f>TRIM(RIGHT(N2784,LEN(N2784)-SEARCH("/",N2784)))</f>
        <v>plays</v>
      </c>
      <c r="S2784" s="9">
        <f t="shared" si="130"/>
        <v>42026.924976851849</v>
      </c>
      <c r="T2784" s="9">
        <f t="shared" si="131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29"/>
        <v>1.145</v>
      </c>
      <c r="P2785">
        <f>IFERROR(E2785/L2785, "null")</f>
        <v>18.770491803278688</v>
      </c>
      <c r="Q2785" t="str">
        <f>TRIM(LEFT(N2785,SEARCH("/",N2785,1)-1))</f>
        <v>theater</v>
      </c>
      <c r="R2785" t="str">
        <f>TRIM(RIGHT(N2785,LEN(N2785)-SEARCH("/",N2785)))</f>
        <v>plays</v>
      </c>
      <c r="S2785" s="9">
        <f t="shared" si="130"/>
        <v>42103.535254629634</v>
      </c>
      <c r="T2785" s="9">
        <f t="shared" si="131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29"/>
        <v>1.19</v>
      </c>
      <c r="P2786">
        <f>IFERROR(E2786/L2786, "null")</f>
        <v>66.111111111111114</v>
      </c>
      <c r="Q2786" t="str">
        <f>TRIM(LEFT(N2786,SEARCH("/",N2786,1)-1))</f>
        <v>theater</v>
      </c>
      <c r="R2786" t="str">
        <f>TRIM(RIGHT(N2786,LEN(N2786)-SEARCH("/",N2786)))</f>
        <v>plays</v>
      </c>
      <c r="S2786" s="9">
        <f t="shared" si="130"/>
        <v>41920.787534722222</v>
      </c>
      <c r="T2786" s="9">
        <f t="shared" si="131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29"/>
        <v>1.0468</v>
      </c>
      <c r="P2787">
        <f>IFERROR(E2787/L2787, "null")</f>
        <v>36.859154929577464</v>
      </c>
      <c r="Q2787" t="str">
        <f>TRIM(LEFT(N2787,SEARCH("/",N2787,1)-1))</f>
        <v>theater</v>
      </c>
      <c r="R2787" t="str">
        <f>TRIM(RIGHT(N2787,LEN(N2787)-SEARCH("/",N2787)))</f>
        <v>plays</v>
      </c>
      <c r="S2787" s="9">
        <f t="shared" si="130"/>
        <v>42558.189432870371</v>
      </c>
      <c r="T2787" s="9">
        <f t="shared" si="131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29"/>
        <v>1.1783999999999999</v>
      </c>
      <c r="P2788">
        <f>IFERROR(E2788/L2788, "null")</f>
        <v>39.810810810810814</v>
      </c>
      <c r="Q2788" t="str">
        <f>TRIM(LEFT(N2788,SEARCH("/",N2788,1)-1))</f>
        <v>theater</v>
      </c>
      <c r="R2788" t="str">
        <f>TRIM(RIGHT(N2788,LEN(N2788)-SEARCH("/",N2788)))</f>
        <v>plays</v>
      </c>
      <c r="S2788" s="9">
        <f t="shared" si="130"/>
        <v>41815.569212962961</v>
      </c>
      <c r="T2788" s="9">
        <f t="shared" si="131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29"/>
        <v>1.1970000000000001</v>
      </c>
      <c r="P2789">
        <f>IFERROR(E2789/L2789, "null")</f>
        <v>31.5</v>
      </c>
      <c r="Q2789" t="str">
        <f>TRIM(LEFT(N2789,SEARCH("/",N2789,1)-1))</f>
        <v>theater</v>
      </c>
      <c r="R2789" t="str">
        <f>TRIM(RIGHT(N2789,LEN(N2789)-SEARCH("/",N2789)))</f>
        <v>plays</v>
      </c>
      <c r="S2789" s="9">
        <f t="shared" si="130"/>
        <v>41808.198518518519</v>
      </c>
      <c r="T2789" s="9">
        <f t="shared" si="131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29"/>
        <v>1.0249999999999999</v>
      </c>
      <c r="P2790">
        <f>IFERROR(E2790/L2790, "null")</f>
        <v>102.5</v>
      </c>
      <c r="Q2790" t="str">
        <f>TRIM(LEFT(N2790,SEARCH("/",N2790,1)-1))</f>
        <v>theater</v>
      </c>
      <c r="R2790" t="str">
        <f>TRIM(RIGHT(N2790,LEN(N2790)-SEARCH("/",N2790)))</f>
        <v>plays</v>
      </c>
      <c r="S2790" s="9">
        <f t="shared" si="130"/>
        <v>42550.701886574068</v>
      </c>
      <c r="T2790" s="9">
        <f t="shared" si="131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29"/>
        <v>1.0116666666666667</v>
      </c>
      <c r="P2791">
        <f>IFERROR(E2791/L2791, "null")</f>
        <v>126.45833333333333</v>
      </c>
      <c r="Q2791" t="str">
        <f>TRIM(LEFT(N2791,SEARCH("/",N2791,1)-1))</f>
        <v>theater</v>
      </c>
      <c r="R2791" t="str">
        <f>TRIM(RIGHT(N2791,LEN(N2791)-SEARCH("/",N2791)))</f>
        <v>plays</v>
      </c>
      <c r="S2791" s="9">
        <f t="shared" si="130"/>
        <v>42056.013124999998</v>
      </c>
      <c r="T2791" s="9">
        <f t="shared" si="131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29"/>
        <v>1.0533333333333332</v>
      </c>
      <c r="P2792">
        <f>IFERROR(E2792/L2792, "null")</f>
        <v>47.878787878787875</v>
      </c>
      <c r="Q2792" t="str">
        <f>TRIM(LEFT(N2792,SEARCH("/",N2792,1)-1))</f>
        <v>theater</v>
      </c>
      <c r="R2792" t="str">
        <f>TRIM(RIGHT(N2792,LEN(N2792)-SEARCH("/",N2792)))</f>
        <v>plays</v>
      </c>
      <c r="S2792" s="9">
        <f t="shared" si="130"/>
        <v>42016.938692129625</v>
      </c>
      <c r="T2792" s="9">
        <f t="shared" si="131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29"/>
        <v>1.0249999999999999</v>
      </c>
      <c r="P2793">
        <f>IFERROR(E2793/L2793, "null")</f>
        <v>73.214285714285708</v>
      </c>
      <c r="Q2793" t="str">
        <f>TRIM(LEFT(N2793,SEARCH("/",N2793,1)-1))</f>
        <v>theater</v>
      </c>
      <c r="R2793" t="str">
        <f>TRIM(RIGHT(N2793,LEN(N2793)-SEARCH("/",N2793)))</f>
        <v>plays</v>
      </c>
      <c r="S2793" s="9">
        <f t="shared" si="130"/>
        <v>42591.899988425925</v>
      </c>
      <c r="T2793" s="9">
        <f t="shared" si="131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29"/>
        <v>1.0760000000000001</v>
      </c>
      <c r="P2794">
        <f>IFERROR(E2794/L2794, "null")</f>
        <v>89.666666666666671</v>
      </c>
      <c r="Q2794" t="str">
        <f>TRIM(LEFT(N2794,SEARCH("/",N2794,1)-1))</f>
        <v>theater</v>
      </c>
      <c r="R2794" t="str">
        <f>TRIM(RIGHT(N2794,LEN(N2794)-SEARCH("/",N2794)))</f>
        <v>plays</v>
      </c>
      <c r="S2794" s="9">
        <f t="shared" si="130"/>
        <v>42183.231006944443</v>
      </c>
      <c r="T2794" s="9">
        <f t="shared" si="131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29"/>
        <v>1.105675</v>
      </c>
      <c r="P2795">
        <f>IFERROR(E2795/L2795, "null")</f>
        <v>151.4623287671233</v>
      </c>
      <c r="Q2795" t="str">
        <f>TRIM(LEFT(N2795,SEARCH("/",N2795,1)-1))</f>
        <v>theater</v>
      </c>
      <c r="R2795" t="str">
        <f>TRIM(RIGHT(N2795,LEN(N2795)-SEARCH("/",N2795)))</f>
        <v>plays</v>
      </c>
      <c r="S2795" s="9">
        <f t="shared" si="130"/>
        <v>42176.419039351851</v>
      </c>
      <c r="T2795" s="9">
        <f t="shared" si="131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29"/>
        <v>1.5</v>
      </c>
      <c r="P2796">
        <f>IFERROR(E2796/L2796, "null")</f>
        <v>25</v>
      </c>
      <c r="Q2796" t="str">
        <f>TRIM(LEFT(N2796,SEARCH("/",N2796,1)-1))</f>
        <v>theater</v>
      </c>
      <c r="R2796" t="str">
        <f>TRIM(RIGHT(N2796,LEN(N2796)-SEARCH("/",N2796)))</f>
        <v>plays</v>
      </c>
      <c r="S2796" s="9">
        <f t="shared" si="130"/>
        <v>42416.691655092596</v>
      </c>
      <c r="T2796" s="9">
        <f t="shared" si="131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29"/>
        <v>1.0428571428571429</v>
      </c>
      <c r="P2797">
        <f>IFERROR(E2797/L2797, "null")</f>
        <v>36.5</v>
      </c>
      <c r="Q2797" t="str">
        <f>TRIM(LEFT(N2797,SEARCH("/",N2797,1)-1))</f>
        <v>theater</v>
      </c>
      <c r="R2797" t="str">
        <f>TRIM(RIGHT(N2797,LEN(N2797)-SEARCH("/",N2797)))</f>
        <v>plays</v>
      </c>
      <c r="S2797" s="9">
        <f t="shared" si="130"/>
        <v>41780.525937500002</v>
      </c>
      <c r="T2797" s="9">
        <f t="shared" si="131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29"/>
        <v>1.155</v>
      </c>
      <c r="P2798">
        <f>IFERROR(E2798/L2798, "null")</f>
        <v>44</v>
      </c>
      <c r="Q2798" t="str">
        <f>TRIM(LEFT(N2798,SEARCH("/",N2798,1)-1))</f>
        <v>theater</v>
      </c>
      <c r="R2798" t="str">
        <f>TRIM(RIGHT(N2798,LEN(N2798)-SEARCH("/",N2798)))</f>
        <v>plays</v>
      </c>
      <c r="S2798" s="9">
        <f t="shared" si="130"/>
        <v>41795.528101851851</v>
      </c>
      <c r="T2798" s="9">
        <f t="shared" si="131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29"/>
        <v>1.02645125</v>
      </c>
      <c r="P2799">
        <f>IFERROR(E2799/L2799, "null")</f>
        <v>87.357553191489373</v>
      </c>
      <c r="Q2799" t="str">
        <f>TRIM(LEFT(N2799,SEARCH("/",N2799,1)-1))</f>
        <v>theater</v>
      </c>
      <c r="R2799" t="str">
        <f>TRIM(RIGHT(N2799,LEN(N2799)-SEARCH("/",N2799)))</f>
        <v>plays</v>
      </c>
      <c r="S2799" s="9">
        <f t="shared" si="130"/>
        <v>41798.94027777778</v>
      </c>
      <c r="T2799" s="9">
        <f t="shared" si="131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29"/>
        <v>1.014</v>
      </c>
      <c r="P2800">
        <f>IFERROR(E2800/L2800, "null")</f>
        <v>36.474820143884891</v>
      </c>
      <c r="Q2800" t="str">
        <f>TRIM(LEFT(N2800,SEARCH("/",N2800,1)-1))</f>
        <v>theater</v>
      </c>
      <c r="R2800" t="str">
        <f>TRIM(RIGHT(N2800,LEN(N2800)-SEARCH("/",N2800)))</f>
        <v>plays</v>
      </c>
      <c r="S2800" s="9">
        <f t="shared" si="130"/>
        <v>42201.675011574072</v>
      </c>
      <c r="T2800" s="9">
        <f t="shared" si="131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29"/>
        <v>1.1663479999999999</v>
      </c>
      <c r="P2801">
        <f>IFERROR(E2801/L2801, "null")</f>
        <v>44.859538461538463</v>
      </c>
      <c r="Q2801" t="str">
        <f>TRIM(LEFT(N2801,SEARCH("/",N2801,1)-1))</f>
        <v>theater</v>
      </c>
      <c r="R2801" t="str">
        <f>TRIM(RIGHT(N2801,LEN(N2801)-SEARCH("/",N2801)))</f>
        <v>plays</v>
      </c>
      <c r="S2801" s="9">
        <f t="shared" si="130"/>
        <v>42507.264699074076</v>
      </c>
      <c r="T2801" s="9">
        <f t="shared" si="131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29"/>
        <v>1.33</v>
      </c>
      <c r="P2802">
        <f>IFERROR(E2802/L2802, "null")</f>
        <v>42.903225806451616</v>
      </c>
      <c r="Q2802" t="str">
        <f>TRIM(LEFT(N2802,SEARCH("/",N2802,1)-1))</f>
        <v>theater</v>
      </c>
      <c r="R2802" t="str">
        <f>TRIM(RIGHT(N2802,LEN(N2802)-SEARCH("/",N2802)))</f>
        <v>plays</v>
      </c>
      <c r="S2802" s="9">
        <f t="shared" si="130"/>
        <v>41948.552847222221</v>
      </c>
      <c r="T2802" s="9">
        <f t="shared" si="131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29"/>
        <v>1.3320000000000001</v>
      </c>
      <c r="P2803">
        <f>IFERROR(E2803/L2803, "null")</f>
        <v>51.230769230769234</v>
      </c>
      <c r="Q2803" t="str">
        <f>TRIM(LEFT(N2803,SEARCH("/",N2803,1)-1))</f>
        <v>theater</v>
      </c>
      <c r="R2803" t="str">
        <f>TRIM(RIGHT(N2803,LEN(N2803)-SEARCH("/",N2803)))</f>
        <v>plays</v>
      </c>
      <c r="S2803" s="9">
        <f t="shared" si="130"/>
        <v>41900.243159722224</v>
      </c>
      <c r="T2803" s="9">
        <f t="shared" si="131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29"/>
        <v>1.0183333333333333</v>
      </c>
      <c r="P2804">
        <f>IFERROR(E2804/L2804, "null")</f>
        <v>33.944444444444443</v>
      </c>
      <c r="Q2804" t="str">
        <f>TRIM(LEFT(N2804,SEARCH("/",N2804,1)-1))</f>
        <v>theater</v>
      </c>
      <c r="R2804" t="str">
        <f>TRIM(RIGHT(N2804,LEN(N2804)-SEARCH("/",N2804)))</f>
        <v>plays</v>
      </c>
      <c r="S2804" s="9">
        <f t="shared" si="130"/>
        <v>42192.64707175926</v>
      </c>
      <c r="T2804" s="9">
        <f t="shared" si="131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29"/>
        <v>1.2795000000000001</v>
      </c>
      <c r="P2805">
        <f>IFERROR(E2805/L2805, "null")</f>
        <v>90.744680851063833</v>
      </c>
      <c r="Q2805" t="str">
        <f>TRIM(LEFT(N2805,SEARCH("/",N2805,1)-1))</f>
        <v>theater</v>
      </c>
      <c r="R2805" t="str">
        <f>TRIM(RIGHT(N2805,LEN(N2805)-SEARCH("/",N2805)))</f>
        <v>plays</v>
      </c>
      <c r="S2805" s="9">
        <f t="shared" si="130"/>
        <v>42158.065694444449</v>
      </c>
      <c r="T2805" s="9">
        <f t="shared" si="131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29"/>
        <v>1.1499999999999999</v>
      </c>
      <c r="P2806">
        <f>IFERROR(E2806/L2806, "null")</f>
        <v>50</v>
      </c>
      <c r="Q2806" t="str">
        <f>TRIM(LEFT(N2806,SEARCH("/",N2806,1)-1))</f>
        <v>theater</v>
      </c>
      <c r="R2806" t="str">
        <f>TRIM(RIGHT(N2806,LEN(N2806)-SEARCH("/",N2806)))</f>
        <v>plays</v>
      </c>
      <c r="S2806" s="9">
        <f t="shared" si="130"/>
        <v>41881.453587962962</v>
      </c>
      <c r="T2806" s="9">
        <f t="shared" si="131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29"/>
        <v>1.1000000000000001</v>
      </c>
      <c r="P2807">
        <f>IFERROR(E2807/L2807, "null")</f>
        <v>24.444444444444443</v>
      </c>
      <c r="Q2807" t="str">
        <f>TRIM(LEFT(N2807,SEARCH("/",N2807,1)-1))</f>
        <v>theater</v>
      </c>
      <c r="R2807" t="str">
        <f>TRIM(RIGHT(N2807,LEN(N2807)-SEARCH("/",N2807)))</f>
        <v>plays</v>
      </c>
      <c r="S2807" s="9">
        <f t="shared" si="130"/>
        <v>42213.505474537036</v>
      </c>
      <c r="T2807" s="9">
        <f t="shared" si="131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29"/>
        <v>1.121</v>
      </c>
      <c r="P2808">
        <f>IFERROR(E2808/L2808, "null")</f>
        <v>44.25</v>
      </c>
      <c r="Q2808" t="str">
        <f>TRIM(LEFT(N2808,SEARCH("/",N2808,1)-1))</f>
        <v>theater</v>
      </c>
      <c r="R2808" t="str">
        <f>TRIM(RIGHT(N2808,LEN(N2808)-SEARCH("/",N2808)))</f>
        <v>plays</v>
      </c>
      <c r="S2808" s="9">
        <f t="shared" si="130"/>
        <v>42185.267245370371</v>
      </c>
      <c r="T2808" s="9">
        <f t="shared" si="131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29"/>
        <v>1.26</v>
      </c>
      <c r="P2809">
        <f>IFERROR(E2809/L2809, "null")</f>
        <v>67.741935483870961</v>
      </c>
      <c r="Q2809" t="str">
        <f>TRIM(LEFT(N2809,SEARCH("/",N2809,1)-1))</f>
        <v>theater</v>
      </c>
      <c r="R2809" t="str">
        <f>TRIM(RIGHT(N2809,LEN(N2809)-SEARCH("/",N2809)))</f>
        <v>plays</v>
      </c>
      <c r="S2809" s="9">
        <f t="shared" si="130"/>
        <v>42154.873124999998</v>
      </c>
      <c r="T2809" s="9">
        <f t="shared" si="131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29"/>
        <v>1.0024444444444445</v>
      </c>
      <c r="P2810">
        <f>IFERROR(E2810/L2810, "null")</f>
        <v>65.376811594202906</v>
      </c>
      <c r="Q2810" t="str">
        <f>TRIM(LEFT(N2810,SEARCH("/",N2810,1)-1))</f>
        <v>theater</v>
      </c>
      <c r="R2810" t="str">
        <f>TRIM(RIGHT(N2810,LEN(N2810)-SEARCH("/",N2810)))</f>
        <v>plays</v>
      </c>
      <c r="S2810" s="9">
        <f t="shared" si="130"/>
        <v>42208.84646990741</v>
      </c>
      <c r="T2810" s="9">
        <f t="shared" si="131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29"/>
        <v>1.024</v>
      </c>
      <c r="P2811">
        <f>IFERROR(E2811/L2811, "null")</f>
        <v>121.9047619047619</v>
      </c>
      <c r="Q2811" t="str">
        <f>TRIM(LEFT(N2811,SEARCH("/",N2811,1)-1))</f>
        <v>theater</v>
      </c>
      <c r="R2811" t="str">
        <f>TRIM(RIGHT(N2811,LEN(N2811)-SEARCH("/",N2811)))</f>
        <v>plays</v>
      </c>
      <c r="S2811" s="9">
        <f t="shared" si="130"/>
        <v>42451.496817129635</v>
      </c>
      <c r="T2811" s="9">
        <f t="shared" si="131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29"/>
        <v>1.0820000000000001</v>
      </c>
      <c r="P2812">
        <f>IFERROR(E2812/L2812, "null")</f>
        <v>47.456140350877192</v>
      </c>
      <c r="Q2812" t="str">
        <f>TRIM(LEFT(N2812,SEARCH("/",N2812,1)-1))</f>
        <v>theater</v>
      </c>
      <c r="R2812" t="str">
        <f>TRIM(RIGHT(N2812,LEN(N2812)-SEARCH("/",N2812)))</f>
        <v>plays</v>
      </c>
      <c r="S2812" s="9">
        <f t="shared" si="130"/>
        <v>41759.13962962963</v>
      </c>
      <c r="T2812" s="9">
        <f t="shared" si="131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29"/>
        <v>1.0026999999999999</v>
      </c>
      <c r="P2813">
        <f>IFERROR(E2813/L2813, "null")</f>
        <v>92.842592592592595</v>
      </c>
      <c r="Q2813" t="str">
        <f>TRIM(LEFT(N2813,SEARCH("/",N2813,1)-1))</f>
        <v>theater</v>
      </c>
      <c r="R2813" t="str">
        <f>TRIM(RIGHT(N2813,LEN(N2813)-SEARCH("/",N2813)))</f>
        <v>plays</v>
      </c>
      <c r="S2813" s="9">
        <f t="shared" si="130"/>
        <v>42028.496562500004</v>
      </c>
      <c r="T2813" s="9">
        <f t="shared" si="131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29"/>
        <v>1.133</v>
      </c>
      <c r="P2814">
        <f>IFERROR(E2814/L2814, "null")</f>
        <v>68.253012048192772</v>
      </c>
      <c r="Q2814" t="str">
        <f>TRIM(LEFT(N2814,SEARCH("/",N2814,1)-1))</f>
        <v>theater</v>
      </c>
      <c r="R2814" t="str">
        <f>TRIM(RIGHT(N2814,LEN(N2814)-SEARCH("/",N2814)))</f>
        <v>plays</v>
      </c>
      <c r="S2814" s="9">
        <f t="shared" si="130"/>
        <v>42054.74418981481</v>
      </c>
      <c r="T2814" s="9">
        <f t="shared" si="131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29"/>
        <v>1.2757571428571428</v>
      </c>
      <c r="P2815">
        <f>IFERROR(E2815/L2815, "null")</f>
        <v>37.209583333333335</v>
      </c>
      <c r="Q2815" t="str">
        <f>TRIM(LEFT(N2815,SEARCH("/",N2815,1)-1))</f>
        <v>theater</v>
      </c>
      <c r="R2815" t="str">
        <f>TRIM(RIGHT(N2815,LEN(N2815)-SEARCH("/",N2815)))</f>
        <v>plays</v>
      </c>
      <c r="S2815" s="9">
        <f t="shared" si="130"/>
        <v>42693.742604166662</v>
      </c>
      <c r="T2815" s="9">
        <f t="shared" si="131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29"/>
        <v>1.0773333333333333</v>
      </c>
      <c r="P2816">
        <f>IFERROR(E2816/L2816, "null")</f>
        <v>25.25</v>
      </c>
      <c r="Q2816" t="str">
        <f>TRIM(LEFT(N2816,SEARCH("/",N2816,1)-1))</f>
        <v>theater</v>
      </c>
      <c r="R2816" t="str">
        <f>TRIM(RIGHT(N2816,LEN(N2816)-SEARCH("/",N2816)))</f>
        <v>plays</v>
      </c>
      <c r="S2816" s="9">
        <f t="shared" si="130"/>
        <v>42103.399479166663</v>
      </c>
      <c r="T2816" s="9">
        <f t="shared" si="131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29"/>
        <v>2.42</v>
      </c>
      <c r="P2817">
        <f>IFERROR(E2817/L2817, "null")</f>
        <v>43.214285714285715</v>
      </c>
      <c r="Q2817" t="str">
        <f>TRIM(LEFT(N2817,SEARCH("/",N2817,1)-1))</f>
        <v>theater</v>
      </c>
      <c r="R2817" t="str">
        <f>TRIM(RIGHT(N2817,LEN(N2817)-SEARCH("/",N2817)))</f>
        <v>plays</v>
      </c>
      <c r="S2817" s="9">
        <f t="shared" si="130"/>
        <v>42559.776724537034</v>
      </c>
      <c r="T2817" s="9">
        <f t="shared" si="131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29"/>
        <v>1.4156666666666666</v>
      </c>
      <c r="P2818">
        <f>IFERROR(E2818/L2818, "null")</f>
        <v>25.130177514792898</v>
      </c>
      <c r="Q2818" t="str">
        <f>TRIM(LEFT(N2818,SEARCH("/",N2818,1)-1))</f>
        <v>theater</v>
      </c>
      <c r="R2818" t="str">
        <f>TRIM(RIGHT(N2818,LEN(N2818)-SEARCH("/",N2818)))</f>
        <v>plays</v>
      </c>
      <c r="S2818" s="9">
        <f t="shared" si="130"/>
        <v>42188.467499999999</v>
      </c>
      <c r="T2818" s="9">
        <f t="shared" si="131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32">E2819/D2819</f>
        <v>1.3</v>
      </c>
      <c r="P2819">
        <f>IFERROR(E2819/L2819, "null")</f>
        <v>23.636363636363637</v>
      </c>
      <c r="Q2819" t="str">
        <f>TRIM(LEFT(N2819,SEARCH("/",N2819,1)-1))</f>
        <v>theater</v>
      </c>
      <c r="R2819" t="str">
        <f>TRIM(RIGHT(N2819,LEN(N2819)-SEARCH("/",N2819)))</f>
        <v>plays</v>
      </c>
      <c r="S2819" s="9">
        <f t="shared" ref="S2819:S2882" si="133">(((J2819/60)/60)/24)+DATE(1970,1,1)</f>
        <v>42023.634976851856</v>
      </c>
      <c r="T2819" s="9">
        <f t="shared" ref="T2819:T2882" si="134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32"/>
        <v>1.0603</v>
      </c>
      <c r="P2820">
        <f>IFERROR(E2820/L2820, "null")</f>
        <v>103.95098039215686</v>
      </c>
      <c r="Q2820" t="str">
        <f>TRIM(LEFT(N2820,SEARCH("/",N2820,1)-1))</f>
        <v>theater</v>
      </c>
      <c r="R2820" t="str">
        <f>TRIM(RIGHT(N2820,LEN(N2820)-SEARCH("/",N2820)))</f>
        <v>plays</v>
      </c>
      <c r="S2820" s="9">
        <f t="shared" si="133"/>
        <v>42250.598217592589</v>
      </c>
      <c r="T2820" s="9">
        <f t="shared" si="134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32"/>
        <v>1.048</v>
      </c>
      <c r="P2821">
        <f>IFERROR(E2821/L2821, "null")</f>
        <v>50.384615384615387</v>
      </c>
      <c r="Q2821" t="str">
        <f>TRIM(LEFT(N2821,SEARCH("/",N2821,1)-1))</f>
        <v>theater</v>
      </c>
      <c r="R2821" t="str">
        <f>TRIM(RIGHT(N2821,LEN(N2821)-SEARCH("/",N2821)))</f>
        <v>plays</v>
      </c>
      <c r="S2821" s="9">
        <f t="shared" si="133"/>
        <v>42139.525567129633</v>
      </c>
      <c r="T2821" s="9">
        <f t="shared" si="134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32"/>
        <v>1.36</v>
      </c>
      <c r="P2822">
        <f>IFERROR(E2822/L2822, "null")</f>
        <v>13.6</v>
      </c>
      <c r="Q2822" t="str">
        <f>TRIM(LEFT(N2822,SEARCH("/",N2822,1)-1))</f>
        <v>theater</v>
      </c>
      <c r="R2822" t="str">
        <f>TRIM(RIGHT(N2822,LEN(N2822)-SEARCH("/",N2822)))</f>
        <v>plays</v>
      </c>
      <c r="S2822" s="9">
        <f t="shared" si="133"/>
        <v>42401.610983796301</v>
      </c>
      <c r="T2822" s="9">
        <f t="shared" si="134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32"/>
        <v>1</v>
      </c>
      <c r="P2823">
        <f>IFERROR(E2823/L2823, "null")</f>
        <v>28.571428571428573</v>
      </c>
      <c r="Q2823" t="str">
        <f>TRIM(LEFT(N2823,SEARCH("/",N2823,1)-1))</f>
        <v>theater</v>
      </c>
      <c r="R2823" t="str">
        <f>TRIM(RIGHT(N2823,LEN(N2823)-SEARCH("/",N2823)))</f>
        <v>plays</v>
      </c>
      <c r="S2823" s="9">
        <f t="shared" si="133"/>
        <v>41875.922858796301</v>
      </c>
      <c r="T2823" s="9">
        <f t="shared" si="134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32"/>
        <v>1</v>
      </c>
      <c r="P2824">
        <f>IFERROR(E2824/L2824, "null")</f>
        <v>63.829787234042556</v>
      </c>
      <c r="Q2824" t="str">
        <f>TRIM(LEFT(N2824,SEARCH("/",N2824,1)-1))</f>
        <v>theater</v>
      </c>
      <c r="R2824" t="str">
        <f>TRIM(RIGHT(N2824,LEN(N2824)-SEARCH("/",N2824)))</f>
        <v>plays</v>
      </c>
      <c r="S2824" s="9">
        <f t="shared" si="133"/>
        <v>42060.683935185181</v>
      </c>
      <c r="T2824" s="9">
        <f t="shared" si="134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32"/>
        <v>1.24</v>
      </c>
      <c r="P2825">
        <f>IFERROR(E2825/L2825, "null")</f>
        <v>8.8571428571428577</v>
      </c>
      <c r="Q2825" t="str">
        <f>TRIM(LEFT(N2825,SEARCH("/",N2825,1)-1))</f>
        <v>theater</v>
      </c>
      <c r="R2825" t="str">
        <f>TRIM(RIGHT(N2825,LEN(N2825)-SEARCH("/",N2825)))</f>
        <v>plays</v>
      </c>
      <c r="S2825" s="9">
        <f t="shared" si="133"/>
        <v>42067.011643518519</v>
      </c>
      <c r="T2825" s="9">
        <f t="shared" si="134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32"/>
        <v>1.1692307692307693</v>
      </c>
      <c r="P2826">
        <f>IFERROR(E2826/L2826, "null")</f>
        <v>50.666666666666664</v>
      </c>
      <c r="Q2826" t="str">
        <f>TRIM(LEFT(N2826,SEARCH("/",N2826,1)-1))</f>
        <v>theater</v>
      </c>
      <c r="R2826" t="str">
        <f>TRIM(RIGHT(N2826,LEN(N2826)-SEARCH("/",N2826)))</f>
        <v>plays</v>
      </c>
      <c r="S2826" s="9">
        <f t="shared" si="133"/>
        <v>42136.270787037036</v>
      </c>
      <c r="T2826" s="9">
        <f t="shared" si="134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32"/>
        <v>1.0333333333333334</v>
      </c>
      <c r="P2827">
        <f>IFERROR(E2827/L2827, "null")</f>
        <v>60.784313725490193</v>
      </c>
      <c r="Q2827" t="str">
        <f>TRIM(LEFT(N2827,SEARCH("/",N2827,1)-1))</f>
        <v>theater</v>
      </c>
      <c r="R2827" t="str">
        <f>TRIM(RIGHT(N2827,LEN(N2827)-SEARCH("/",N2827)))</f>
        <v>plays</v>
      </c>
      <c r="S2827" s="9">
        <f t="shared" si="133"/>
        <v>42312.792662037042</v>
      </c>
      <c r="T2827" s="9">
        <f t="shared" si="134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32"/>
        <v>1.0774999999999999</v>
      </c>
      <c r="P2828">
        <f>IFERROR(E2828/L2828, "null")</f>
        <v>113.42105263157895</v>
      </c>
      <c r="Q2828" t="str">
        <f>TRIM(LEFT(N2828,SEARCH("/",N2828,1)-1))</f>
        <v>theater</v>
      </c>
      <c r="R2828" t="str">
        <f>TRIM(RIGHT(N2828,LEN(N2828)-SEARCH("/",N2828)))</f>
        <v>plays</v>
      </c>
      <c r="S2828" s="9">
        <f t="shared" si="133"/>
        <v>42171.034861111111</v>
      </c>
      <c r="T2828" s="9">
        <f t="shared" si="134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32"/>
        <v>1.2024999999999999</v>
      </c>
      <c r="P2829">
        <f>IFERROR(E2829/L2829, "null")</f>
        <v>104.56521739130434</v>
      </c>
      <c r="Q2829" t="str">
        <f>TRIM(LEFT(N2829,SEARCH("/",N2829,1)-1))</f>
        <v>theater</v>
      </c>
      <c r="R2829" t="str">
        <f>TRIM(RIGHT(N2829,LEN(N2829)-SEARCH("/",N2829)))</f>
        <v>plays</v>
      </c>
      <c r="S2829" s="9">
        <f t="shared" si="133"/>
        <v>42494.683634259258</v>
      </c>
      <c r="T2829" s="9">
        <f t="shared" si="134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32"/>
        <v>1.0037894736842106</v>
      </c>
      <c r="P2830">
        <f>IFERROR(E2830/L2830, "null")</f>
        <v>98.30927835051547</v>
      </c>
      <c r="Q2830" t="str">
        <f>TRIM(LEFT(N2830,SEARCH("/",N2830,1)-1))</f>
        <v>theater</v>
      </c>
      <c r="R2830" t="str">
        <f>TRIM(RIGHT(N2830,LEN(N2830)-SEARCH("/",N2830)))</f>
        <v>plays</v>
      </c>
      <c r="S2830" s="9">
        <f t="shared" si="133"/>
        <v>42254.264687499999</v>
      </c>
      <c r="T2830" s="9">
        <f t="shared" si="134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32"/>
        <v>1.0651999999999999</v>
      </c>
      <c r="P2831">
        <f>IFERROR(E2831/L2831, "null")</f>
        <v>35.039473684210527</v>
      </c>
      <c r="Q2831" t="str">
        <f>TRIM(LEFT(N2831,SEARCH("/",N2831,1)-1))</f>
        <v>theater</v>
      </c>
      <c r="R2831" t="str">
        <f>TRIM(RIGHT(N2831,LEN(N2831)-SEARCH("/",N2831)))</f>
        <v>plays</v>
      </c>
      <c r="S2831" s="9">
        <f t="shared" si="133"/>
        <v>42495.434236111112</v>
      </c>
      <c r="T2831" s="9">
        <f t="shared" si="134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32"/>
        <v>1</v>
      </c>
      <c r="P2832">
        <f>IFERROR(E2832/L2832, "null")</f>
        <v>272.72727272727275</v>
      </c>
      <c r="Q2832" t="str">
        <f>TRIM(LEFT(N2832,SEARCH("/",N2832,1)-1))</f>
        <v>theater</v>
      </c>
      <c r="R2832" t="str">
        <f>TRIM(RIGHT(N2832,LEN(N2832)-SEARCH("/",N2832)))</f>
        <v>plays</v>
      </c>
      <c r="S2832" s="9">
        <f t="shared" si="133"/>
        <v>41758.839675925927</v>
      </c>
      <c r="T2832" s="9">
        <f t="shared" si="134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32"/>
        <v>1.1066666666666667</v>
      </c>
      <c r="P2833">
        <f>IFERROR(E2833/L2833, "null")</f>
        <v>63.846153846153847</v>
      </c>
      <c r="Q2833" t="str">
        <f>TRIM(LEFT(N2833,SEARCH("/",N2833,1)-1))</f>
        <v>theater</v>
      </c>
      <c r="R2833" t="str">
        <f>TRIM(RIGHT(N2833,LEN(N2833)-SEARCH("/",N2833)))</f>
        <v>plays</v>
      </c>
      <c r="S2833" s="9">
        <f t="shared" si="133"/>
        <v>42171.824884259258</v>
      </c>
      <c r="T2833" s="9">
        <f t="shared" si="134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32"/>
        <v>1.1471959999999999</v>
      </c>
      <c r="P2834">
        <f>IFERROR(E2834/L2834, "null")</f>
        <v>30.189368421052631</v>
      </c>
      <c r="Q2834" t="str">
        <f>TRIM(LEFT(N2834,SEARCH("/",N2834,1)-1))</f>
        <v>theater</v>
      </c>
      <c r="R2834" t="str">
        <f>TRIM(RIGHT(N2834,LEN(N2834)-SEARCH("/",N2834)))</f>
        <v>plays</v>
      </c>
      <c r="S2834" s="9">
        <f t="shared" si="133"/>
        <v>41938.709421296298</v>
      </c>
      <c r="T2834" s="9">
        <f t="shared" si="134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32"/>
        <v>1.0825925925925926</v>
      </c>
      <c r="P2835">
        <f>IFERROR(E2835/L2835, "null")</f>
        <v>83.51428571428572</v>
      </c>
      <c r="Q2835" t="str">
        <f>TRIM(LEFT(N2835,SEARCH("/",N2835,1)-1))</f>
        <v>theater</v>
      </c>
      <c r="R2835" t="str">
        <f>TRIM(RIGHT(N2835,LEN(N2835)-SEARCH("/",N2835)))</f>
        <v>plays</v>
      </c>
      <c r="S2835" s="9">
        <f t="shared" si="133"/>
        <v>42268.127696759257</v>
      </c>
      <c r="T2835" s="9">
        <f t="shared" si="134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32"/>
        <v>1.7</v>
      </c>
      <c r="P2836">
        <f>IFERROR(E2836/L2836, "null")</f>
        <v>64.761904761904759</v>
      </c>
      <c r="Q2836" t="str">
        <f>TRIM(LEFT(N2836,SEARCH("/",N2836,1)-1))</f>
        <v>theater</v>
      </c>
      <c r="R2836" t="str">
        <f>TRIM(RIGHT(N2836,LEN(N2836)-SEARCH("/",N2836)))</f>
        <v>plays</v>
      </c>
      <c r="S2836" s="9">
        <f t="shared" si="133"/>
        <v>42019.959837962961</v>
      </c>
      <c r="T2836" s="9">
        <f t="shared" si="134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32"/>
        <v>1.8709899999999999</v>
      </c>
      <c r="P2837">
        <f>IFERROR(E2837/L2837, "null")</f>
        <v>20.118172043010752</v>
      </c>
      <c r="Q2837" t="str">
        <f>TRIM(LEFT(N2837,SEARCH("/",N2837,1)-1))</f>
        <v>theater</v>
      </c>
      <c r="R2837" t="str">
        <f>TRIM(RIGHT(N2837,LEN(N2837)-SEARCH("/",N2837)))</f>
        <v>plays</v>
      </c>
      <c r="S2837" s="9">
        <f t="shared" si="133"/>
        <v>42313.703900462962</v>
      </c>
      <c r="T2837" s="9">
        <f t="shared" si="134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32"/>
        <v>1.0777777777777777</v>
      </c>
      <c r="P2838">
        <f>IFERROR(E2838/L2838, "null")</f>
        <v>44.090909090909093</v>
      </c>
      <c r="Q2838" t="str">
        <f>TRIM(LEFT(N2838,SEARCH("/",N2838,1)-1))</f>
        <v>theater</v>
      </c>
      <c r="R2838" t="str">
        <f>TRIM(RIGHT(N2838,LEN(N2838)-SEARCH("/",N2838)))</f>
        <v>plays</v>
      </c>
      <c r="S2838" s="9">
        <f t="shared" si="133"/>
        <v>42746.261782407411</v>
      </c>
      <c r="T2838" s="9">
        <f t="shared" si="134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32"/>
        <v>1</v>
      </c>
      <c r="P2839">
        <f>IFERROR(E2839/L2839, "null")</f>
        <v>40.476190476190474</v>
      </c>
      <c r="Q2839" t="str">
        <f>TRIM(LEFT(N2839,SEARCH("/",N2839,1)-1))</f>
        <v>theater</v>
      </c>
      <c r="R2839" t="str">
        <f>TRIM(RIGHT(N2839,LEN(N2839)-SEARCH("/",N2839)))</f>
        <v>plays</v>
      </c>
      <c r="S2839" s="9">
        <f t="shared" si="133"/>
        <v>42307.908379629633</v>
      </c>
      <c r="T2839" s="9">
        <f t="shared" si="134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32"/>
        <v>1.2024999999999999</v>
      </c>
      <c r="P2840">
        <f>IFERROR(E2840/L2840, "null")</f>
        <v>44.537037037037038</v>
      </c>
      <c r="Q2840" t="str">
        <f>TRIM(LEFT(N2840,SEARCH("/",N2840,1)-1))</f>
        <v>theater</v>
      </c>
      <c r="R2840" t="str">
        <f>TRIM(RIGHT(N2840,LEN(N2840)-SEARCH("/",N2840)))</f>
        <v>plays</v>
      </c>
      <c r="S2840" s="9">
        <f t="shared" si="133"/>
        <v>41842.607592592591</v>
      </c>
      <c r="T2840" s="9">
        <f t="shared" si="134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32"/>
        <v>1.1142857142857143</v>
      </c>
      <c r="P2841">
        <f>IFERROR(E2841/L2841, "null")</f>
        <v>125.80645161290323</v>
      </c>
      <c r="Q2841" t="str">
        <f>TRIM(LEFT(N2841,SEARCH("/",N2841,1)-1))</f>
        <v>theater</v>
      </c>
      <c r="R2841" t="str">
        <f>TRIM(RIGHT(N2841,LEN(N2841)-SEARCH("/",N2841)))</f>
        <v>plays</v>
      </c>
      <c r="S2841" s="9">
        <f t="shared" si="133"/>
        <v>41853.240208333329</v>
      </c>
      <c r="T2841" s="9">
        <f t="shared" si="134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32"/>
        <v>1.04</v>
      </c>
      <c r="P2842">
        <f>IFERROR(E2842/L2842, "null")</f>
        <v>19.696969696969695</v>
      </c>
      <c r="Q2842" t="str">
        <f>TRIM(LEFT(N2842,SEARCH("/",N2842,1)-1))</f>
        <v>theater</v>
      </c>
      <c r="R2842" t="str">
        <f>TRIM(RIGHT(N2842,LEN(N2842)-SEARCH("/",N2842)))</f>
        <v>plays</v>
      </c>
      <c r="S2842" s="9">
        <f t="shared" si="133"/>
        <v>42060.035636574074</v>
      </c>
      <c r="T2842" s="9">
        <f t="shared" si="134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32"/>
        <v>0.01</v>
      </c>
      <c r="P2843">
        <f>IFERROR(E2843/L2843, "null")</f>
        <v>10</v>
      </c>
      <c r="Q2843" t="str">
        <f>TRIM(LEFT(N2843,SEARCH("/",N2843,1)-1))</f>
        <v>theater</v>
      </c>
      <c r="R2843" t="str">
        <f>TRIM(RIGHT(N2843,LEN(N2843)-SEARCH("/",N2843)))</f>
        <v>plays</v>
      </c>
      <c r="S2843" s="9">
        <f t="shared" si="133"/>
        <v>42291.739548611105</v>
      </c>
      <c r="T2843" s="9">
        <f t="shared" si="134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32"/>
        <v>0</v>
      </c>
      <c r="P2844" t="str">
        <f>IFERROR(E2844/L2844, "null")</f>
        <v>null</v>
      </c>
      <c r="Q2844" t="str">
        <f>TRIM(LEFT(N2844,SEARCH("/",N2844,1)-1))</f>
        <v>theater</v>
      </c>
      <c r="R2844" t="str">
        <f>TRIM(RIGHT(N2844,LEN(N2844)-SEARCH("/",N2844)))</f>
        <v>plays</v>
      </c>
      <c r="S2844" s="9">
        <f t="shared" si="133"/>
        <v>41784.952488425923</v>
      </c>
      <c r="T2844" s="9">
        <f t="shared" si="134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32"/>
        <v>0</v>
      </c>
      <c r="P2845" t="str">
        <f>IFERROR(E2845/L2845, "null")</f>
        <v>null</v>
      </c>
      <c r="Q2845" t="str">
        <f>TRIM(LEFT(N2845,SEARCH("/",N2845,1)-1))</f>
        <v>theater</v>
      </c>
      <c r="R2845" t="str">
        <f>TRIM(RIGHT(N2845,LEN(N2845)-SEARCH("/",N2845)))</f>
        <v>plays</v>
      </c>
      <c r="S2845" s="9">
        <f t="shared" si="133"/>
        <v>42492.737847222219</v>
      </c>
      <c r="T2845" s="9">
        <f t="shared" si="134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32"/>
        <v>5.4545454545454543E-2</v>
      </c>
      <c r="P2846">
        <f>IFERROR(E2846/L2846, "null")</f>
        <v>30</v>
      </c>
      <c r="Q2846" t="str">
        <f>TRIM(LEFT(N2846,SEARCH("/",N2846,1)-1))</f>
        <v>theater</v>
      </c>
      <c r="R2846" t="str">
        <f>TRIM(RIGHT(N2846,LEN(N2846)-SEARCH("/",N2846)))</f>
        <v>plays</v>
      </c>
      <c r="S2846" s="9">
        <f t="shared" si="133"/>
        <v>42709.546064814815</v>
      </c>
      <c r="T2846" s="9">
        <f t="shared" si="134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32"/>
        <v>0.31546666666666667</v>
      </c>
      <c r="P2847">
        <f>IFERROR(E2847/L2847, "null")</f>
        <v>60.666666666666664</v>
      </c>
      <c r="Q2847" t="str">
        <f>TRIM(LEFT(N2847,SEARCH("/",N2847,1)-1))</f>
        <v>theater</v>
      </c>
      <c r="R2847" t="str">
        <f>TRIM(RIGHT(N2847,LEN(N2847)-SEARCH("/",N2847)))</f>
        <v>plays</v>
      </c>
      <c r="S2847" s="9">
        <f t="shared" si="133"/>
        <v>42103.016585648147</v>
      </c>
      <c r="T2847" s="9">
        <f t="shared" si="134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32"/>
        <v>0</v>
      </c>
      <c r="P2848" t="str">
        <f>IFERROR(E2848/L2848, "null")</f>
        <v>null</v>
      </c>
      <c r="Q2848" t="str">
        <f>TRIM(LEFT(N2848,SEARCH("/",N2848,1)-1))</f>
        <v>theater</v>
      </c>
      <c r="R2848" t="str">
        <f>TRIM(RIGHT(N2848,LEN(N2848)-SEARCH("/",N2848)))</f>
        <v>plays</v>
      </c>
      <c r="S2848" s="9">
        <f t="shared" si="133"/>
        <v>42108.692060185189</v>
      </c>
      <c r="T2848" s="9">
        <f t="shared" si="134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32"/>
        <v>0</v>
      </c>
      <c r="P2849" t="str">
        <f>IFERROR(E2849/L2849, "null")</f>
        <v>null</v>
      </c>
      <c r="Q2849" t="str">
        <f>TRIM(LEFT(N2849,SEARCH("/",N2849,1)-1))</f>
        <v>theater</v>
      </c>
      <c r="R2849" t="str">
        <f>TRIM(RIGHT(N2849,LEN(N2849)-SEARCH("/",N2849)))</f>
        <v>plays</v>
      </c>
      <c r="S2849" s="9">
        <f t="shared" si="133"/>
        <v>42453.806307870371</v>
      </c>
      <c r="T2849" s="9">
        <f t="shared" si="134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32"/>
        <v>2E-3</v>
      </c>
      <c r="P2850">
        <f>IFERROR(E2850/L2850, "null")</f>
        <v>23.333333333333332</v>
      </c>
      <c r="Q2850" t="str">
        <f>TRIM(LEFT(N2850,SEARCH("/",N2850,1)-1))</f>
        <v>theater</v>
      </c>
      <c r="R2850" t="str">
        <f>TRIM(RIGHT(N2850,LEN(N2850)-SEARCH("/",N2850)))</f>
        <v>plays</v>
      </c>
      <c r="S2850" s="9">
        <f t="shared" si="133"/>
        <v>42123.648831018523</v>
      </c>
      <c r="T2850" s="9">
        <f t="shared" si="134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32"/>
        <v>0.01</v>
      </c>
      <c r="P2851">
        <f>IFERROR(E2851/L2851, "null")</f>
        <v>5</v>
      </c>
      <c r="Q2851" t="str">
        <f>TRIM(LEFT(N2851,SEARCH("/",N2851,1)-1))</f>
        <v>theater</v>
      </c>
      <c r="R2851" t="str">
        <f>TRIM(RIGHT(N2851,LEN(N2851)-SEARCH("/",N2851)))</f>
        <v>plays</v>
      </c>
      <c r="S2851" s="9">
        <f t="shared" si="133"/>
        <v>42453.428240740745</v>
      </c>
      <c r="T2851" s="9">
        <f t="shared" si="134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32"/>
        <v>3.8875E-2</v>
      </c>
      <c r="P2852">
        <f>IFERROR(E2852/L2852, "null")</f>
        <v>23.923076923076923</v>
      </c>
      <c r="Q2852" t="str">
        <f>TRIM(LEFT(N2852,SEARCH("/",N2852,1)-1))</f>
        <v>theater</v>
      </c>
      <c r="R2852" t="str">
        <f>TRIM(RIGHT(N2852,LEN(N2852)-SEARCH("/",N2852)))</f>
        <v>plays</v>
      </c>
      <c r="S2852" s="9">
        <f t="shared" si="133"/>
        <v>41858.007071759261</v>
      </c>
      <c r="T2852" s="9">
        <f t="shared" si="134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32"/>
        <v>0</v>
      </c>
      <c r="P2853" t="str">
        <f>IFERROR(E2853/L2853, "null")</f>
        <v>null</v>
      </c>
      <c r="Q2853" t="str">
        <f>TRIM(LEFT(N2853,SEARCH("/",N2853,1)-1))</f>
        <v>theater</v>
      </c>
      <c r="R2853" t="str">
        <f>TRIM(RIGHT(N2853,LEN(N2853)-SEARCH("/",N2853)))</f>
        <v>plays</v>
      </c>
      <c r="S2853" s="9">
        <f t="shared" si="133"/>
        <v>42390.002650462964</v>
      </c>
      <c r="T2853" s="9">
        <f t="shared" si="134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32"/>
        <v>1.9E-2</v>
      </c>
      <c r="P2854">
        <f>IFERROR(E2854/L2854, "null")</f>
        <v>15.833333333333334</v>
      </c>
      <c r="Q2854" t="str">
        <f>TRIM(LEFT(N2854,SEARCH("/",N2854,1)-1))</f>
        <v>theater</v>
      </c>
      <c r="R2854" t="str">
        <f>TRIM(RIGHT(N2854,LEN(N2854)-SEARCH("/",N2854)))</f>
        <v>plays</v>
      </c>
      <c r="S2854" s="9">
        <f t="shared" si="133"/>
        <v>41781.045173611114</v>
      </c>
      <c r="T2854" s="9">
        <f t="shared" si="134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32"/>
        <v>0</v>
      </c>
      <c r="P2855" t="str">
        <f>IFERROR(E2855/L2855, "null")</f>
        <v>null</v>
      </c>
      <c r="Q2855" t="str">
        <f>TRIM(LEFT(N2855,SEARCH("/",N2855,1)-1))</f>
        <v>theater</v>
      </c>
      <c r="R2855" t="str">
        <f>TRIM(RIGHT(N2855,LEN(N2855)-SEARCH("/",N2855)))</f>
        <v>plays</v>
      </c>
      <c r="S2855" s="9">
        <f t="shared" si="133"/>
        <v>41836.190937499996</v>
      </c>
      <c r="T2855" s="9">
        <f t="shared" si="134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32"/>
        <v>0.41699999999999998</v>
      </c>
      <c r="P2856">
        <f>IFERROR(E2856/L2856, "null")</f>
        <v>29.785714285714285</v>
      </c>
      <c r="Q2856" t="str">
        <f>TRIM(LEFT(N2856,SEARCH("/",N2856,1)-1))</f>
        <v>theater</v>
      </c>
      <c r="R2856" t="str">
        <f>TRIM(RIGHT(N2856,LEN(N2856)-SEARCH("/",N2856)))</f>
        <v>plays</v>
      </c>
      <c r="S2856" s="9">
        <f t="shared" si="133"/>
        <v>42111.71665509259</v>
      </c>
      <c r="T2856" s="9">
        <f t="shared" si="134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32"/>
        <v>0.5</v>
      </c>
      <c r="P2857">
        <f>IFERROR(E2857/L2857, "null")</f>
        <v>60</v>
      </c>
      <c r="Q2857" t="str">
        <f>TRIM(LEFT(N2857,SEARCH("/",N2857,1)-1))</f>
        <v>theater</v>
      </c>
      <c r="R2857" t="str">
        <f>TRIM(RIGHT(N2857,LEN(N2857)-SEARCH("/",N2857)))</f>
        <v>plays</v>
      </c>
      <c r="S2857" s="9">
        <f t="shared" si="133"/>
        <v>42370.007766203707</v>
      </c>
      <c r="T2857" s="9">
        <f t="shared" si="134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32"/>
        <v>4.8666666666666664E-2</v>
      </c>
      <c r="P2858">
        <f>IFERROR(E2858/L2858, "null")</f>
        <v>24.333333333333332</v>
      </c>
      <c r="Q2858" t="str">
        <f>TRIM(LEFT(N2858,SEARCH("/",N2858,1)-1))</f>
        <v>theater</v>
      </c>
      <c r="R2858" t="str">
        <f>TRIM(RIGHT(N2858,LEN(N2858)-SEARCH("/",N2858)))</f>
        <v>plays</v>
      </c>
      <c r="S2858" s="9">
        <f t="shared" si="133"/>
        <v>42165.037581018521</v>
      </c>
      <c r="T2858" s="9">
        <f t="shared" si="134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32"/>
        <v>0.19736842105263158</v>
      </c>
      <c r="P2859">
        <f>IFERROR(E2859/L2859, "null")</f>
        <v>500</v>
      </c>
      <c r="Q2859" t="str">
        <f>TRIM(LEFT(N2859,SEARCH("/",N2859,1)-1))</f>
        <v>theater</v>
      </c>
      <c r="R2859" t="str">
        <f>TRIM(RIGHT(N2859,LEN(N2859)-SEARCH("/",N2859)))</f>
        <v>plays</v>
      </c>
      <c r="S2859" s="9">
        <f t="shared" si="133"/>
        <v>42726.920081018514</v>
      </c>
      <c r="T2859" s="9">
        <f t="shared" si="134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32"/>
        <v>0</v>
      </c>
      <c r="P2860" t="str">
        <f>IFERROR(E2860/L2860, "null")</f>
        <v>null</v>
      </c>
      <c r="Q2860" t="str">
        <f>TRIM(LEFT(N2860,SEARCH("/",N2860,1)-1))</f>
        <v>theater</v>
      </c>
      <c r="R2860" t="str">
        <f>TRIM(RIGHT(N2860,LEN(N2860)-SEARCH("/",N2860)))</f>
        <v>plays</v>
      </c>
      <c r="S2860" s="9">
        <f t="shared" si="133"/>
        <v>41954.545081018514</v>
      </c>
      <c r="T2860" s="9">
        <f t="shared" si="134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32"/>
        <v>1.7500000000000002E-2</v>
      </c>
      <c r="P2861">
        <f>IFERROR(E2861/L2861, "null")</f>
        <v>35</v>
      </c>
      <c r="Q2861" t="str">
        <f>TRIM(LEFT(N2861,SEARCH("/",N2861,1)-1))</f>
        <v>theater</v>
      </c>
      <c r="R2861" t="str">
        <f>TRIM(RIGHT(N2861,LEN(N2861)-SEARCH("/",N2861)))</f>
        <v>plays</v>
      </c>
      <c r="S2861" s="9">
        <f t="shared" si="133"/>
        <v>42233.362314814818</v>
      </c>
      <c r="T2861" s="9">
        <f t="shared" si="134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32"/>
        <v>6.6500000000000004E-2</v>
      </c>
      <c r="P2862">
        <f>IFERROR(E2862/L2862, "null")</f>
        <v>29.555555555555557</v>
      </c>
      <c r="Q2862" t="str">
        <f>TRIM(LEFT(N2862,SEARCH("/",N2862,1)-1))</f>
        <v>theater</v>
      </c>
      <c r="R2862" t="str">
        <f>TRIM(RIGHT(N2862,LEN(N2862)-SEARCH("/",N2862)))</f>
        <v>plays</v>
      </c>
      <c r="S2862" s="9">
        <f t="shared" si="133"/>
        <v>42480.800648148142</v>
      </c>
      <c r="T2862" s="9">
        <f t="shared" si="134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32"/>
        <v>0.32</v>
      </c>
      <c r="P2863">
        <f>IFERROR(E2863/L2863, "null")</f>
        <v>26.666666666666668</v>
      </c>
      <c r="Q2863" t="str">
        <f>TRIM(LEFT(N2863,SEARCH("/",N2863,1)-1))</f>
        <v>theater</v>
      </c>
      <c r="R2863" t="str">
        <f>TRIM(RIGHT(N2863,LEN(N2863)-SEARCH("/",N2863)))</f>
        <v>plays</v>
      </c>
      <c r="S2863" s="9">
        <f t="shared" si="133"/>
        <v>42257.590833333335</v>
      </c>
      <c r="T2863" s="9">
        <f t="shared" si="134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32"/>
        <v>4.3307086614173228E-3</v>
      </c>
      <c r="P2864">
        <f>IFERROR(E2864/L2864, "null")</f>
        <v>18.333333333333332</v>
      </c>
      <c r="Q2864" t="str">
        <f>TRIM(LEFT(N2864,SEARCH("/",N2864,1)-1))</f>
        <v>theater</v>
      </c>
      <c r="R2864" t="str">
        <f>TRIM(RIGHT(N2864,LEN(N2864)-SEARCH("/",N2864)))</f>
        <v>plays</v>
      </c>
      <c r="S2864" s="9">
        <f t="shared" si="133"/>
        <v>41784.789687500001</v>
      </c>
      <c r="T2864" s="9">
        <f t="shared" si="134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32"/>
        <v>4.0000000000000002E-4</v>
      </c>
      <c r="P2865">
        <f>IFERROR(E2865/L2865, "null")</f>
        <v>20</v>
      </c>
      <c r="Q2865" t="str">
        <f>TRIM(LEFT(N2865,SEARCH("/",N2865,1)-1))</f>
        <v>theater</v>
      </c>
      <c r="R2865" t="str">
        <f>TRIM(RIGHT(N2865,LEN(N2865)-SEARCH("/",N2865)))</f>
        <v>plays</v>
      </c>
      <c r="S2865" s="9">
        <f t="shared" si="133"/>
        <v>41831.675034722226</v>
      </c>
      <c r="T2865" s="9">
        <f t="shared" si="134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32"/>
        <v>1.6E-2</v>
      </c>
      <c r="P2866">
        <f>IFERROR(E2866/L2866, "null")</f>
        <v>13.333333333333334</v>
      </c>
      <c r="Q2866" t="str">
        <f>TRIM(LEFT(N2866,SEARCH("/",N2866,1)-1))</f>
        <v>theater</v>
      </c>
      <c r="R2866" t="str">
        <f>TRIM(RIGHT(N2866,LEN(N2866)-SEARCH("/",N2866)))</f>
        <v>plays</v>
      </c>
      <c r="S2866" s="9">
        <f t="shared" si="133"/>
        <v>42172.613506944443</v>
      </c>
      <c r="T2866" s="9">
        <f t="shared" si="134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32"/>
        <v>0</v>
      </c>
      <c r="P2867" t="str">
        <f>IFERROR(E2867/L2867, "null")</f>
        <v>null</v>
      </c>
      <c r="Q2867" t="str">
        <f>TRIM(LEFT(N2867,SEARCH("/",N2867,1)-1))</f>
        <v>theater</v>
      </c>
      <c r="R2867" t="str">
        <f>TRIM(RIGHT(N2867,LEN(N2867)-SEARCH("/",N2867)))</f>
        <v>plays</v>
      </c>
      <c r="S2867" s="9">
        <f t="shared" si="133"/>
        <v>41950.114108796297</v>
      </c>
      <c r="T2867" s="9">
        <f t="shared" si="134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32"/>
        <v>8.9999999999999993E-3</v>
      </c>
      <c r="P2868">
        <f>IFERROR(E2868/L2868, "null")</f>
        <v>22.5</v>
      </c>
      <c r="Q2868" t="str">
        <f>TRIM(LEFT(N2868,SEARCH("/",N2868,1)-1))</f>
        <v>theater</v>
      </c>
      <c r="R2868" t="str">
        <f>TRIM(RIGHT(N2868,LEN(N2868)-SEARCH("/",N2868)))</f>
        <v>plays</v>
      </c>
      <c r="S2868" s="9">
        <f t="shared" si="133"/>
        <v>42627.955104166671</v>
      </c>
      <c r="T2868" s="9">
        <f t="shared" si="134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32"/>
        <v>0.2016</v>
      </c>
      <c r="P2869">
        <f>IFERROR(E2869/L2869, "null")</f>
        <v>50.4</v>
      </c>
      <c r="Q2869" t="str">
        <f>TRIM(LEFT(N2869,SEARCH("/",N2869,1)-1))</f>
        <v>theater</v>
      </c>
      <c r="R2869" t="str">
        <f>TRIM(RIGHT(N2869,LEN(N2869)-SEARCH("/",N2869)))</f>
        <v>plays</v>
      </c>
      <c r="S2869" s="9">
        <f t="shared" si="133"/>
        <v>42531.195277777777</v>
      </c>
      <c r="T2869" s="9">
        <f t="shared" si="134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32"/>
        <v>0.42011733333333334</v>
      </c>
      <c r="P2870">
        <f>IFERROR(E2870/L2870, "null")</f>
        <v>105.02933333333334</v>
      </c>
      <c r="Q2870" t="str">
        <f>TRIM(LEFT(N2870,SEARCH("/",N2870,1)-1))</f>
        <v>theater</v>
      </c>
      <c r="R2870" t="str">
        <f>TRIM(RIGHT(N2870,LEN(N2870)-SEARCH("/",N2870)))</f>
        <v>plays</v>
      </c>
      <c r="S2870" s="9">
        <f t="shared" si="133"/>
        <v>42618.827013888891</v>
      </c>
      <c r="T2870" s="9">
        <f t="shared" si="134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32"/>
        <v>8.8500000000000002E-3</v>
      </c>
      <c r="P2871">
        <f>IFERROR(E2871/L2871, "null")</f>
        <v>35.4</v>
      </c>
      <c r="Q2871" t="str">
        <f>TRIM(LEFT(N2871,SEARCH("/",N2871,1)-1))</f>
        <v>theater</v>
      </c>
      <c r="R2871" t="str">
        <f>TRIM(RIGHT(N2871,LEN(N2871)-SEARCH("/",N2871)))</f>
        <v>plays</v>
      </c>
      <c r="S2871" s="9">
        <f t="shared" si="133"/>
        <v>42540.593530092592</v>
      </c>
      <c r="T2871" s="9">
        <f t="shared" si="134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32"/>
        <v>0.15</v>
      </c>
      <c r="P2872">
        <f>IFERROR(E2872/L2872, "null")</f>
        <v>83.333333333333329</v>
      </c>
      <c r="Q2872" t="str">
        <f>TRIM(LEFT(N2872,SEARCH("/",N2872,1)-1))</f>
        <v>theater</v>
      </c>
      <c r="R2872" t="str">
        <f>TRIM(RIGHT(N2872,LEN(N2872)-SEARCH("/",N2872)))</f>
        <v>plays</v>
      </c>
      <c r="S2872" s="9">
        <f t="shared" si="133"/>
        <v>41746.189409722225</v>
      </c>
      <c r="T2872" s="9">
        <f t="shared" si="134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32"/>
        <v>4.6699999999999998E-2</v>
      </c>
      <c r="P2873">
        <f>IFERROR(E2873/L2873, "null")</f>
        <v>35.92307692307692</v>
      </c>
      <c r="Q2873" t="str">
        <f>TRIM(LEFT(N2873,SEARCH("/",N2873,1)-1))</f>
        <v>theater</v>
      </c>
      <c r="R2873" t="str">
        <f>TRIM(RIGHT(N2873,LEN(N2873)-SEARCH("/",N2873)))</f>
        <v>plays</v>
      </c>
      <c r="S2873" s="9">
        <f t="shared" si="133"/>
        <v>41974.738576388889</v>
      </c>
      <c r="T2873" s="9">
        <f t="shared" si="134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32"/>
        <v>0</v>
      </c>
      <c r="P2874" t="str">
        <f>IFERROR(E2874/L2874, "null")</f>
        <v>null</v>
      </c>
      <c r="Q2874" t="str">
        <f>TRIM(LEFT(N2874,SEARCH("/",N2874,1)-1))</f>
        <v>theater</v>
      </c>
      <c r="R2874" t="str">
        <f>TRIM(RIGHT(N2874,LEN(N2874)-SEARCH("/",N2874)))</f>
        <v>plays</v>
      </c>
      <c r="S2874" s="9">
        <f t="shared" si="133"/>
        <v>42115.11618055556</v>
      </c>
      <c r="T2874" s="9">
        <f t="shared" si="134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32"/>
        <v>0.38119999999999998</v>
      </c>
      <c r="P2875">
        <f>IFERROR(E2875/L2875, "null")</f>
        <v>119.125</v>
      </c>
      <c r="Q2875" t="str">
        <f>TRIM(LEFT(N2875,SEARCH("/",N2875,1)-1))</f>
        <v>theater</v>
      </c>
      <c r="R2875" t="str">
        <f>TRIM(RIGHT(N2875,LEN(N2875)-SEARCH("/",N2875)))</f>
        <v>plays</v>
      </c>
      <c r="S2875" s="9">
        <f t="shared" si="133"/>
        <v>42002.817488425921</v>
      </c>
      <c r="T2875" s="9">
        <f t="shared" si="134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32"/>
        <v>5.4199999999999998E-2</v>
      </c>
      <c r="P2876">
        <f>IFERROR(E2876/L2876, "null")</f>
        <v>90.333333333333329</v>
      </c>
      <c r="Q2876" t="str">
        <f>TRIM(LEFT(N2876,SEARCH("/",N2876,1)-1))</f>
        <v>theater</v>
      </c>
      <c r="R2876" t="str">
        <f>TRIM(RIGHT(N2876,LEN(N2876)-SEARCH("/",N2876)))</f>
        <v>plays</v>
      </c>
      <c r="S2876" s="9">
        <f t="shared" si="133"/>
        <v>42722.84474537037</v>
      </c>
      <c r="T2876" s="9">
        <f t="shared" si="134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32"/>
        <v>3.5E-4</v>
      </c>
      <c r="P2877">
        <f>IFERROR(E2877/L2877, "null")</f>
        <v>2.3333333333333335</v>
      </c>
      <c r="Q2877" t="str">
        <f>TRIM(LEFT(N2877,SEARCH("/",N2877,1)-1))</f>
        <v>theater</v>
      </c>
      <c r="R2877" t="str">
        <f>TRIM(RIGHT(N2877,LEN(N2877)-SEARCH("/",N2877)))</f>
        <v>plays</v>
      </c>
      <c r="S2877" s="9">
        <f t="shared" si="133"/>
        <v>42465.128391203703</v>
      </c>
      <c r="T2877" s="9">
        <f t="shared" si="134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32"/>
        <v>0</v>
      </c>
      <c r="P2878" t="str">
        <f>IFERROR(E2878/L2878, "null")</f>
        <v>null</v>
      </c>
      <c r="Q2878" t="str">
        <f>TRIM(LEFT(N2878,SEARCH("/",N2878,1)-1))</f>
        <v>theater</v>
      </c>
      <c r="R2878" t="str">
        <f>TRIM(RIGHT(N2878,LEN(N2878)-SEARCH("/",N2878)))</f>
        <v>plays</v>
      </c>
      <c r="S2878" s="9">
        <f t="shared" si="133"/>
        <v>42171.743969907402</v>
      </c>
      <c r="T2878" s="9">
        <f t="shared" si="134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32"/>
        <v>0.10833333333333334</v>
      </c>
      <c r="P2879">
        <f>IFERROR(E2879/L2879, "null")</f>
        <v>108.33333333333333</v>
      </c>
      <c r="Q2879" t="str">
        <f>TRIM(LEFT(N2879,SEARCH("/",N2879,1)-1))</f>
        <v>theater</v>
      </c>
      <c r="R2879" t="str">
        <f>TRIM(RIGHT(N2879,LEN(N2879)-SEARCH("/",N2879)))</f>
        <v>plays</v>
      </c>
      <c r="S2879" s="9">
        <f t="shared" si="133"/>
        <v>42672.955138888887</v>
      </c>
      <c r="T2879" s="9">
        <f t="shared" si="134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32"/>
        <v>2.1000000000000001E-2</v>
      </c>
      <c r="P2880">
        <f>IFERROR(E2880/L2880, "null")</f>
        <v>15.75</v>
      </c>
      <c r="Q2880" t="str">
        <f>TRIM(LEFT(N2880,SEARCH("/",N2880,1)-1))</f>
        <v>theater</v>
      </c>
      <c r="R2880" t="str">
        <f>TRIM(RIGHT(N2880,LEN(N2880)-SEARCH("/",N2880)))</f>
        <v>plays</v>
      </c>
      <c r="S2880" s="9">
        <f t="shared" si="133"/>
        <v>42128.615682870368</v>
      </c>
      <c r="T2880" s="9">
        <f t="shared" si="134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32"/>
        <v>2.5892857142857141E-3</v>
      </c>
      <c r="P2881">
        <f>IFERROR(E2881/L2881, "null")</f>
        <v>29</v>
      </c>
      <c r="Q2881" t="str">
        <f>TRIM(LEFT(N2881,SEARCH("/",N2881,1)-1))</f>
        <v>theater</v>
      </c>
      <c r="R2881" t="str">
        <f>TRIM(RIGHT(N2881,LEN(N2881)-SEARCH("/",N2881)))</f>
        <v>plays</v>
      </c>
      <c r="S2881" s="9">
        <f t="shared" si="133"/>
        <v>42359.725243055553</v>
      </c>
      <c r="T2881" s="9">
        <f t="shared" si="134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32"/>
        <v>0.23333333333333334</v>
      </c>
      <c r="P2882">
        <f>IFERROR(E2882/L2882, "null")</f>
        <v>96.551724137931032</v>
      </c>
      <c r="Q2882" t="str">
        <f>TRIM(LEFT(N2882,SEARCH("/",N2882,1)-1))</f>
        <v>theater</v>
      </c>
      <c r="R2882" t="str">
        <f>TRIM(RIGHT(N2882,LEN(N2882)-SEARCH("/",N2882)))</f>
        <v>plays</v>
      </c>
      <c r="S2882" s="9">
        <f t="shared" si="133"/>
        <v>42192.905694444446</v>
      </c>
      <c r="T2882" s="9">
        <f t="shared" si="134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35">E2883/D2883</f>
        <v>0</v>
      </c>
      <c r="P2883" t="str">
        <f>IFERROR(E2883/L2883, "null")</f>
        <v>null</v>
      </c>
      <c r="Q2883" t="str">
        <f>TRIM(LEFT(N2883,SEARCH("/",N2883,1)-1))</f>
        <v>theater</v>
      </c>
      <c r="R2883" t="str">
        <f>TRIM(RIGHT(N2883,LEN(N2883)-SEARCH("/",N2883)))</f>
        <v>plays</v>
      </c>
      <c r="S2883" s="9">
        <f t="shared" ref="S2883:S2946" si="136">(((J2883/60)/60)/24)+DATE(1970,1,1)</f>
        <v>41916.597638888888</v>
      </c>
      <c r="T2883" s="9">
        <f t="shared" ref="T2883:T2946" si="137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35"/>
        <v>0.33600000000000002</v>
      </c>
      <c r="P2884">
        <f>IFERROR(E2884/L2884, "null")</f>
        <v>63</v>
      </c>
      <c r="Q2884" t="str">
        <f>TRIM(LEFT(N2884,SEARCH("/",N2884,1)-1))</f>
        <v>theater</v>
      </c>
      <c r="R2884" t="str">
        <f>TRIM(RIGHT(N2884,LEN(N2884)-SEARCH("/",N2884)))</f>
        <v>plays</v>
      </c>
      <c r="S2884" s="9">
        <f t="shared" si="136"/>
        <v>42461.596273148149</v>
      </c>
      <c r="T2884" s="9">
        <f t="shared" si="137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35"/>
        <v>0.1908</v>
      </c>
      <c r="P2885">
        <f>IFERROR(E2885/L2885, "null")</f>
        <v>381.6</v>
      </c>
      <c r="Q2885" t="str">
        <f>TRIM(LEFT(N2885,SEARCH("/",N2885,1)-1))</f>
        <v>theater</v>
      </c>
      <c r="R2885" t="str">
        <f>TRIM(RIGHT(N2885,LEN(N2885)-SEARCH("/",N2885)))</f>
        <v>plays</v>
      </c>
      <c r="S2885" s="9">
        <f t="shared" si="136"/>
        <v>42370.90320601852</v>
      </c>
      <c r="T2885" s="9">
        <f t="shared" si="137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35"/>
        <v>4.1111111111111114E-3</v>
      </c>
      <c r="P2886">
        <f>IFERROR(E2886/L2886, "null")</f>
        <v>46.25</v>
      </c>
      <c r="Q2886" t="str">
        <f>TRIM(LEFT(N2886,SEARCH("/",N2886,1)-1))</f>
        <v>theater</v>
      </c>
      <c r="R2886" t="str">
        <f>TRIM(RIGHT(N2886,LEN(N2886)-SEARCH("/",N2886)))</f>
        <v>plays</v>
      </c>
      <c r="S2886" s="9">
        <f t="shared" si="136"/>
        <v>41948.727256944447</v>
      </c>
      <c r="T2886" s="9">
        <f t="shared" si="137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35"/>
        <v>0.32500000000000001</v>
      </c>
      <c r="P2887">
        <f>IFERROR(E2887/L2887, "null")</f>
        <v>26</v>
      </c>
      <c r="Q2887" t="str">
        <f>TRIM(LEFT(N2887,SEARCH("/",N2887,1)-1))</f>
        <v>theater</v>
      </c>
      <c r="R2887" t="str">
        <f>TRIM(RIGHT(N2887,LEN(N2887)-SEARCH("/",N2887)))</f>
        <v>plays</v>
      </c>
      <c r="S2887" s="9">
        <f t="shared" si="136"/>
        <v>42047.07640046296</v>
      </c>
      <c r="T2887" s="9">
        <f t="shared" si="137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35"/>
        <v>0.05</v>
      </c>
      <c r="P2888">
        <f>IFERROR(E2888/L2888, "null")</f>
        <v>10</v>
      </c>
      <c r="Q2888" t="str">
        <f>TRIM(LEFT(N2888,SEARCH("/",N2888,1)-1))</f>
        <v>theater</v>
      </c>
      <c r="R2888" t="str">
        <f>TRIM(RIGHT(N2888,LEN(N2888)-SEARCH("/",N2888)))</f>
        <v>plays</v>
      </c>
      <c r="S2888" s="9">
        <f t="shared" si="136"/>
        <v>42261.632916666669</v>
      </c>
      <c r="T2888" s="9">
        <f t="shared" si="137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35"/>
        <v>1.6666666666666668E-3</v>
      </c>
      <c r="P2889">
        <f>IFERROR(E2889/L2889, "null")</f>
        <v>5</v>
      </c>
      <c r="Q2889" t="str">
        <f>TRIM(LEFT(N2889,SEARCH("/",N2889,1)-1))</f>
        <v>theater</v>
      </c>
      <c r="R2889" t="str">
        <f>TRIM(RIGHT(N2889,LEN(N2889)-SEARCH("/",N2889)))</f>
        <v>plays</v>
      </c>
      <c r="S2889" s="9">
        <f t="shared" si="136"/>
        <v>41985.427361111113</v>
      </c>
      <c r="T2889" s="9">
        <f t="shared" si="137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35"/>
        <v>0</v>
      </c>
      <c r="P2890" t="str">
        <f>IFERROR(E2890/L2890, "null")</f>
        <v>null</v>
      </c>
      <c r="Q2890" t="str">
        <f>TRIM(LEFT(N2890,SEARCH("/",N2890,1)-1))</f>
        <v>theater</v>
      </c>
      <c r="R2890" t="str">
        <f>TRIM(RIGHT(N2890,LEN(N2890)-SEARCH("/",N2890)))</f>
        <v>plays</v>
      </c>
      <c r="S2890" s="9">
        <f t="shared" si="136"/>
        <v>41922.535185185188</v>
      </c>
      <c r="T2890" s="9">
        <f t="shared" si="137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35"/>
        <v>0.38066666666666665</v>
      </c>
      <c r="P2891">
        <f>IFERROR(E2891/L2891, "null")</f>
        <v>81.571428571428569</v>
      </c>
      <c r="Q2891" t="str">
        <f>TRIM(LEFT(N2891,SEARCH("/",N2891,1)-1))</f>
        <v>theater</v>
      </c>
      <c r="R2891" t="str">
        <f>TRIM(RIGHT(N2891,LEN(N2891)-SEARCH("/",N2891)))</f>
        <v>plays</v>
      </c>
      <c r="S2891" s="9">
        <f t="shared" si="136"/>
        <v>41850.863252314812</v>
      </c>
      <c r="T2891" s="9">
        <f t="shared" si="137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35"/>
        <v>1.0500000000000001E-2</v>
      </c>
      <c r="P2892">
        <f>IFERROR(E2892/L2892, "null")</f>
        <v>7</v>
      </c>
      <c r="Q2892" t="str">
        <f>TRIM(LEFT(N2892,SEARCH("/",N2892,1)-1))</f>
        <v>theater</v>
      </c>
      <c r="R2892" t="str">
        <f>TRIM(RIGHT(N2892,LEN(N2892)-SEARCH("/",N2892)))</f>
        <v>plays</v>
      </c>
      <c r="S2892" s="9">
        <f t="shared" si="136"/>
        <v>41831.742962962962</v>
      </c>
      <c r="T2892" s="9">
        <f t="shared" si="137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35"/>
        <v>2.7300000000000001E-2</v>
      </c>
      <c r="P2893">
        <f>IFERROR(E2893/L2893, "null")</f>
        <v>27.3</v>
      </c>
      <c r="Q2893" t="str">
        <f>TRIM(LEFT(N2893,SEARCH("/",N2893,1)-1))</f>
        <v>theater</v>
      </c>
      <c r="R2893" t="str">
        <f>TRIM(RIGHT(N2893,LEN(N2893)-SEARCH("/",N2893)))</f>
        <v>plays</v>
      </c>
      <c r="S2893" s="9">
        <f t="shared" si="136"/>
        <v>42415.883425925931</v>
      </c>
      <c r="T2893" s="9">
        <f t="shared" si="137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35"/>
        <v>9.0909090909090912E-2</v>
      </c>
      <c r="P2894">
        <f>IFERROR(E2894/L2894, "null")</f>
        <v>29.411764705882351</v>
      </c>
      <c r="Q2894" t="str">
        <f>TRIM(LEFT(N2894,SEARCH("/",N2894,1)-1))</f>
        <v>theater</v>
      </c>
      <c r="R2894" t="str">
        <f>TRIM(RIGHT(N2894,LEN(N2894)-SEARCH("/",N2894)))</f>
        <v>plays</v>
      </c>
      <c r="S2894" s="9">
        <f t="shared" si="136"/>
        <v>41869.714166666665</v>
      </c>
      <c r="T2894" s="9">
        <f t="shared" si="137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35"/>
        <v>5.0000000000000001E-3</v>
      </c>
      <c r="P2895">
        <f>IFERROR(E2895/L2895, "null")</f>
        <v>12.5</v>
      </c>
      <c r="Q2895" t="str">
        <f>TRIM(LEFT(N2895,SEARCH("/",N2895,1)-1))</f>
        <v>theater</v>
      </c>
      <c r="R2895" t="str">
        <f>TRIM(RIGHT(N2895,LEN(N2895)-SEARCH("/",N2895)))</f>
        <v>plays</v>
      </c>
      <c r="S2895" s="9">
        <f t="shared" si="136"/>
        <v>41953.773090277777</v>
      </c>
      <c r="T2895" s="9">
        <f t="shared" si="137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35"/>
        <v>0</v>
      </c>
      <c r="P2896" t="str">
        <f>IFERROR(E2896/L2896, "null")</f>
        <v>null</v>
      </c>
      <c r="Q2896" t="str">
        <f>TRIM(LEFT(N2896,SEARCH("/",N2896,1)-1))</f>
        <v>theater</v>
      </c>
      <c r="R2896" t="str">
        <f>TRIM(RIGHT(N2896,LEN(N2896)-SEARCH("/",N2896)))</f>
        <v>plays</v>
      </c>
      <c r="S2896" s="9">
        <f t="shared" si="136"/>
        <v>42037.986284722225</v>
      </c>
      <c r="T2896" s="9">
        <f t="shared" si="137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35"/>
        <v>4.5999999999999999E-2</v>
      </c>
      <c r="P2897">
        <f>IFERROR(E2897/L2897, "null")</f>
        <v>5.75</v>
      </c>
      <c r="Q2897" t="str">
        <f>TRIM(LEFT(N2897,SEARCH("/",N2897,1)-1))</f>
        <v>theater</v>
      </c>
      <c r="R2897" t="str">
        <f>TRIM(RIGHT(N2897,LEN(N2897)-SEARCH("/",N2897)))</f>
        <v>plays</v>
      </c>
      <c r="S2897" s="9">
        <f t="shared" si="136"/>
        <v>41811.555462962962</v>
      </c>
      <c r="T2897" s="9">
        <f t="shared" si="137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35"/>
        <v>0.20833333333333334</v>
      </c>
      <c r="P2898">
        <f>IFERROR(E2898/L2898, "null")</f>
        <v>52.083333333333336</v>
      </c>
      <c r="Q2898" t="str">
        <f>TRIM(LEFT(N2898,SEARCH("/",N2898,1)-1))</f>
        <v>theater</v>
      </c>
      <c r="R2898" t="str">
        <f>TRIM(RIGHT(N2898,LEN(N2898)-SEARCH("/",N2898)))</f>
        <v>plays</v>
      </c>
      <c r="S2898" s="9">
        <f t="shared" si="136"/>
        <v>42701.908807870372</v>
      </c>
      <c r="T2898" s="9">
        <f t="shared" si="137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35"/>
        <v>4.583333333333333E-2</v>
      </c>
      <c r="P2899">
        <f>IFERROR(E2899/L2899, "null")</f>
        <v>183.33333333333334</v>
      </c>
      <c r="Q2899" t="str">
        <f>TRIM(LEFT(N2899,SEARCH("/",N2899,1)-1))</f>
        <v>theater</v>
      </c>
      <c r="R2899" t="str">
        <f>TRIM(RIGHT(N2899,LEN(N2899)-SEARCH("/",N2899)))</f>
        <v>plays</v>
      </c>
      <c r="S2899" s="9">
        <f t="shared" si="136"/>
        <v>42258.646504629629</v>
      </c>
      <c r="T2899" s="9">
        <f t="shared" si="137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35"/>
        <v>4.2133333333333335E-2</v>
      </c>
      <c r="P2900">
        <f>IFERROR(E2900/L2900, "null")</f>
        <v>26.333333333333332</v>
      </c>
      <c r="Q2900" t="str">
        <f>TRIM(LEFT(N2900,SEARCH("/",N2900,1)-1))</f>
        <v>theater</v>
      </c>
      <c r="R2900" t="str">
        <f>TRIM(RIGHT(N2900,LEN(N2900)-SEARCH("/",N2900)))</f>
        <v>plays</v>
      </c>
      <c r="S2900" s="9">
        <f t="shared" si="136"/>
        <v>42278.664965277778</v>
      </c>
      <c r="T2900" s="9">
        <f t="shared" si="137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35"/>
        <v>0</v>
      </c>
      <c r="P2901" t="str">
        <f>IFERROR(E2901/L2901, "null")</f>
        <v>null</v>
      </c>
      <c r="Q2901" t="str">
        <f>TRIM(LEFT(N2901,SEARCH("/",N2901,1)-1))</f>
        <v>theater</v>
      </c>
      <c r="R2901" t="str">
        <f>TRIM(RIGHT(N2901,LEN(N2901)-SEARCH("/",N2901)))</f>
        <v>plays</v>
      </c>
      <c r="S2901" s="9">
        <f t="shared" si="136"/>
        <v>42515.078217592592</v>
      </c>
      <c r="T2901" s="9">
        <f t="shared" si="137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35"/>
        <v>0.61909090909090914</v>
      </c>
      <c r="P2902">
        <f>IFERROR(E2902/L2902, "null")</f>
        <v>486.42857142857144</v>
      </c>
      <c r="Q2902" t="str">
        <f>TRIM(LEFT(N2902,SEARCH("/",N2902,1)-1))</f>
        <v>theater</v>
      </c>
      <c r="R2902" t="str">
        <f>TRIM(RIGHT(N2902,LEN(N2902)-SEARCH("/",N2902)))</f>
        <v>plays</v>
      </c>
      <c r="S2902" s="9">
        <f t="shared" si="136"/>
        <v>41830.234166666669</v>
      </c>
      <c r="T2902" s="9">
        <f t="shared" si="137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35"/>
        <v>8.0000000000000002E-3</v>
      </c>
      <c r="P2903">
        <f>IFERROR(E2903/L2903, "null")</f>
        <v>3</v>
      </c>
      <c r="Q2903" t="str">
        <f>TRIM(LEFT(N2903,SEARCH("/",N2903,1)-1))</f>
        <v>theater</v>
      </c>
      <c r="R2903" t="str">
        <f>TRIM(RIGHT(N2903,LEN(N2903)-SEARCH("/",N2903)))</f>
        <v>plays</v>
      </c>
      <c r="S2903" s="9">
        <f t="shared" si="136"/>
        <v>41982.904386574075</v>
      </c>
      <c r="T2903" s="9">
        <f t="shared" si="137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35"/>
        <v>1.6666666666666666E-4</v>
      </c>
      <c r="P2904">
        <f>IFERROR(E2904/L2904, "null")</f>
        <v>25</v>
      </c>
      <c r="Q2904" t="str">
        <f>TRIM(LEFT(N2904,SEARCH("/",N2904,1)-1))</f>
        <v>theater</v>
      </c>
      <c r="R2904" t="str">
        <f>TRIM(RIGHT(N2904,LEN(N2904)-SEARCH("/",N2904)))</f>
        <v>plays</v>
      </c>
      <c r="S2904" s="9">
        <f t="shared" si="136"/>
        <v>42210.439768518518</v>
      </c>
      <c r="T2904" s="9">
        <f t="shared" si="137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35"/>
        <v>7.7999999999999996E-3</v>
      </c>
      <c r="P2905">
        <f>IFERROR(E2905/L2905, "null")</f>
        <v>9.75</v>
      </c>
      <c r="Q2905" t="str">
        <f>TRIM(LEFT(N2905,SEARCH("/",N2905,1)-1))</f>
        <v>theater</v>
      </c>
      <c r="R2905" t="str">
        <f>TRIM(RIGHT(N2905,LEN(N2905)-SEARCH("/",N2905)))</f>
        <v>plays</v>
      </c>
      <c r="S2905" s="9">
        <f t="shared" si="136"/>
        <v>42196.166874999995</v>
      </c>
      <c r="T2905" s="9">
        <f t="shared" si="137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35"/>
        <v>0.05</v>
      </c>
      <c r="P2906">
        <f>IFERROR(E2906/L2906, "null")</f>
        <v>18.75</v>
      </c>
      <c r="Q2906" t="str">
        <f>TRIM(LEFT(N2906,SEARCH("/",N2906,1)-1))</f>
        <v>theater</v>
      </c>
      <c r="R2906" t="str">
        <f>TRIM(RIGHT(N2906,LEN(N2906)-SEARCH("/",N2906)))</f>
        <v>plays</v>
      </c>
      <c r="S2906" s="9">
        <f t="shared" si="136"/>
        <v>41940.967951388891</v>
      </c>
      <c r="T2906" s="9">
        <f t="shared" si="137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35"/>
        <v>0.17771428571428571</v>
      </c>
      <c r="P2907">
        <f>IFERROR(E2907/L2907, "null")</f>
        <v>36.588235294117645</v>
      </c>
      <c r="Q2907" t="str">
        <f>TRIM(LEFT(N2907,SEARCH("/",N2907,1)-1))</f>
        <v>theater</v>
      </c>
      <c r="R2907" t="str">
        <f>TRIM(RIGHT(N2907,LEN(N2907)-SEARCH("/",N2907)))</f>
        <v>plays</v>
      </c>
      <c r="S2907" s="9">
        <f t="shared" si="136"/>
        <v>42606.056863425925</v>
      </c>
      <c r="T2907" s="9">
        <f t="shared" si="137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35"/>
        <v>9.4166666666666662E-2</v>
      </c>
      <c r="P2908">
        <f>IFERROR(E2908/L2908, "null")</f>
        <v>80.714285714285708</v>
      </c>
      <c r="Q2908" t="str">
        <f>TRIM(LEFT(N2908,SEARCH("/",N2908,1)-1))</f>
        <v>theater</v>
      </c>
      <c r="R2908" t="str">
        <f>TRIM(RIGHT(N2908,LEN(N2908)-SEARCH("/",N2908)))</f>
        <v>plays</v>
      </c>
      <c r="S2908" s="9">
        <f t="shared" si="136"/>
        <v>42199.648912037039</v>
      </c>
      <c r="T2908" s="9">
        <f t="shared" si="137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35"/>
        <v>8.0000000000000004E-4</v>
      </c>
      <c r="P2909">
        <f>IFERROR(E2909/L2909, "null")</f>
        <v>1</v>
      </c>
      <c r="Q2909" t="str">
        <f>TRIM(LEFT(N2909,SEARCH("/",N2909,1)-1))</f>
        <v>theater</v>
      </c>
      <c r="R2909" t="str">
        <f>TRIM(RIGHT(N2909,LEN(N2909)-SEARCH("/",N2909)))</f>
        <v>plays</v>
      </c>
      <c r="S2909" s="9">
        <f t="shared" si="136"/>
        <v>42444.877743055549</v>
      </c>
      <c r="T2909" s="9">
        <f t="shared" si="137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35"/>
        <v>2.75E-2</v>
      </c>
      <c r="P2910">
        <f>IFERROR(E2910/L2910, "null")</f>
        <v>52.8</v>
      </c>
      <c r="Q2910" t="str">
        <f>TRIM(LEFT(N2910,SEARCH("/",N2910,1)-1))</f>
        <v>theater</v>
      </c>
      <c r="R2910" t="str">
        <f>TRIM(RIGHT(N2910,LEN(N2910)-SEARCH("/",N2910)))</f>
        <v>plays</v>
      </c>
      <c r="S2910" s="9">
        <f t="shared" si="136"/>
        <v>42499.731701388882</v>
      </c>
      <c r="T2910" s="9">
        <f t="shared" si="137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35"/>
        <v>1.1111111111111112E-4</v>
      </c>
      <c r="P2911">
        <f>IFERROR(E2911/L2911, "null")</f>
        <v>20</v>
      </c>
      <c r="Q2911" t="str">
        <f>TRIM(LEFT(N2911,SEARCH("/",N2911,1)-1))</f>
        <v>theater</v>
      </c>
      <c r="R2911" t="str">
        <f>TRIM(RIGHT(N2911,LEN(N2911)-SEARCH("/",N2911)))</f>
        <v>plays</v>
      </c>
      <c r="S2911" s="9">
        <f t="shared" si="136"/>
        <v>41929.266215277778</v>
      </c>
      <c r="T2911" s="9">
        <f t="shared" si="137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35"/>
        <v>3.3333333333333335E-5</v>
      </c>
      <c r="P2912">
        <f>IFERROR(E2912/L2912, "null")</f>
        <v>1</v>
      </c>
      <c r="Q2912" t="str">
        <f>TRIM(LEFT(N2912,SEARCH("/",N2912,1)-1))</f>
        <v>theater</v>
      </c>
      <c r="R2912" t="str">
        <f>TRIM(RIGHT(N2912,LEN(N2912)-SEARCH("/",N2912)))</f>
        <v>plays</v>
      </c>
      <c r="S2912" s="9">
        <f t="shared" si="136"/>
        <v>42107.841284722221</v>
      </c>
      <c r="T2912" s="9">
        <f t="shared" si="137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35"/>
        <v>0.36499999999999999</v>
      </c>
      <c r="P2913">
        <f>IFERROR(E2913/L2913, "null")</f>
        <v>46.928571428571431</v>
      </c>
      <c r="Q2913" t="str">
        <f>TRIM(LEFT(N2913,SEARCH("/",N2913,1)-1))</f>
        <v>theater</v>
      </c>
      <c r="R2913" t="str">
        <f>TRIM(RIGHT(N2913,LEN(N2913)-SEARCH("/",N2913)))</f>
        <v>plays</v>
      </c>
      <c r="S2913" s="9">
        <f t="shared" si="136"/>
        <v>42142.768819444449</v>
      </c>
      <c r="T2913" s="9">
        <f t="shared" si="137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35"/>
        <v>0.14058171745152354</v>
      </c>
      <c r="P2914">
        <f>IFERROR(E2914/L2914, "null")</f>
        <v>78.07692307692308</v>
      </c>
      <c r="Q2914" t="str">
        <f>TRIM(LEFT(N2914,SEARCH("/",N2914,1)-1))</f>
        <v>theater</v>
      </c>
      <c r="R2914" t="str">
        <f>TRIM(RIGHT(N2914,LEN(N2914)-SEARCH("/",N2914)))</f>
        <v>plays</v>
      </c>
      <c r="S2914" s="9">
        <f t="shared" si="136"/>
        <v>42354.131643518514</v>
      </c>
      <c r="T2914" s="9">
        <f t="shared" si="137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35"/>
        <v>2.0000000000000001E-4</v>
      </c>
      <c r="P2915">
        <f>IFERROR(E2915/L2915, "null")</f>
        <v>1</v>
      </c>
      <c r="Q2915" t="str">
        <f>TRIM(LEFT(N2915,SEARCH("/",N2915,1)-1))</f>
        <v>theater</v>
      </c>
      <c r="R2915" t="str">
        <f>TRIM(RIGHT(N2915,LEN(N2915)-SEARCH("/",N2915)))</f>
        <v>plays</v>
      </c>
      <c r="S2915" s="9">
        <f t="shared" si="136"/>
        <v>41828.922905092593</v>
      </c>
      <c r="T2915" s="9">
        <f t="shared" si="137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35"/>
        <v>4.0000000000000003E-5</v>
      </c>
      <c r="P2916">
        <f>IFERROR(E2916/L2916, "null")</f>
        <v>1</v>
      </c>
      <c r="Q2916" t="str">
        <f>TRIM(LEFT(N2916,SEARCH("/",N2916,1)-1))</f>
        <v>theater</v>
      </c>
      <c r="R2916" t="str">
        <f>TRIM(RIGHT(N2916,LEN(N2916)-SEARCH("/",N2916)))</f>
        <v>plays</v>
      </c>
      <c r="S2916" s="9">
        <f t="shared" si="136"/>
        <v>42017.907337962963</v>
      </c>
      <c r="T2916" s="9">
        <f t="shared" si="137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35"/>
        <v>0.61099999999999999</v>
      </c>
      <c r="P2917">
        <f>IFERROR(E2917/L2917, "null")</f>
        <v>203.66666666666666</v>
      </c>
      <c r="Q2917" t="str">
        <f>TRIM(LEFT(N2917,SEARCH("/",N2917,1)-1))</f>
        <v>theater</v>
      </c>
      <c r="R2917" t="str">
        <f>TRIM(RIGHT(N2917,LEN(N2917)-SEARCH("/",N2917)))</f>
        <v>plays</v>
      </c>
      <c r="S2917" s="9">
        <f t="shared" si="136"/>
        <v>42415.398032407407</v>
      </c>
      <c r="T2917" s="9">
        <f t="shared" si="137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35"/>
        <v>7.8378378378378383E-2</v>
      </c>
      <c r="P2918">
        <f>IFERROR(E2918/L2918, "null")</f>
        <v>20.714285714285715</v>
      </c>
      <c r="Q2918" t="str">
        <f>TRIM(LEFT(N2918,SEARCH("/",N2918,1)-1))</f>
        <v>theater</v>
      </c>
      <c r="R2918" t="str">
        <f>TRIM(RIGHT(N2918,LEN(N2918)-SEARCH("/",N2918)))</f>
        <v>plays</v>
      </c>
      <c r="S2918" s="9">
        <f t="shared" si="136"/>
        <v>41755.476724537039</v>
      </c>
      <c r="T2918" s="9">
        <f t="shared" si="137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35"/>
        <v>0.2185</v>
      </c>
      <c r="P2919">
        <f>IFERROR(E2919/L2919, "null")</f>
        <v>48.555555555555557</v>
      </c>
      <c r="Q2919" t="str">
        <f>TRIM(LEFT(N2919,SEARCH("/",N2919,1)-1))</f>
        <v>theater</v>
      </c>
      <c r="R2919" t="str">
        <f>TRIM(RIGHT(N2919,LEN(N2919)-SEARCH("/",N2919)))</f>
        <v>plays</v>
      </c>
      <c r="S2919" s="9">
        <f t="shared" si="136"/>
        <v>42245.234340277777</v>
      </c>
      <c r="T2919" s="9">
        <f t="shared" si="137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35"/>
        <v>0.27239999999999998</v>
      </c>
      <c r="P2920">
        <f>IFERROR(E2920/L2920, "null")</f>
        <v>68.099999999999994</v>
      </c>
      <c r="Q2920" t="str">
        <f>TRIM(LEFT(N2920,SEARCH("/",N2920,1)-1))</f>
        <v>theater</v>
      </c>
      <c r="R2920" t="str">
        <f>TRIM(RIGHT(N2920,LEN(N2920)-SEARCH("/",N2920)))</f>
        <v>plays</v>
      </c>
      <c r="S2920" s="9">
        <f t="shared" si="136"/>
        <v>42278.629710648151</v>
      </c>
      <c r="T2920" s="9">
        <f t="shared" si="137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35"/>
        <v>8.5000000000000006E-2</v>
      </c>
      <c r="P2921">
        <f>IFERROR(E2921/L2921, "null")</f>
        <v>8.5</v>
      </c>
      <c r="Q2921" t="str">
        <f>TRIM(LEFT(N2921,SEARCH("/",N2921,1)-1))</f>
        <v>theater</v>
      </c>
      <c r="R2921" t="str">
        <f>TRIM(RIGHT(N2921,LEN(N2921)-SEARCH("/",N2921)))</f>
        <v>plays</v>
      </c>
      <c r="S2921" s="9">
        <f t="shared" si="136"/>
        <v>41826.61954861111</v>
      </c>
      <c r="T2921" s="9">
        <f t="shared" si="137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35"/>
        <v>0.26840000000000003</v>
      </c>
      <c r="P2922">
        <f>IFERROR(E2922/L2922, "null")</f>
        <v>51.615384615384613</v>
      </c>
      <c r="Q2922" t="str">
        <f>TRIM(LEFT(N2922,SEARCH("/",N2922,1)-1))</f>
        <v>theater</v>
      </c>
      <c r="R2922" t="str">
        <f>TRIM(RIGHT(N2922,LEN(N2922)-SEARCH("/",N2922)))</f>
        <v>plays</v>
      </c>
      <c r="S2922" s="9">
        <f t="shared" si="136"/>
        <v>42058.792476851857</v>
      </c>
      <c r="T2922" s="9">
        <f t="shared" si="137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35"/>
        <v>1.29</v>
      </c>
      <c r="P2923">
        <f>IFERROR(E2923/L2923, "null")</f>
        <v>43</v>
      </c>
      <c r="Q2923" t="str">
        <f>TRIM(LEFT(N2923,SEARCH("/",N2923,1)-1))</f>
        <v>theater</v>
      </c>
      <c r="R2923" t="str">
        <f>TRIM(RIGHT(N2923,LEN(N2923)-SEARCH("/",N2923)))</f>
        <v>musical</v>
      </c>
      <c r="S2923" s="9">
        <f t="shared" si="136"/>
        <v>41877.886620370373</v>
      </c>
      <c r="T2923" s="9">
        <f t="shared" si="137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35"/>
        <v>1</v>
      </c>
      <c r="P2924">
        <f>IFERROR(E2924/L2924, "null")</f>
        <v>83.333333333333329</v>
      </c>
      <c r="Q2924" t="str">
        <f>TRIM(LEFT(N2924,SEARCH("/",N2924,1)-1))</f>
        <v>theater</v>
      </c>
      <c r="R2924" t="str">
        <f>TRIM(RIGHT(N2924,LEN(N2924)-SEARCH("/",N2924)))</f>
        <v>musical</v>
      </c>
      <c r="S2924" s="9">
        <f t="shared" si="136"/>
        <v>42097.874155092592</v>
      </c>
      <c r="T2924" s="9">
        <f t="shared" si="137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35"/>
        <v>1</v>
      </c>
      <c r="P2925">
        <f>IFERROR(E2925/L2925, "null")</f>
        <v>30</v>
      </c>
      <c r="Q2925" t="str">
        <f>TRIM(LEFT(N2925,SEARCH("/",N2925,1)-1))</f>
        <v>theater</v>
      </c>
      <c r="R2925" t="str">
        <f>TRIM(RIGHT(N2925,LEN(N2925)-SEARCH("/",N2925)))</f>
        <v>musical</v>
      </c>
      <c r="S2925" s="9">
        <f t="shared" si="136"/>
        <v>42013.15253472222</v>
      </c>
      <c r="T2925" s="9">
        <f t="shared" si="137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35"/>
        <v>1.032</v>
      </c>
      <c r="P2926">
        <f>IFERROR(E2926/L2926, "null")</f>
        <v>175.51020408163265</v>
      </c>
      <c r="Q2926" t="str">
        <f>TRIM(LEFT(N2926,SEARCH("/",N2926,1)-1))</f>
        <v>theater</v>
      </c>
      <c r="R2926" t="str">
        <f>TRIM(RIGHT(N2926,LEN(N2926)-SEARCH("/",N2926)))</f>
        <v>musical</v>
      </c>
      <c r="S2926" s="9">
        <f t="shared" si="136"/>
        <v>42103.556828703702</v>
      </c>
      <c r="T2926" s="9">
        <f t="shared" si="137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35"/>
        <v>1.0244597777777777</v>
      </c>
      <c r="P2927">
        <f>IFERROR(E2927/L2927, "null")</f>
        <v>231.66175879396985</v>
      </c>
      <c r="Q2927" t="str">
        <f>TRIM(LEFT(N2927,SEARCH("/",N2927,1)-1))</f>
        <v>theater</v>
      </c>
      <c r="R2927" t="str">
        <f>TRIM(RIGHT(N2927,LEN(N2927)-SEARCH("/",N2927)))</f>
        <v>musical</v>
      </c>
      <c r="S2927" s="9">
        <f t="shared" si="136"/>
        <v>41863.584120370368</v>
      </c>
      <c r="T2927" s="9">
        <f t="shared" si="137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35"/>
        <v>1.25</v>
      </c>
      <c r="P2928">
        <f>IFERROR(E2928/L2928, "null")</f>
        <v>75</v>
      </c>
      <c r="Q2928" t="str">
        <f>TRIM(LEFT(N2928,SEARCH("/",N2928,1)-1))</f>
        <v>theater</v>
      </c>
      <c r="R2928" t="str">
        <f>TRIM(RIGHT(N2928,LEN(N2928)-SEARCH("/",N2928)))</f>
        <v>musical</v>
      </c>
      <c r="S2928" s="9">
        <f t="shared" si="136"/>
        <v>42044.765960648147</v>
      </c>
      <c r="T2928" s="9">
        <f t="shared" si="137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35"/>
        <v>1.3083333333333333</v>
      </c>
      <c r="P2929">
        <f>IFERROR(E2929/L2929, "null")</f>
        <v>112.14285714285714</v>
      </c>
      <c r="Q2929" t="str">
        <f>TRIM(LEFT(N2929,SEARCH("/",N2929,1)-1))</f>
        <v>theater</v>
      </c>
      <c r="R2929" t="str">
        <f>TRIM(RIGHT(N2929,LEN(N2929)-SEARCH("/",N2929)))</f>
        <v>musical</v>
      </c>
      <c r="S2929" s="9">
        <f t="shared" si="136"/>
        <v>41806.669317129628</v>
      </c>
      <c r="T2929" s="9">
        <f t="shared" si="137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35"/>
        <v>1</v>
      </c>
      <c r="P2930">
        <f>IFERROR(E2930/L2930, "null")</f>
        <v>41.666666666666664</v>
      </c>
      <c r="Q2930" t="str">
        <f>TRIM(LEFT(N2930,SEARCH("/",N2930,1)-1))</f>
        <v>theater</v>
      </c>
      <c r="R2930" t="str">
        <f>TRIM(RIGHT(N2930,LEN(N2930)-SEARCH("/",N2930)))</f>
        <v>musical</v>
      </c>
      <c r="S2930" s="9">
        <f t="shared" si="136"/>
        <v>42403.998217592598</v>
      </c>
      <c r="T2930" s="9">
        <f t="shared" si="137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35"/>
        <v>1.02069375</v>
      </c>
      <c r="P2931">
        <f>IFERROR(E2931/L2931, "null")</f>
        <v>255.17343750000001</v>
      </c>
      <c r="Q2931" t="str">
        <f>TRIM(LEFT(N2931,SEARCH("/",N2931,1)-1))</f>
        <v>theater</v>
      </c>
      <c r="R2931" t="str">
        <f>TRIM(RIGHT(N2931,LEN(N2931)-SEARCH("/",N2931)))</f>
        <v>musical</v>
      </c>
      <c r="S2931" s="9">
        <f t="shared" si="136"/>
        <v>41754.564328703702</v>
      </c>
      <c r="T2931" s="9">
        <f t="shared" si="137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35"/>
        <v>1.0092000000000001</v>
      </c>
      <c r="P2932">
        <f>IFERROR(E2932/L2932, "null")</f>
        <v>162.7741935483871</v>
      </c>
      <c r="Q2932" t="str">
        <f>TRIM(LEFT(N2932,SEARCH("/",N2932,1)-1))</f>
        <v>theater</v>
      </c>
      <c r="R2932" t="str">
        <f>TRIM(RIGHT(N2932,LEN(N2932)-SEARCH("/",N2932)))</f>
        <v>musical</v>
      </c>
      <c r="S2932" s="9">
        <f t="shared" si="136"/>
        <v>42101.584074074075</v>
      </c>
      <c r="T2932" s="9">
        <f t="shared" si="137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35"/>
        <v>1.06</v>
      </c>
      <c r="P2933">
        <f>IFERROR(E2933/L2933, "null")</f>
        <v>88.333333333333329</v>
      </c>
      <c r="Q2933" t="str">
        <f>TRIM(LEFT(N2933,SEARCH("/",N2933,1)-1))</f>
        <v>theater</v>
      </c>
      <c r="R2933" t="str">
        <f>TRIM(RIGHT(N2933,LEN(N2933)-SEARCH("/",N2933)))</f>
        <v>musical</v>
      </c>
      <c r="S2933" s="9">
        <f t="shared" si="136"/>
        <v>41872.291238425925</v>
      </c>
      <c r="T2933" s="9">
        <f t="shared" si="137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35"/>
        <v>1.0509677419354839</v>
      </c>
      <c r="P2934">
        <f>IFERROR(E2934/L2934, "null")</f>
        <v>85.736842105263165</v>
      </c>
      <c r="Q2934" t="str">
        <f>TRIM(LEFT(N2934,SEARCH("/",N2934,1)-1))</f>
        <v>theater</v>
      </c>
      <c r="R2934" t="str">
        <f>TRIM(RIGHT(N2934,LEN(N2934)-SEARCH("/",N2934)))</f>
        <v>musical</v>
      </c>
      <c r="S2934" s="9">
        <f t="shared" si="136"/>
        <v>42025.164780092593</v>
      </c>
      <c r="T2934" s="9">
        <f t="shared" si="137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35"/>
        <v>1.0276000000000001</v>
      </c>
      <c r="P2935">
        <f>IFERROR(E2935/L2935, "null")</f>
        <v>47.574074074074076</v>
      </c>
      <c r="Q2935" t="str">
        <f>TRIM(LEFT(N2935,SEARCH("/",N2935,1)-1))</f>
        <v>theater</v>
      </c>
      <c r="R2935" t="str">
        <f>TRIM(RIGHT(N2935,LEN(N2935)-SEARCH("/",N2935)))</f>
        <v>musical</v>
      </c>
      <c r="S2935" s="9">
        <f t="shared" si="136"/>
        <v>42495.956631944442</v>
      </c>
      <c r="T2935" s="9">
        <f t="shared" si="137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35"/>
        <v>1.08</v>
      </c>
      <c r="P2936">
        <f>IFERROR(E2936/L2936, "null")</f>
        <v>72.972972972972968</v>
      </c>
      <c r="Q2936" t="str">
        <f>TRIM(LEFT(N2936,SEARCH("/",N2936,1)-1))</f>
        <v>theater</v>
      </c>
      <c r="R2936" t="str">
        <f>TRIM(RIGHT(N2936,LEN(N2936)-SEARCH("/",N2936)))</f>
        <v>musical</v>
      </c>
      <c r="S2936" s="9">
        <f t="shared" si="136"/>
        <v>41775.636157407411</v>
      </c>
      <c r="T2936" s="9">
        <f t="shared" si="137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35"/>
        <v>1.0088571428571429</v>
      </c>
      <c r="P2937">
        <f>IFERROR(E2937/L2937, "null")</f>
        <v>90.538461538461533</v>
      </c>
      <c r="Q2937" t="str">
        <f>TRIM(LEFT(N2937,SEARCH("/",N2937,1)-1))</f>
        <v>theater</v>
      </c>
      <c r="R2937" t="str">
        <f>TRIM(RIGHT(N2937,LEN(N2937)-SEARCH("/",N2937)))</f>
        <v>musical</v>
      </c>
      <c r="S2937" s="9">
        <f t="shared" si="136"/>
        <v>42553.583425925928</v>
      </c>
      <c r="T2937" s="9">
        <f t="shared" si="137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35"/>
        <v>1.28</v>
      </c>
      <c r="P2938">
        <f>IFERROR(E2938/L2938, "null")</f>
        <v>37.647058823529413</v>
      </c>
      <c r="Q2938" t="str">
        <f>TRIM(LEFT(N2938,SEARCH("/",N2938,1)-1))</f>
        <v>theater</v>
      </c>
      <c r="R2938" t="str">
        <f>TRIM(RIGHT(N2938,LEN(N2938)-SEARCH("/",N2938)))</f>
        <v>musical</v>
      </c>
      <c r="S2938" s="9">
        <f t="shared" si="136"/>
        <v>41912.650729166664</v>
      </c>
      <c r="T2938" s="9">
        <f t="shared" si="137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35"/>
        <v>1.3333333333333333</v>
      </c>
      <c r="P2939">
        <f>IFERROR(E2939/L2939, "null")</f>
        <v>36.363636363636367</v>
      </c>
      <c r="Q2939" t="str">
        <f>TRIM(LEFT(N2939,SEARCH("/",N2939,1)-1))</f>
        <v>theater</v>
      </c>
      <c r="R2939" t="str">
        <f>TRIM(RIGHT(N2939,LEN(N2939)-SEARCH("/",N2939)))</f>
        <v>musical</v>
      </c>
      <c r="S2939" s="9">
        <f t="shared" si="136"/>
        <v>41803.457326388889</v>
      </c>
      <c r="T2939" s="9">
        <f t="shared" si="137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35"/>
        <v>1.0137499999999999</v>
      </c>
      <c r="P2940">
        <f>IFERROR(E2940/L2940, "null")</f>
        <v>126.71875</v>
      </c>
      <c r="Q2940" t="str">
        <f>TRIM(LEFT(N2940,SEARCH("/",N2940,1)-1))</f>
        <v>theater</v>
      </c>
      <c r="R2940" t="str">
        <f>TRIM(RIGHT(N2940,LEN(N2940)-SEARCH("/",N2940)))</f>
        <v>musical</v>
      </c>
      <c r="S2940" s="9">
        <f t="shared" si="136"/>
        <v>42004.703865740739</v>
      </c>
      <c r="T2940" s="9">
        <f t="shared" si="137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35"/>
        <v>1.0287500000000001</v>
      </c>
      <c r="P2941">
        <f>IFERROR(E2941/L2941, "null")</f>
        <v>329.2</v>
      </c>
      <c r="Q2941" t="str">
        <f>TRIM(LEFT(N2941,SEARCH("/",N2941,1)-1))</f>
        <v>theater</v>
      </c>
      <c r="R2941" t="str">
        <f>TRIM(RIGHT(N2941,LEN(N2941)-SEARCH("/",N2941)))</f>
        <v>musical</v>
      </c>
      <c r="S2941" s="9">
        <f t="shared" si="136"/>
        <v>41845.809166666666</v>
      </c>
      <c r="T2941" s="9">
        <f t="shared" si="137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35"/>
        <v>1.0724</v>
      </c>
      <c r="P2942">
        <f>IFERROR(E2942/L2942, "null")</f>
        <v>81.242424242424249</v>
      </c>
      <c r="Q2942" t="str">
        <f>TRIM(LEFT(N2942,SEARCH("/",N2942,1)-1))</f>
        <v>theater</v>
      </c>
      <c r="R2942" t="str">
        <f>TRIM(RIGHT(N2942,LEN(N2942)-SEARCH("/",N2942)))</f>
        <v>musical</v>
      </c>
      <c r="S2942" s="9">
        <f t="shared" si="136"/>
        <v>41982.773356481484</v>
      </c>
      <c r="T2942" s="9">
        <f t="shared" si="137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35"/>
        <v>4.0000000000000003E-5</v>
      </c>
      <c r="P2943">
        <f>IFERROR(E2943/L2943, "null")</f>
        <v>1</v>
      </c>
      <c r="Q2943" t="str">
        <f>TRIM(LEFT(N2943,SEARCH("/",N2943,1)-1))</f>
        <v>theater</v>
      </c>
      <c r="R2943" t="str">
        <f>TRIM(RIGHT(N2943,LEN(N2943)-SEARCH("/",N2943)))</f>
        <v>spaces</v>
      </c>
      <c r="S2943" s="9">
        <f t="shared" si="136"/>
        <v>42034.960127314815</v>
      </c>
      <c r="T2943" s="9">
        <f t="shared" si="137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35"/>
        <v>0.20424999999999999</v>
      </c>
      <c r="P2944">
        <f>IFERROR(E2944/L2944, "null")</f>
        <v>202.22772277227722</v>
      </c>
      <c r="Q2944" t="str">
        <f>TRIM(LEFT(N2944,SEARCH("/",N2944,1)-1))</f>
        <v>theater</v>
      </c>
      <c r="R2944" t="str">
        <f>TRIM(RIGHT(N2944,LEN(N2944)-SEARCH("/",N2944)))</f>
        <v>spaces</v>
      </c>
      <c r="S2944" s="9">
        <f t="shared" si="136"/>
        <v>42334.803923611107</v>
      </c>
      <c r="T2944" s="9">
        <f t="shared" si="137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35"/>
        <v>0</v>
      </c>
      <c r="P2945" t="str">
        <f>IFERROR(E2945/L2945, "null")</f>
        <v>null</v>
      </c>
      <c r="Q2945" t="str">
        <f>TRIM(LEFT(N2945,SEARCH("/",N2945,1)-1))</f>
        <v>theater</v>
      </c>
      <c r="R2945" t="str">
        <f>TRIM(RIGHT(N2945,LEN(N2945)-SEARCH("/",N2945)))</f>
        <v>spaces</v>
      </c>
      <c r="S2945" s="9">
        <f t="shared" si="136"/>
        <v>42077.129398148143</v>
      </c>
      <c r="T2945" s="9">
        <f t="shared" si="137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35"/>
        <v>0.01</v>
      </c>
      <c r="P2946">
        <f>IFERROR(E2946/L2946, "null")</f>
        <v>100</v>
      </c>
      <c r="Q2946" t="str">
        <f>TRIM(LEFT(N2946,SEARCH("/",N2946,1)-1))</f>
        <v>theater</v>
      </c>
      <c r="R2946" t="str">
        <f>TRIM(RIGHT(N2946,LEN(N2946)-SEARCH("/",N2946)))</f>
        <v>spaces</v>
      </c>
      <c r="S2946" s="9">
        <f t="shared" si="136"/>
        <v>42132.9143287037</v>
      </c>
      <c r="T2946" s="9">
        <f t="shared" si="137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38">E2947/D2947</f>
        <v>0</v>
      </c>
      <c r="P2947" t="str">
        <f>IFERROR(E2947/L2947, "null")</f>
        <v>null</v>
      </c>
      <c r="Q2947" t="str">
        <f>TRIM(LEFT(N2947,SEARCH("/",N2947,1)-1))</f>
        <v>theater</v>
      </c>
      <c r="R2947" t="str">
        <f>TRIM(RIGHT(N2947,LEN(N2947)-SEARCH("/",N2947)))</f>
        <v>spaces</v>
      </c>
      <c r="S2947" s="9">
        <f t="shared" ref="S2947:S3010" si="139">(((J2947/60)/60)/24)+DATE(1970,1,1)</f>
        <v>42118.139583333337</v>
      </c>
      <c r="T2947" s="9">
        <f t="shared" ref="T2947:T3010" si="140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38"/>
        <v>1E-3</v>
      </c>
      <c r="P2948">
        <f>IFERROR(E2948/L2948, "null")</f>
        <v>1</v>
      </c>
      <c r="Q2948" t="str">
        <f>TRIM(LEFT(N2948,SEARCH("/",N2948,1)-1))</f>
        <v>theater</v>
      </c>
      <c r="R2948" t="str">
        <f>TRIM(RIGHT(N2948,LEN(N2948)-SEARCH("/",N2948)))</f>
        <v>spaces</v>
      </c>
      <c r="S2948" s="9">
        <f t="shared" si="139"/>
        <v>42567.531157407408</v>
      </c>
      <c r="T2948" s="9">
        <f t="shared" si="140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38"/>
        <v>4.2880000000000001E-2</v>
      </c>
      <c r="P2949">
        <f>IFERROR(E2949/L2949, "null")</f>
        <v>82.461538461538467</v>
      </c>
      <c r="Q2949" t="str">
        <f>TRIM(LEFT(N2949,SEARCH("/",N2949,1)-1))</f>
        <v>theater</v>
      </c>
      <c r="R2949" t="str">
        <f>TRIM(RIGHT(N2949,LEN(N2949)-SEARCH("/",N2949)))</f>
        <v>spaces</v>
      </c>
      <c r="S2949" s="9">
        <f t="shared" si="139"/>
        <v>42649.562118055561</v>
      </c>
      <c r="T2949" s="9">
        <f t="shared" si="140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38"/>
        <v>4.8000000000000001E-5</v>
      </c>
      <c r="P2950">
        <f>IFERROR(E2950/L2950, "null")</f>
        <v>2.6666666666666665</v>
      </c>
      <c r="Q2950" t="str">
        <f>TRIM(LEFT(N2950,SEARCH("/",N2950,1)-1))</f>
        <v>theater</v>
      </c>
      <c r="R2950" t="str">
        <f>TRIM(RIGHT(N2950,LEN(N2950)-SEARCH("/",N2950)))</f>
        <v>spaces</v>
      </c>
      <c r="S2950" s="9">
        <f t="shared" si="139"/>
        <v>42097.649224537032</v>
      </c>
      <c r="T2950" s="9">
        <f t="shared" si="140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38"/>
        <v>2.5000000000000001E-2</v>
      </c>
      <c r="P2951">
        <f>IFERROR(E2951/L2951, "null")</f>
        <v>12.5</v>
      </c>
      <c r="Q2951" t="str">
        <f>TRIM(LEFT(N2951,SEARCH("/",N2951,1)-1))</f>
        <v>theater</v>
      </c>
      <c r="R2951" t="str">
        <f>TRIM(RIGHT(N2951,LEN(N2951)-SEARCH("/",N2951)))</f>
        <v>spaces</v>
      </c>
      <c r="S2951" s="9">
        <f t="shared" si="139"/>
        <v>42297.823113425926</v>
      </c>
      <c r="T2951" s="9">
        <f t="shared" si="140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38"/>
        <v>0</v>
      </c>
      <c r="P2952" t="str">
        <f>IFERROR(E2952/L2952, "null")</f>
        <v>null</v>
      </c>
      <c r="Q2952" t="str">
        <f>TRIM(LEFT(N2952,SEARCH("/",N2952,1)-1))</f>
        <v>theater</v>
      </c>
      <c r="R2952" t="str">
        <f>TRIM(RIGHT(N2952,LEN(N2952)-SEARCH("/",N2952)))</f>
        <v>spaces</v>
      </c>
      <c r="S2952" s="9">
        <f t="shared" si="139"/>
        <v>42362.36518518519</v>
      </c>
      <c r="T2952" s="9">
        <f t="shared" si="140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38"/>
        <v>2.1919999999999999E-2</v>
      </c>
      <c r="P2953">
        <f>IFERROR(E2953/L2953, "null")</f>
        <v>18.896551724137932</v>
      </c>
      <c r="Q2953" t="str">
        <f>TRIM(LEFT(N2953,SEARCH("/",N2953,1)-1))</f>
        <v>theater</v>
      </c>
      <c r="R2953" t="str">
        <f>TRIM(RIGHT(N2953,LEN(N2953)-SEARCH("/",N2953)))</f>
        <v>spaces</v>
      </c>
      <c r="S2953" s="9">
        <f t="shared" si="139"/>
        <v>41872.802928240737</v>
      </c>
      <c r="T2953" s="9">
        <f t="shared" si="140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38"/>
        <v>8.0250000000000002E-2</v>
      </c>
      <c r="P2954">
        <f>IFERROR(E2954/L2954, "null")</f>
        <v>200.625</v>
      </c>
      <c r="Q2954" t="str">
        <f>TRIM(LEFT(N2954,SEARCH("/",N2954,1)-1))</f>
        <v>theater</v>
      </c>
      <c r="R2954" t="str">
        <f>TRIM(RIGHT(N2954,LEN(N2954)-SEARCH("/",N2954)))</f>
        <v>spaces</v>
      </c>
      <c r="S2954" s="9">
        <f t="shared" si="139"/>
        <v>42628.690266203703</v>
      </c>
      <c r="T2954" s="9">
        <f t="shared" si="140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38"/>
        <v>1.5125E-3</v>
      </c>
      <c r="P2955">
        <f>IFERROR(E2955/L2955, "null")</f>
        <v>201.66666666666666</v>
      </c>
      <c r="Q2955" t="str">
        <f>TRIM(LEFT(N2955,SEARCH("/",N2955,1)-1))</f>
        <v>theater</v>
      </c>
      <c r="R2955" t="str">
        <f>TRIM(RIGHT(N2955,LEN(N2955)-SEARCH("/",N2955)))</f>
        <v>spaces</v>
      </c>
      <c r="S2955" s="9">
        <f t="shared" si="139"/>
        <v>42255.791909722218</v>
      </c>
      <c r="T2955" s="9">
        <f t="shared" si="140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38"/>
        <v>0</v>
      </c>
      <c r="P2956" t="str">
        <f>IFERROR(E2956/L2956, "null")</f>
        <v>null</v>
      </c>
      <c r="Q2956" t="str">
        <f>TRIM(LEFT(N2956,SEARCH("/",N2956,1)-1))</f>
        <v>theater</v>
      </c>
      <c r="R2956" t="str">
        <f>TRIM(RIGHT(N2956,LEN(N2956)-SEARCH("/",N2956)))</f>
        <v>spaces</v>
      </c>
      <c r="S2956" s="9">
        <f t="shared" si="139"/>
        <v>42790.583368055552</v>
      </c>
      <c r="T2956" s="9">
        <f t="shared" si="140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38"/>
        <v>0.59583333333333333</v>
      </c>
      <c r="P2957">
        <f>IFERROR(E2957/L2957, "null")</f>
        <v>65</v>
      </c>
      <c r="Q2957" t="str">
        <f>TRIM(LEFT(N2957,SEARCH("/",N2957,1)-1))</f>
        <v>theater</v>
      </c>
      <c r="R2957" t="str">
        <f>TRIM(RIGHT(N2957,LEN(N2957)-SEARCH("/",N2957)))</f>
        <v>spaces</v>
      </c>
      <c r="S2957" s="9">
        <f t="shared" si="139"/>
        <v>42141.741307870368</v>
      </c>
      <c r="T2957" s="9">
        <f t="shared" si="140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38"/>
        <v>0.16734177215189874</v>
      </c>
      <c r="P2958">
        <f>IFERROR(E2958/L2958, "null")</f>
        <v>66.099999999999994</v>
      </c>
      <c r="Q2958" t="str">
        <f>TRIM(LEFT(N2958,SEARCH("/",N2958,1)-1))</f>
        <v>theater</v>
      </c>
      <c r="R2958" t="str">
        <f>TRIM(RIGHT(N2958,LEN(N2958)-SEARCH("/",N2958)))</f>
        <v>spaces</v>
      </c>
      <c r="S2958" s="9">
        <f t="shared" si="139"/>
        <v>42464.958912037036</v>
      </c>
      <c r="T2958" s="9">
        <f t="shared" si="140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38"/>
        <v>1.8666666666666668E-2</v>
      </c>
      <c r="P2959">
        <f>IFERROR(E2959/L2959, "null")</f>
        <v>93.333333333333329</v>
      </c>
      <c r="Q2959" t="str">
        <f>TRIM(LEFT(N2959,SEARCH("/",N2959,1)-1))</f>
        <v>theater</v>
      </c>
      <c r="R2959" t="str">
        <f>TRIM(RIGHT(N2959,LEN(N2959)-SEARCH("/",N2959)))</f>
        <v>spaces</v>
      </c>
      <c r="S2959" s="9">
        <f t="shared" si="139"/>
        <v>42031.011249999996</v>
      </c>
      <c r="T2959" s="9">
        <f t="shared" si="140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38"/>
        <v>0</v>
      </c>
      <c r="P2960" t="str">
        <f>IFERROR(E2960/L2960, "null")</f>
        <v>null</v>
      </c>
      <c r="Q2960" t="str">
        <f>TRIM(LEFT(N2960,SEARCH("/",N2960,1)-1))</f>
        <v>theater</v>
      </c>
      <c r="R2960" t="str">
        <f>TRIM(RIGHT(N2960,LEN(N2960)-SEARCH("/",N2960)))</f>
        <v>spaces</v>
      </c>
      <c r="S2960" s="9">
        <f t="shared" si="139"/>
        <v>42438.779131944444</v>
      </c>
      <c r="T2960" s="9">
        <f t="shared" si="140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38"/>
        <v>0</v>
      </c>
      <c r="P2961" t="str">
        <f>IFERROR(E2961/L2961, "null")</f>
        <v>null</v>
      </c>
      <c r="Q2961" t="str">
        <f>TRIM(LEFT(N2961,SEARCH("/",N2961,1)-1))</f>
        <v>theater</v>
      </c>
      <c r="R2961" t="str">
        <f>TRIM(RIGHT(N2961,LEN(N2961)-SEARCH("/",N2961)))</f>
        <v>spaces</v>
      </c>
      <c r="S2961" s="9">
        <f t="shared" si="139"/>
        <v>42498.008391203708</v>
      </c>
      <c r="T2961" s="9">
        <f t="shared" si="140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38"/>
        <v>0</v>
      </c>
      <c r="P2962" t="str">
        <f>IFERROR(E2962/L2962, "null")</f>
        <v>null</v>
      </c>
      <c r="Q2962" t="str">
        <f>TRIM(LEFT(N2962,SEARCH("/",N2962,1)-1))</f>
        <v>theater</v>
      </c>
      <c r="R2962" t="str">
        <f>TRIM(RIGHT(N2962,LEN(N2962)-SEARCH("/",N2962)))</f>
        <v>spaces</v>
      </c>
      <c r="S2962" s="9">
        <f t="shared" si="139"/>
        <v>41863.757210648146</v>
      </c>
      <c r="T2962" s="9">
        <f t="shared" si="140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38"/>
        <v>1.0962000000000001</v>
      </c>
      <c r="P2963">
        <f>IFERROR(E2963/L2963, "null")</f>
        <v>50.75</v>
      </c>
      <c r="Q2963" t="str">
        <f>TRIM(LEFT(N2963,SEARCH("/",N2963,1)-1))</f>
        <v>theater</v>
      </c>
      <c r="R2963" t="str">
        <f>TRIM(RIGHT(N2963,LEN(N2963)-SEARCH("/",N2963)))</f>
        <v>plays</v>
      </c>
      <c r="S2963" s="9">
        <f t="shared" si="139"/>
        <v>42061.212488425925</v>
      </c>
      <c r="T2963" s="9">
        <f t="shared" si="140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38"/>
        <v>1.218</v>
      </c>
      <c r="P2964">
        <f>IFERROR(E2964/L2964, "null")</f>
        <v>60.9</v>
      </c>
      <c r="Q2964" t="str">
        <f>TRIM(LEFT(N2964,SEARCH("/",N2964,1)-1))</f>
        <v>theater</v>
      </c>
      <c r="R2964" t="str">
        <f>TRIM(RIGHT(N2964,LEN(N2964)-SEARCH("/",N2964)))</f>
        <v>plays</v>
      </c>
      <c r="S2964" s="9">
        <f t="shared" si="139"/>
        <v>42036.24428240741</v>
      </c>
      <c r="T2964" s="9">
        <f t="shared" si="140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38"/>
        <v>1.0685</v>
      </c>
      <c r="P2965">
        <f>IFERROR(E2965/L2965, "null")</f>
        <v>109.03061224489795</v>
      </c>
      <c r="Q2965" t="str">
        <f>TRIM(LEFT(N2965,SEARCH("/",N2965,1)-1))</f>
        <v>theater</v>
      </c>
      <c r="R2965" t="str">
        <f>TRIM(RIGHT(N2965,LEN(N2965)-SEARCH("/",N2965)))</f>
        <v>plays</v>
      </c>
      <c r="S2965" s="9">
        <f t="shared" si="139"/>
        <v>42157.470185185186</v>
      </c>
      <c r="T2965" s="9">
        <f t="shared" si="140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38"/>
        <v>1.0071379999999999</v>
      </c>
      <c r="P2966">
        <f>IFERROR(E2966/L2966, "null")</f>
        <v>25.692295918367346</v>
      </c>
      <c r="Q2966" t="str">
        <f>TRIM(LEFT(N2966,SEARCH("/",N2966,1)-1))</f>
        <v>theater</v>
      </c>
      <c r="R2966" t="str">
        <f>TRIM(RIGHT(N2966,LEN(N2966)-SEARCH("/",N2966)))</f>
        <v>plays</v>
      </c>
      <c r="S2966" s="9">
        <f t="shared" si="139"/>
        <v>41827.909942129627</v>
      </c>
      <c r="T2966" s="9">
        <f t="shared" si="140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38"/>
        <v>1.0900000000000001</v>
      </c>
      <c r="P2967">
        <f>IFERROR(E2967/L2967, "null")</f>
        <v>41.92307692307692</v>
      </c>
      <c r="Q2967" t="str">
        <f>TRIM(LEFT(N2967,SEARCH("/",N2967,1)-1))</f>
        <v>theater</v>
      </c>
      <c r="R2967" t="str">
        <f>TRIM(RIGHT(N2967,LEN(N2967)-SEARCH("/",N2967)))</f>
        <v>plays</v>
      </c>
      <c r="S2967" s="9">
        <f t="shared" si="139"/>
        <v>42162.729548611111</v>
      </c>
      <c r="T2967" s="9">
        <f t="shared" si="140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38"/>
        <v>1.1363000000000001</v>
      </c>
      <c r="P2968">
        <f>IFERROR(E2968/L2968, "null")</f>
        <v>88.7734375</v>
      </c>
      <c r="Q2968" t="str">
        <f>TRIM(LEFT(N2968,SEARCH("/",N2968,1)-1))</f>
        <v>theater</v>
      </c>
      <c r="R2968" t="str">
        <f>TRIM(RIGHT(N2968,LEN(N2968)-SEARCH("/",N2968)))</f>
        <v>plays</v>
      </c>
      <c r="S2968" s="9">
        <f t="shared" si="139"/>
        <v>42233.738564814819</v>
      </c>
      <c r="T2968" s="9">
        <f t="shared" si="140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38"/>
        <v>1.1392</v>
      </c>
      <c r="P2969">
        <f>IFERROR(E2969/L2969, "null")</f>
        <v>80.225352112676063</v>
      </c>
      <c r="Q2969" t="str">
        <f>TRIM(LEFT(N2969,SEARCH("/",N2969,1)-1))</f>
        <v>theater</v>
      </c>
      <c r="R2969" t="str">
        <f>TRIM(RIGHT(N2969,LEN(N2969)-SEARCH("/",N2969)))</f>
        <v>plays</v>
      </c>
      <c r="S2969" s="9">
        <f t="shared" si="139"/>
        <v>42042.197824074072</v>
      </c>
      <c r="T2969" s="9">
        <f t="shared" si="140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38"/>
        <v>1.06</v>
      </c>
      <c r="P2970">
        <f>IFERROR(E2970/L2970, "null")</f>
        <v>78.936170212765958</v>
      </c>
      <c r="Q2970" t="str">
        <f>TRIM(LEFT(N2970,SEARCH("/",N2970,1)-1))</f>
        <v>theater</v>
      </c>
      <c r="R2970" t="str">
        <f>TRIM(RIGHT(N2970,LEN(N2970)-SEARCH("/",N2970)))</f>
        <v>plays</v>
      </c>
      <c r="S2970" s="9">
        <f t="shared" si="139"/>
        <v>42585.523842592593</v>
      </c>
      <c r="T2970" s="9">
        <f t="shared" si="140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38"/>
        <v>1.625</v>
      </c>
      <c r="P2971">
        <f>IFERROR(E2971/L2971, "null")</f>
        <v>95.588235294117652</v>
      </c>
      <c r="Q2971" t="str">
        <f>TRIM(LEFT(N2971,SEARCH("/",N2971,1)-1))</f>
        <v>theater</v>
      </c>
      <c r="R2971" t="str">
        <f>TRIM(RIGHT(N2971,LEN(N2971)-SEARCH("/",N2971)))</f>
        <v>plays</v>
      </c>
      <c r="S2971" s="9">
        <f t="shared" si="139"/>
        <v>42097.786493055552</v>
      </c>
      <c r="T2971" s="9">
        <f t="shared" si="140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38"/>
        <v>1.06</v>
      </c>
      <c r="P2972">
        <f>IFERROR(E2972/L2972, "null")</f>
        <v>69.890109890109883</v>
      </c>
      <c r="Q2972" t="str">
        <f>TRIM(LEFT(N2972,SEARCH("/",N2972,1)-1))</f>
        <v>theater</v>
      </c>
      <c r="R2972" t="str">
        <f>TRIM(RIGHT(N2972,LEN(N2972)-SEARCH("/",N2972)))</f>
        <v>plays</v>
      </c>
      <c r="S2972" s="9">
        <f t="shared" si="139"/>
        <v>41808.669571759259</v>
      </c>
      <c r="T2972" s="9">
        <f t="shared" si="140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38"/>
        <v>1.0015624999999999</v>
      </c>
      <c r="P2973">
        <f>IFERROR(E2973/L2973, "null")</f>
        <v>74.534883720930239</v>
      </c>
      <c r="Q2973" t="str">
        <f>TRIM(LEFT(N2973,SEARCH("/",N2973,1)-1))</f>
        <v>theater</v>
      </c>
      <c r="R2973" t="str">
        <f>TRIM(RIGHT(N2973,LEN(N2973)-SEARCH("/",N2973)))</f>
        <v>plays</v>
      </c>
      <c r="S2973" s="9">
        <f t="shared" si="139"/>
        <v>41852.658310185187</v>
      </c>
      <c r="T2973" s="9">
        <f t="shared" si="140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38"/>
        <v>1.0535000000000001</v>
      </c>
      <c r="P2974">
        <f>IFERROR(E2974/L2974, "null")</f>
        <v>123.94117647058823</v>
      </c>
      <c r="Q2974" t="str">
        <f>TRIM(LEFT(N2974,SEARCH("/",N2974,1)-1))</f>
        <v>theater</v>
      </c>
      <c r="R2974" t="str">
        <f>TRIM(RIGHT(N2974,LEN(N2974)-SEARCH("/",N2974)))</f>
        <v>plays</v>
      </c>
      <c r="S2974" s="9">
        <f t="shared" si="139"/>
        <v>42694.110185185185</v>
      </c>
      <c r="T2974" s="9">
        <f t="shared" si="140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38"/>
        <v>1.748</v>
      </c>
      <c r="P2975">
        <f>IFERROR(E2975/L2975, "null")</f>
        <v>264.84848484848487</v>
      </c>
      <c r="Q2975" t="str">
        <f>TRIM(LEFT(N2975,SEARCH("/",N2975,1)-1))</f>
        <v>theater</v>
      </c>
      <c r="R2975" t="str">
        <f>TRIM(RIGHT(N2975,LEN(N2975)-SEARCH("/",N2975)))</f>
        <v>plays</v>
      </c>
      <c r="S2975" s="9">
        <f t="shared" si="139"/>
        <v>42341.818379629629</v>
      </c>
      <c r="T2975" s="9">
        <f t="shared" si="140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38"/>
        <v>1.02</v>
      </c>
      <c r="P2976">
        <f>IFERROR(E2976/L2976, "null")</f>
        <v>58.620689655172413</v>
      </c>
      <c r="Q2976" t="str">
        <f>TRIM(LEFT(N2976,SEARCH("/",N2976,1)-1))</f>
        <v>theater</v>
      </c>
      <c r="R2976" t="str">
        <f>TRIM(RIGHT(N2976,LEN(N2976)-SEARCH("/",N2976)))</f>
        <v>plays</v>
      </c>
      <c r="S2976" s="9">
        <f t="shared" si="139"/>
        <v>41880.061006944445</v>
      </c>
      <c r="T2976" s="9">
        <f t="shared" si="140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38"/>
        <v>1.00125</v>
      </c>
      <c r="P2977">
        <f>IFERROR(E2977/L2977, "null")</f>
        <v>70.884955752212392</v>
      </c>
      <c r="Q2977" t="str">
        <f>TRIM(LEFT(N2977,SEARCH("/",N2977,1)-1))</f>
        <v>theater</v>
      </c>
      <c r="R2977" t="str">
        <f>TRIM(RIGHT(N2977,LEN(N2977)-SEARCH("/",N2977)))</f>
        <v>plays</v>
      </c>
      <c r="S2977" s="9">
        <f t="shared" si="139"/>
        <v>41941.683865740742</v>
      </c>
      <c r="T2977" s="9">
        <f t="shared" si="140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38"/>
        <v>1.7142857142857142</v>
      </c>
      <c r="P2978">
        <f>IFERROR(E2978/L2978, "null")</f>
        <v>8.5714285714285712</v>
      </c>
      <c r="Q2978" t="str">
        <f>TRIM(LEFT(N2978,SEARCH("/",N2978,1)-1))</f>
        <v>theater</v>
      </c>
      <c r="R2978" t="str">
        <f>TRIM(RIGHT(N2978,LEN(N2978)-SEARCH("/",N2978)))</f>
        <v>plays</v>
      </c>
      <c r="S2978" s="9">
        <f t="shared" si="139"/>
        <v>42425.730671296296</v>
      </c>
      <c r="T2978" s="9">
        <f t="shared" si="140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38"/>
        <v>1.1356666666666666</v>
      </c>
      <c r="P2979">
        <f>IFERROR(E2979/L2979, "null")</f>
        <v>113.56666666666666</v>
      </c>
      <c r="Q2979" t="str">
        <f>TRIM(LEFT(N2979,SEARCH("/",N2979,1)-1))</f>
        <v>theater</v>
      </c>
      <c r="R2979" t="str">
        <f>TRIM(RIGHT(N2979,LEN(N2979)-SEARCH("/",N2979)))</f>
        <v>plays</v>
      </c>
      <c r="S2979" s="9">
        <f t="shared" si="139"/>
        <v>42026.88118055556</v>
      </c>
      <c r="T2979" s="9">
        <f t="shared" si="140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38"/>
        <v>1.2946666666666666</v>
      </c>
      <c r="P2980">
        <f>IFERROR(E2980/L2980, "null")</f>
        <v>60.6875</v>
      </c>
      <c r="Q2980" t="str">
        <f>TRIM(LEFT(N2980,SEARCH("/",N2980,1)-1))</f>
        <v>theater</v>
      </c>
      <c r="R2980" t="str">
        <f>TRIM(RIGHT(N2980,LEN(N2980)-SEARCH("/",N2980)))</f>
        <v>plays</v>
      </c>
      <c r="S2980" s="9">
        <f t="shared" si="139"/>
        <v>41922.640590277777</v>
      </c>
      <c r="T2980" s="9">
        <f t="shared" si="140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38"/>
        <v>1.014</v>
      </c>
      <c r="P2981">
        <f>IFERROR(E2981/L2981, "null")</f>
        <v>110.21739130434783</v>
      </c>
      <c r="Q2981" t="str">
        <f>TRIM(LEFT(N2981,SEARCH("/",N2981,1)-1))</f>
        <v>theater</v>
      </c>
      <c r="R2981" t="str">
        <f>TRIM(RIGHT(N2981,LEN(N2981)-SEARCH("/",N2981)))</f>
        <v>plays</v>
      </c>
      <c r="S2981" s="9">
        <f t="shared" si="139"/>
        <v>41993.824340277773</v>
      </c>
      <c r="T2981" s="9">
        <f t="shared" si="140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38"/>
        <v>1.0916666666666666</v>
      </c>
      <c r="P2982">
        <f>IFERROR(E2982/L2982, "null")</f>
        <v>136.45833333333334</v>
      </c>
      <c r="Q2982" t="str">
        <f>TRIM(LEFT(N2982,SEARCH("/",N2982,1)-1))</f>
        <v>theater</v>
      </c>
      <c r="R2982" t="str">
        <f>TRIM(RIGHT(N2982,LEN(N2982)-SEARCH("/",N2982)))</f>
        <v>plays</v>
      </c>
      <c r="S2982" s="9">
        <f t="shared" si="139"/>
        <v>42219.915856481486</v>
      </c>
      <c r="T2982" s="9">
        <f t="shared" si="140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38"/>
        <v>1.28925</v>
      </c>
      <c r="P2983">
        <f>IFERROR(E2983/L2983, "null")</f>
        <v>53.164948453608247</v>
      </c>
      <c r="Q2983" t="str">
        <f>TRIM(LEFT(N2983,SEARCH("/",N2983,1)-1))</f>
        <v>theater</v>
      </c>
      <c r="R2983" t="str">
        <f>TRIM(RIGHT(N2983,LEN(N2983)-SEARCH("/",N2983)))</f>
        <v>spaces</v>
      </c>
      <c r="S2983" s="9">
        <f t="shared" si="139"/>
        <v>42225.559675925921</v>
      </c>
      <c r="T2983" s="9">
        <f t="shared" si="140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38"/>
        <v>1.0206</v>
      </c>
      <c r="P2984">
        <f>IFERROR(E2984/L2984, "null")</f>
        <v>86.491525423728817</v>
      </c>
      <c r="Q2984" t="str">
        <f>TRIM(LEFT(N2984,SEARCH("/",N2984,1)-1))</f>
        <v>theater</v>
      </c>
      <c r="R2984" t="str">
        <f>TRIM(RIGHT(N2984,LEN(N2984)-SEARCH("/",N2984)))</f>
        <v>spaces</v>
      </c>
      <c r="S2984" s="9">
        <f t="shared" si="139"/>
        <v>42381.686840277776</v>
      </c>
      <c r="T2984" s="9">
        <f t="shared" si="140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38"/>
        <v>1.465395775862069</v>
      </c>
      <c r="P2985">
        <f>IFERROR(E2985/L2985, "null")</f>
        <v>155.23827397260274</v>
      </c>
      <c r="Q2985" t="str">
        <f>TRIM(LEFT(N2985,SEARCH("/",N2985,1)-1))</f>
        <v>theater</v>
      </c>
      <c r="R2985" t="str">
        <f>TRIM(RIGHT(N2985,LEN(N2985)-SEARCH("/",N2985)))</f>
        <v>spaces</v>
      </c>
      <c r="S2985" s="9">
        <f t="shared" si="139"/>
        <v>41894.632361111115</v>
      </c>
      <c r="T2985" s="9">
        <f t="shared" si="140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38"/>
        <v>1.00352</v>
      </c>
      <c r="P2986">
        <f>IFERROR(E2986/L2986, "null")</f>
        <v>115.08256880733946</v>
      </c>
      <c r="Q2986" t="str">
        <f>TRIM(LEFT(N2986,SEARCH("/",N2986,1)-1))</f>
        <v>theater</v>
      </c>
      <c r="R2986" t="str">
        <f>TRIM(RIGHT(N2986,LEN(N2986)-SEARCH("/",N2986)))</f>
        <v>spaces</v>
      </c>
      <c r="S2986" s="9">
        <f t="shared" si="139"/>
        <v>42576.278715277775</v>
      </c>
      <c r="T2986" s="9">
        <f t="shared" si="140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38"/>
        <v>1.2164999999999999</v>
      </c>
      <c r="P2987">
        <f>IFERROR(E2987/L2987, "null")</f>
        <v>109.5945945945946</v>
      </c>
      <c r="Q2987" t="str">
        <f>TRIM(LEFT(N2987,SEARCH("/",N2987,1)-1))</f>
        <v>theater</v>
      </c>
      <c r="R2987" t="str">
        <f>TRIM(RIGHT(N2987,LEN(N2987)-SEARCH("/",N2987)))</f>
        <v>spaces</v>
      </c>
      <c r="S2987" s="9">
        <f t="shared" si="139"/>
        <v>42654.973703703698</v>
      </c>
      <c r="T2987" s="9">
        <f t="shared" si="140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38"/>
        <v>1.0549999999999999</v>
      </c>
      <c r="P2988">
        <f>IFERROR(E2988/L2988, "null")</f>
        <v>45.214285714285715</v>
      </c>
      <c r="Q2988" t="str">
        <f>TRIM(LEFT(N2988,SEARCH("/",N2988,1)-1))</f>
        <v>theater</v>
      </c>
      <c r="R2988" t="str">
        <f>TRIM(RIGHT(N2988,LEN(N2988)-SEARCH("/",N2988)))</f>
        <v>spaces</v>
      </c>
      <c r="S2988" s="9">
        <f t="shared" si="139"/>
        <v>42431.500069444446</v>
      </c>
      <c r="T2988" s="9">
        <f t="shared" si="140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38"/>
        <v>1.1040080000000001</v>
      </c>
      <c r="P2989">
        <f>IFERROR(E2989/L2989, "null")</f>
        <v>104.15169811320754</v>
      </c>
      <c r="Q2989" t="str">
        <f>TRIM(LEFT(N2989,SEARCH("/",N2989,1)-1))</f>
        <v>theater</v>
      </c>
      <c r="R2989" t="str">
        <f>TRIM(RIGHT(N2989,LEN(N2989)-SEARCH("/",N2989)))</f>
        <v>spaces</v>
      </c>
      <c r="S2989" s="9">
        <f t="shared" si="139"/>
        <v>42627.307303240741</v>
      </c>
      <c r="T2989" s="9">
        <f t="shared" si="140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38"/>
        <v>1</v>
      </c>
      <c r="P2990">
        <f>IFERROR(E2990/L2990, "null")</f>
        <v>35.714285714285715</v>
      </c>
      <c r="Q2990" t="str">
        <f>TRIM(LEFT(N2990,SEARCH("/",N2990,1)-1))</f>
        <v>theater</v>
      </c>
      <c r="R2990" t="str">
        <f>TRIM(RIGHT(N2990,LEN(N2990)-SEARCH("/",N2990)))</f>
        <v>spaces</v>
      </c>
      <c r="S2990" s="9">
        <f t="shared" si="139"/>
        <v>42511.362048611118</v>
      </c>
      <c r="T2990" s="9">
        <f t="shared" si="140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38"/>
        <v>1.76535</v>
      </c>
      <c r="P2991">
        <f>IFERROR(E2991/L2991, "null")</f>
        <v>96.997252747252745</v>
      </c>
      <c r="Q2991" t="str">
        <f>TRIM(LEFT(N2991,SEARCH("/",N2991,1)-1))</f>
        <v>theater</v>
      </c>
      <c r="R2991" t="str">
        <f>TRIM(RIGHT(N2991,LEN(N2991)-SEARCH("/",N2991)))</f>
        <v>spaces</v>
      </c>
      <c r="S2991" s="9">
        <f t="shared" si="139"/>
        <v>42337.02039351852</v>
      </c>
      <c r="T2991" s="9">
        <f t="shared" si="140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38"/>
        <v>1</v>
      </c>
      <c r="P2992">
        <f>IFERROR(E2992/L2992, "null")</f>
        <v>370.37037037037038</v>
      </c>
      <c r="Q2992" t="str">
        <f>TRIM(LEFT(N2992,SEARCH("/",N2992,1)-1))</f>
        <v>theater</v>
      </c>
      <c r="R2992" t="str">
        <f>TRIM(RIGHT(N2992,LEN(N2992)-SEARCH("/",N2992)))</f>
        <v>spaces</v>
      </c>
      <c r="S2992" s="9">
        <f t="shared" si="139"/>
        <v>42341.57430555555</v>
      </c>
      <c r="T2992" s="9">
        <f t="shared" si="140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38"/>
        <v>1.0329411764705883</v>
      </c>
      <c r="P2993">
        <f>IFERROR(E2993/L2993, "null")</f>
        <v>94.408602150537632</v>
      </c>
      <c r="Q2993" t="str">
        <f>TRIM(LEFT(N2993,SEARCH("/",N2993,1)-1))</f>
        <v>theater</v>
      </c>
      <c r="R2993" t="str">
        <f>TRIM(RIGHT(N2993,LEN(N2993)-SEARCH("/",N2993)))</f>
        <v>spaces</v>
      </c>
      <c r="S2993" s="9">
        <f t="shared" si="139"/>
        <v>42740.837152777778</v>
      </c>
      <c r="T2993" s="9">
        <f t="shared" si="140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38"/>
        <v>1.0449999999999999</v>
      </c>
      <c r="P2994">
        <f>IFERROR(E2994/L2994, "null")</f>
        <v>48.984375</v>
      </c>
      <c r="Q2994" t="str">
        <f>TRIM(LEFT(N2994,SEARCH("/",N2994,1)-1))</f>
        <v>theater</v>
      </c>
      <c r="R2994" t="str">
        <f>TRIM(RIGHT(N2994,LEN(N2994)-SEARCH("/",N2994)))</f>
        <v>spaces</v>
      </c>
      <c r="S2994" s="9">
        <f t="shared" si="139"/>
        <v>42622.767476851848</v>
      </c>
      <c r="T2994" s="9">
        <f t="shared" si="140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38"/>
        <v>1.0029999999999999</v>
      </c>
      <c r="P2995">
        <f>IFERROR(E2995/L2995, "null")</f>
        <v>45.590909090909093</v>
      </c>
      <c r="Q2995" t="str">
        <f>TRIM(LEFT(N2995,SEARCH("/",N2995,1)-1))</f>
        <v>theater</v>
      </c>
      <c r="R2995" t="str">
        <f>TRIM(RIGHT(N2995,LEN(N2995)-SEARCH("/",N2995)))</f>
        <v>spaces</v>
      </c>
      <c r="S2995" s="9">
        <f t="shared" si="139"/>
        <v>42390.838738425926</v>
      </c>
      <c r="T2995" s="9">
        <f t="shared" si="140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38"/>
        <v>4.577466666666667</v>
      </c>
      <c r="P2996">
        <f>IFERROR(E2996/L2996, "null")</f>
        <v>23.275254237288134</v>
      </c>
      <c r="Q2996" t="str">
        <f>TRIM(LEFT(N2996,SEARCH("/",N2996,1)-1))</f>
        <v>theater</v>
      </c>
      <c r="R2996" t="str">
        <f>TRIM(RIGHT(N2996,LEN(N2996)-SEARCH("/",N2996)))</f>
        <v>spaces</v>
      </c>
      <c r="S2996" s="9">
        <f t="shared" si="139"/>
        <v>41885.478842592594</v>
      </c>
      <c r="T2996" s="9">
        <f t="shared" si="140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38"/>
        <v>1.0496000000000001</v>
      </c>
      <c r="P2997">
        <f>IFERROR(E2997/L2997, "null")</f>
        <v>63.2289156626506</v>
      </c>
      <c r="Q2997" t="str">
        <f>TRIM(LEFT(N2997,SEARCH("/",N2997,1)-1))</f>
        <v>theater</v>
      </c>
      <c r="R2997" t="str">
        <f>TRIM(RIGHT(N2997,LEN(N2997)-SEARCH("/",N2997)))</f>
        <v>spaces</v>
      </c>
      <c r="S2997" s="9">
        <f t="shared" si="139"/>
        <v>42724.665173611109</v>
      </c>
      <c r="T2997" s="9">
        <f t="shared" si="140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38"/>
        <v>1.7194285714285715</v>
      </c>
      <c r="P2998">
        <f>IFERROR(E2998/L2998, "null")</f>
        <v>153.5204081632653</v>
      </c>
      <c r="Q2998" t="str">
        <f>TRIM(LEFT(N2998,SEARCH("/",N2998,1)-1))</f>
        <v>theater</v>
      </c>
      <c r="R2998" t="str">
        <f>TRIM(RIGHT(N2998,LEN(N2998)-SEARCH("/",N2998)))</f>
        <v>spaces</v>
      </c>
      <c r="S2998" s="9">
        <f t="shared" si="139"/>
        <v>42090.912500000006</v>
      </c>
      <c r="T2998" s="9">
        <f t="shared" si="140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38"/>
        <v>1.0373000000000001</v>
      </c>
      <c r="P2999">
        <f>IFERROR(E2999/L2999, "null")</f>
        <v>90.2</v>
      </c>
      <c r="Q2999" t="str">
        <f>TRIM(LEFT(N2999,SEARCH("/",N2999,1)-1))</f>
        <v>theater</v>
      </c>
      <c r="R2999" t="str">
        <f>TRIM(RIGHT(N2999,LEN(N2999)-SEARCH("/",N2999)))</f>
        <v>spaces</v>
      </c>
      <c r="S2999" s="9">
        <f t="shared" si="139"/>
        <v>42775.733715277776</v>
      </c>
      <c r="T2999" s="9">
        <f t="shared" si="140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38"/>
        <v>1.0302899999999999</v>
      </c>
      <c r="P3000">
        <f>IFERROR(E3000/L3000, "null")</f>
        <v>118.97113163972287</v>
      </c>
      <c r="Q3000" t="str">
        <f>TRIM(LEFT(N3000,SEARCH("/",N3000,1)-1))</f>
        <v>theater</v>
      </c>
      <c r="R3000" t="str">
        <f>TRIM(RIGHT(N3000,LEN(N3000)-SEARCH("/",N3000)))</f>
        <v>spaces</v>
      </c>
      <c r="S3000" s="9">
        <f t="shared" si="139"/>
        <v>41778.193622685183</v>
      </c>
      <c r="T3000" s="9">
        <f t="shared" si="140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38"/>
        <v>1.1888888888888889</v>
      </c>
      <c r="P3001">
        <f>IFERROR(E3001/L3001, "null")</f>
        <v>80.25</v>
      </c>
      <c r="Q3001" t="str">
        <f>TRIM(LEFT(N3001,SEARCH("/",N3001,1)-1))</f>
        <v>theater</v>
      </c>
      <c r="R3001" t="str">
        <f>TRIM(RIGHT(N3001,LEN(N3001)-SEARCH("/",N3001)))</f>
        <v>spaces</v>
      </c>
      <c r="S3001" s="9">
        <f t="shared" si="139"/>
        <v>42780.740277777775</v>
      </c>
      <c r="T3001" s="9">
        <f t="shared" si="140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38"/>
        <v>1</v>
      </c>
      <c r="P3002">
        <f>IFERROR(E3002/L3002, "null")</f>
        <v>62.5</v>
      </c>
      <c r="Q3002" t="str">
        <f>TRIM(LEFT(N3002,SEARCH("/",N3002,1)-1))</f>
        <v>theater</v>
      </c>
      <c r="R3002" t="str">
        <f>TRIM(RIGHT(N3002,LEN(N3002)-SEARCH("/",N3002)))</f>
        <v>spaces</v>
      </c>
      <c r="S3002" s="9">
        <f t="shared" si="139"/>
        <v>42752.827199074076</v>
      </c>
      <c r="T3002" s="9">
        <f t="shared" si="140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38"/>
        <v>3.1869988910451896</v>
      </c>
      <c r="P3003">
        <f>IFERROR(E3003/L3003, "null")</f>
        <v>131.37719999999999</v>
      </c>
      <c r="Q3003" t="str">
        <f>TRIM(LEFT(N3003,SEARCH("/",N3003,1)-1))</f>
        <v>theater</v>
      </c>
      <c r="R3003" t="str">
        <f>TRIM(RIGHT(N3003,LEN(N3003)-SEARCH("/",N3003)))</f>
        <v>spaces</v>
      </c>
      <c r="S3003" s="9">
        <f t="shared" si="139"/>
        <v>42534.895625000005</v>
      </c>
      <c r="T3003" s="9">
        <f t="shared" si="140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38"/>
        <v>1.0850614285714286</v>
      </c>
      <c r="P3004">
        <f>IFERROR(E3004/L3004, "null")</f>
        <v>73.032980769230775</v>
      </c>
      <c r="Q3004" t="str">
        <f>TRIM(LEFT(N3004,SEARCH("/",N3004,1)-1))</f>
        <v>theater</v>
      </c>
      <c r="R3004" t="str">
        <f>TRIM(RIGHT(N3004,LEN(N3004)-SEARCH("/",N3004)))</f>
        <v>spaces</v>
      </c>
      <c r="S3004" s="9">
        <f t="shared" si="139"/>
        <v>41239.83625</v>
      </c>
      <c r="T3004" s="9">
        <f t="shared" si="140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38"/>
        <v>1.0116666666666667</v>
      </c>
      <c r="P3005">
        <f>IFERROR(E3005/L3005, "null")</f>
        <v>178.52941176470588</v>
      </c>
      <c r="Q3005" t="str">
        <f>TRIM(LEFT(N3005,SEARCH("/",N3005,1)-1))</f>
        <v>theater</v>
      </c>
      <c r="R3005" t="str">
        <f>TRIM(RIGHT(N3005,LEN(N3005)-SEARCH("/",N3005)))</f>
        <v>spaces</v>
      </c>
      <c r="S3005" s="9">
        <f t="shared" si="139"/>
        <v>42398.849259259259</v>
      </c>
      <c r="T3005" s="9">
        <f t="shared" si="140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38"/>
        <v>1.12815</v>
      </c>
      <c r="P3006">
        <f>IFERROR(E3006/L3006, "null")</f>
        <v>162.90974729241879</v>
      </c>
      <c r="Q3006" t="str">
        <f>TRIM(LEFT(N3006,SEARCH("/",N3006,1)-1))</f>
        <v>theater</v>
      </c>
      <c r="R3006" t="str">
        <f>TRIM(RIGHT(N3006,LEN(N3006)-SEARCH("/",N3006)))</f>
        <v>spaces</v>
      </c>
      <c r="S3006" s="9">
        <f t="shared" si="139"/>
        <v>41928.881064814814</v>
      </c>
      <c r="T3006" s="9">
        <f t="shared" si="140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38"/>
        <v>1.2049622641509434</v>
      </c>
      <c r="P3007">
        <f>IFERROR(E3007/L3007, "null")</f>
        <v>108.24237288135593</v>
      </c>
      <c r="Q3007" t="str">
        <f>TRIM(LEFT(N3007,SEARCH("/",N3007,1)-1))</f>
        <v>theater</v>
      </c>
      <c r="R3007" t="str">
        <f>TRIM(RIGHT(N3007,LEN(N3007)-SEARCH("/",N3007)))</f>
        <v>spaces</v>
      </c>
      <c r="S3007" s="9">
        <f t="shared" si="139"/>
        <v>41888.674826388888</v>
      </c>
      <c r="T3007" s="9">
        <f t="shared" si="140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38"/>
        <v>1.0774999999999999</v>
      </c>
      <c r="P3008">
        <f>IFERROR(E3008/L3008, "null")</f>
        <v>88.865979381443296</v>
      </c>
      <c r="Q3008" t="str">
        <f>TRIM(LEFT(N3008,SEARCH("/",N3008,1)-1))</f>
        <v>theater</v>
      </c>
      <c r="R3008" t="str">
        <f>TRIM(RIGHT(N3008,LEN(N3008)-SEARCH("/",N3008)))</f>
        <v>spaces</v>
      </c>
      <c r="S3008" s="9">
        <f t="shared" si="139"/>
        <v>41957.756840277783</v>
      </c>
      <c r="T3008" s="9">
        <f t="shared" si="140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38"/>
        <v>1.8</v>
      </c>
      <c r="P3009">
        <f>IFERROR(E3009/L3009, "null")</f>
        <v>54</v>
      </c>
      <c r="Q3009" t="str">
        <f>TRIM(LEFT(N3009,SEARCH("/",N3009,1)-1))</f>
        <v>theater</v>
      </c>
      <c r="R3009" t="str">
        <f>TRIM(RIGHT(N3009,LEN(N3009)-SEARCH("/",N3009)))</f>
        <v>spaces</v>
      </c>
      <c r="S3009" s="9">
        <f t="shared" si="139"/>
        <v>42098.216238425928</v>
      </c>
      <c r="T3009" s="9">
        <f t="shared" si="140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38"/>
        <v>1.0116666666666667</v>
      </c>
      <c r="P3010">
        <f>IFERROR(E3010/L3010, "null")</f>
        <v>116.73076923076923</v>
      </c>
      <c r="Q3010" t="str">
        <f>TRIM(LEFT(N3010,SEARCH("/",N3010,1)-1))</f>
        <v>theater</v>
      </c>
      <c r="R3010" t="str">
        <f>TRIM(RIGHT(N3010,LEN(N3010)-SEARCH("/",N3010)))</f>
        <v>spaces</v>
      </c>
      <c r="S3010" s="9">
        <f t="shared" si="139"/>
        <v>42360.212025462963</v>
      </c>
      <c r="T3010" s="9">
        <f t="shared" si="140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41">E3011/D3011</f>
        <v>1.19756</v>
      </c>
      <c r="P3011">
        <f>IFERROR(E3011/L3011, "null")</f>
        <v>233.8984375</v>
      </c>
      <c r="Q3011" t="str">
        <f>TRIM(LEFT(N3011,SEARCH("/",N3011,1)-1))</f>
        <v>theater</v>
      </c>
      <c r="R3011" t="str">
        <f>TRIM(RIGHT(N3011,LEN(N3011)-SEARCH("/",N3011)))</f>
        <v>spaces</v>
      </c>
      <c r="S3011" s="9">
        <f t="shared" ref="S3011:S3074" si="142">(((J3011/60)/60)/24)+DATE(1970,1,1)</f>
        <v>41939.569907407407</v>
      </c>
      <c r="T3011" s="9">
        <f t="shared" ref="T3011:T3074" si="143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41"/>
        <v>1.58</v>
      </c>
      <c r="P3012">
        <f>IFERROR(E3012/L3012, "null")</f>
        <v>158</v>
      </c>
      <c r="Q3012" t="str">
        <f>TRIM(LEFT(N3012,SEARCH("/",N3012,1)-1))</f>
        <v>theater</v>
      </c>
      <c r="R3012" t="str">
        <f>TRIM(RIGHT(N3012,LEN(N3012)-SEARCH("/",N3012)))</f>
        <v>spaces</v>
      </c>
      <c r="S3012" s="9">
        <f t="shared" si="142"/>
        <v>41996.832395833335</v>
      </c>
      <c r="T3012" s="9">
        <f t="shared" si="143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41"/>
        <v>1.2366666666666666</v>
      </c>
      <c r="P3013">
        <f>IFERROR(E3013/L3013, "null")</f>
        <v>14.84</v>
      </c>
      <c r="Q3013" t="str">
        <f>TRIM(LEFT(N3013,SEARCH("/",N3013,1)-1))</f>
        <v>theater</v>
      </c>
      <c r="R3013" t="str">
        <f>TRIM(RIGHT(N3013,LEN(N3013)-SEARCH("/",N3013)))</f>
        <v>spaces</v>
      </c>
      <c r="S3013" s="9">
        <f t="shared" si="142"/>
        <v>42334.468935185185</v>
      </c>
      <c r="T3013" s="9">
        <f t="shared" si="143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41"/>
        <v>1.1712499999999999</v>
      </c>
      <c r="P3014">
        <f>IFERROR(E3014/L3014, "null")</f>
        <v>85.181818181818187</v>
      </c>
      <c r="Q3014" t="str">
        <f>TRIM(LEFT(N3014,SEARCH("/",N3014,1)-1))</f>
        <v>theater</v>
      </c>
      <c r="R3014" t="str">
        <f>TRIM(RIGHT(N3014,LEN(N3014)-SEARCH("/",N3014)))</f>
        <v>spaces</v>
      </c>
      <c r="S3014" s="9">
        <f t="shared" si="142"/>
        <v>42024.702893518523</v>
      </c>
      <c r="T3014" s="9">
        <f t="shared" si="143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41"/>
        <v>1.5696000000000001</v>
      </c>
      <c r="P3015">
        <f>IFERROR(E3015/L3015, "null")</f>
        <v>146.69158878504672</v>
      </c>
      <c r="Q3015" t="str">
        <f>TRIM(LEFT(N3015,SEARCH("/",N3015,1)-1))</f>
        <v>theater</v>
      </c>
      <c r="R3015" t="str">
        <f>TRIM(RIGHT(N3015,LEN(N3015)-SEARCH("/",N3015)))</f>
        <v>spaces</v>
      </c>
      <c r="S3015" s="9">
        <f t="shared" si="142"/>
        <v>42146.836215277777</v>
      </c>
      <c r="T3015" s="9">
        <f t="shared" si="143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41"/>
        <v>1.13104</v>
      </c>
      <c r="P3016">
        <f>IFERROR(E3016/L3016, "null")</f>
        <v>50.764811490125673</v>
      </c>
      <c r="Q3016" t="str">
        <f>TRIM(LEFT(N3016,SEARCH("/",N3016,1)-1))</f>
        <v>theater</v>
      </c>
      <c r="R3016" t="str">
        <f>TRIM(RIGHT(N3016,LEN(N3016)-SEARCH("/",N3016)))</f>
        <v>spaces</v>
      </c>
      <c r="S3016" s="9">
        <f t="shared" si="142"/>
        <v>41920.123611111114</v>
      </c>
      <c r="T3016" s="9">
        <f t="shared" si="143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41"/>
        <v>1.0317647058823529</v>
      </c>
      <c r="P3017">
        <f>IFERROR(E3017/L3017, "null")</f>
        <v>87.7</v>
      </c>
      <c r="Q3017" t="str">
        <f>TRIM(LEFT(N3017,SEARCH("/",N3017,1)-1))</f>
        <v>theater</v>
      </c>
      <c r="R3017" t="str">
        <f>TRIM(RIGHT(N3017,LEN(N3017)-SEARCH("/",N3017)))</f>
        <v>spaces</v>
      </c>
      <c r="S3017" s="9">
        <f t="shared" si="142"/>
        <v>41785.72729166667</v>
      </c>
      <c r="T3017" s="9">
        <f t="shared" si="143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41"/>
        <v>1.0261176470588236</v>
      </c>
      <c r="P3018">
        <f>IFERROR(E3018/L3018, "null")</f>
        <v>242.27777777777777</v>
      </c>
      <c r="Q3018" t="str">
        <f>TRIM(LEFT(N3018,SEARCH("/",N3018,1)-1))</f>
        <v>theater</v>
      </c>
      <c r="R3018" t="str">
        <f>TRIM(RIGHT(N3018,LEN(N3018)-SEARCH("/",N3018)))</f>
        <v>spaces</v>
      </c>
      <c r="S3018" s="9">
        <f t="shared" si="142"/>
        <v>41778.548055555555</v>
      </c>
      <c r="T3018" s="9">
        <f t="shared" si="143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41"/>
        <v>1.0584090909090909</v>
      </c>
      <c r="P3019">
        <f>IFERROR(E3019/L3019, "null")</f>
        <v>146.44654088050314</v>
      </c>
      <c r="Q3019" t="str">
        <f>TRIM(LEFT(N3019,SEARCH("/",N3019,1)-1))</f>
        <v>theater</v>
      </c>
      <c r="R3019" t="str">
        <f>TRIM(RIGHT(N3019,LEN(N3019)-SEARCH("/",N3019)))</f>
        <v>spaces</v>
      </c>
      <c r="S3019" s="9">
        <f t="shared" si="142"/>
        <v>41841.850034722222</v>
      </c>
      <c r="T3019" s="9">
        <f t="shared" si="143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41"/>
        <v>1.0071428571428571</v>
      </c>
      <c r="P3020">
        <f>IFERROR(E3020/L3020, "null")</f>
        <v>103.17073170731707</v>
      </c>
      <c r="Q3020" t="str">
        <f>TRIM(LEFT(N3020,SEARCH("/",N3020,1)-1))</f>
        <v>theater</v>
      </c>
      <c r="R3020" t="str">
        <f>TRIM(RIGHT(N3020,LEN(N3020)-SEARCH("/",N3020)))</f>
        <v>spaces</v>
      </c>
      <c r="S3020" s="9">
        <f t="shared" si="142"/>
        <v>42163.29833333334</v>
      </c>
      <c r="T3020" s="9">
        <f t="shared" si="143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41"/>
        <v>1.2123333333333333</v>
      </c>
      <c r="P3021">
        <f>IFERROR(E3021/L3021, "null")</f>
        <v>80.464601769911511</v>
      </c>
      <c r="Q3021" t="str">
        <f>TRIM(LEFT(N3021,SEARCH("/",N3021,1)-1))</f>
        <v>theater</v>
      </c>
      <c r="R3021" t="str">
        <f>TRIM(RIGHT(N3021,LEN(N3021)-SEARCH("/",N3021)))</f>
        <v>spaces</v>
      </c>
      <c r="S3021" s="9">
        <f t="shared" si="142"/>
        <v>41758.833564814813</v>
      </c>
      <c r="T3021" s="9">
        <f t="shared" si="143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41"/>
        <v>1.0057142857142858</v>
      </c>
      <c r="P3022">
        <f>IFERROR(E3022/L3022, "null")</f>
        <v>234.66666666666666</v>
      </c>
      <c r="Q3022" t="str">
        <f>TRIM(LEFT(N3022,SEARCH("/",N3022,1)-1))</f>
        <v>theater</v>
      </c>
      <c r="R3022" t="str">
        <f>TRIM(RIGHT(N3022,LEN(N3022)-SEARCH("/",N3022)))</f>
        <v>spaces</v>
      </c>
      <c r="S3022" s="9">
        <f t="shared" si="142"/>
        <v>42170.846446759257</v>
      </c>
      <c r="T3022" s="9">
        <f t="shared" si="143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41"/>
        <v>1.1602222222222223</v>
      </c>
      <c r="P3023">
        <f>IFERROR(E3023/L3023, "null")</f>
        <v>50.689320388349515</v>
      </c>
      <c r="Q3023" t="str">
        <f>TRIM(LEFT(N3023,SEARCH("/",N3023,1)-1))</f>
        <v>theater</v>
      </c>
      <c r="R3023" t="str">
        <f>TRIM(RIGHT(N3023,LEN(N3023)-SEARCH("/",N3023)))</f>
        <v>spaces</v>
      </c>
      <c r="S3023" s="9">
        <f t="shared" si="142"/>
        <v>42660.618854166663</v>
      </c>
      <c r="T3023" s="9">
        <f t="shared" si="143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41"/>
        <v>1.0087999999999999</v>
      </c>
      <c r="P3024">
        <f>IFERROR(E3024/L3024, "null")</f>
        <v>162.70967741935485</v>
      </c>
      <c r="Q3024" t="str">
        <f>TRIM(LEFT(N3024,SEARCH("/",N3024,1)-1))</f>
        <v>theater</v>
      </c>
      <c r="R3024" t="str">
        <f>TRIM(RIGHT(N3024,LEN(N3024)-SEARCH("/",N3024)))</f>
        <v>spaces</v>
      </c>
      <c r="S3024" s="9">
        <f t="shared" si="142"/>
        <v>42564.95380787037</v>
      </c>
      <c r="T3024" s="9">
        <f t="shared" si="143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41"/>
        <v>1.03</v>
      </c>
      <c r="P3025">
        <f>IFERROR(E3025/L3025, "null")</f>
        <v>120.16666666666667</v>
      </c>
      <c r="Q3025" t="str">
        <f>TRIM(LEFT(N3025,SEARCH("/",N3025,1)-1))</f>
        <v>theater</v>
      </c>
      <c r="R3025" t="str">
        <f>TRIM(RIGHT(N3025,LEN(N3025)-SEARCH("/",N3025)))</f>
        <v>spaces</v>
      </c>
      <c r="S3025" s="9">
        <f t="shared" si="142"/>
        <v>42121.675763888896</v>
      </c>
      <c r="T3025" s="9">
        <f t="shared" si="143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41"/>
        <v>2.4641999999999999</v>
      </c>
      <c r="P3026">
        <f>IFERROR(E3026/L3026, "null")</f>
        <v>67.697802197802204</v>
      </c>
      <c r="Q3026" t="str">
        <f>TRIM(LEFT(N3026,SEARCH("/",N3026,1)-1))</f>
        <v>theater</v>
      </c>
      <c r="R3026" t="str">
        <f>TRIM(RIGHT(N3026,LEN(N3026)-SEARCH("/",N3026)))</f>
        <v>spaces</v>
      </c>
      <c r="S3026" s="9">
        <f t="shared" si="142"/>
        <v>41158.993923611109</v>
      </c>
      <c r="T3026" s="9">
        <f t="shared" si="143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41"/>
        <v>3.0219999999999998</v>
      </c>
      <c r="P3027">
        <f>IFERROR(E3027/L3027, "null")</f>
        <v>52.103448275862071</v>
      </c>
      <c r="Q3027" t="str">
        <f>TRIM(LEFT(N3027,SEARCH("/",N3027,1)-1))</f>
        <v>theater</v>
      </c>
      <c r="R3027" t="str">
        <f>TRIM(RIGHT(N3027,LEN(N3027)-SEARCH("/",N3027)))</f>
        <v>spaces</v>
      </c>
      <c r="S3027" s="9">
        <f t="shared" si="142"/>
        <v>41761.509409722225</v>
      </c>
      <c r="T3027" s="9">
        <f t="shared" si="143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41"/>
        <v>1.4333333333333333</v>
      </c>
      <c r="P3028">
        <f>IFERROR(E3028/L3028, "null")</f>
        <v>51.6</v>
      </c>
      <c r="Q3028" t="str">
        <f>TRIM(LEFT(N3028,SEARCH("/",N3028,1)-1))</f>
        <v>theater</v>
      </c>
      <c r="R3028" t="str">
        <f>TRIM(RIGHT(N3028,LEN(N3028)-SEARCH("/",N3028)))</f>
        <v>spaces</v>
      </c>
      <c r="S3028" s="9">
        <f t="shared" si="142"/>
        <v>42783.459398148145</v>
      </c>
      <c r="T3028" s="9">
        <f t="shared" si="143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41"/>
        <v>1.3144</v>
      </c>
      <c r="P3029">
        <f>IFERROR(E3029/L3029, "null")</f>
        <v>164.3</v>
      </c>
      <c r="Q3029" t="str">
        <f>TRIM(LEFT(N3029,SEARCH("/",N3029,1)-1))</f>
        <v>theater</v>
      </c>
      <c r="R3029" t="str">
        <f>TRIM(RIGHT(N3029,LEN(N3029)-SEARCH("/",N3029)))</f>
        <v>spaces</v>
      </c>
      <c r="S3029" s="9">
        <f t="shared" si="142"/>
        <v>42053.704293981486</v>
      </c>
      <c r="T3029" s="9">
        <f t="shared" si="143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41"/>
        <v>1.6801999999999999</v>
      </c>
      <c r="P3030">
        <f>IFERROR(E3030/L3030, "null")</f>
        <v>84.858585858585855</v>
      </c>
      <c r="Q3030" t="str">
        <f>TRIM(LEFT(N3030,SEARCH("/",N3030,1)-1))</f>
        <v>theater</v>
      </c>
      <c r="R3030" t="str">
        <f>TRIM(RIGHT(N3030,LEN(N3030)-SEARCH("/",N3030)))</f>
        <v>spaces</v>
      </c>
      <c r="S3030" s="9">
        <f t="shared" si="142"/>
        <v>42567.264178240745</v>
      </c>
      <c r="T3030" s="9">
        <f t="shared" si="143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41"/>
        <v>1.0967666666666667</v>
      </c>
      <c r="P3031">
        <f>IFERROR(E3031/L3031, "null")</f>
        <v>94.548850574712645</v>
      </c>
      <c r="Q3031" t="str">
        <f>TRIM(LEFT(N3031,SEARCH("/",N3031,1)-1))</f>
        <v>theater</v>
      </c>
      <c r="R3031" t="str">
        <f>TRIM(RIGHT(N3031,LEN(N3031)-SEARCH("/",N3031)))</f>
        <v>spaces</v>
      </c>
      <c r="S3031" s="9">
        <f t="shared" si="142"/>
        <v>41932.708877314813</v>
      </c>
      <c r="T3031" s="9">
        <f t="shared" si="143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41"/>
        <v>1.0668571428571429</v>
      </c>
      <c r="P3032">
        <f>IFERROR(E3032/L3032, "null")</f>
        <v>45.536585365853661</v>
      </c>
      <c r="Q3032" t="str">
        <f>TRIM(LEFT(N3032,SEARCH("/",N3032,1)-1))</f>
        <v>theater</v>
      </c>
      <c r="R3032" t="str">
        <f>TRIM(RIGHT(N3032,LEN(N3032)-SEARCH("/",N3032)))</f>
        <v>spaces</v>
      </c>
      <c r="S3032" s="9">
        <f t="shared" si="142"/>
        <v>42233.747349537036</v>
      </c>
      <c r="T3032" s="9">
        <f t="shared" si="143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41"/>
        <v>1</v>
      </c>
      <c r="P3033">
        <f>IFERROR(E3033/L3033, "null")</f>
        <v>51.724137931034484</v>
      </c>
      <c r="Q3033" t="str">
        <f>TRIM(LEFT(N3033,SEARCH("/",N3033,1)-1))</f>
        <v>theater</v>
      </c>
      <c r="R3033" t="str">
        <f>TRIM(RIGHT(N3033,LEN(N3033)-SEARCH("/",N3033)))</f>
        <v>spaces</v>
      </c>
      <c r="S3033" s="9">
        <f t="shared" si="142"/>
        <v>42597.882488425923</v>
      </c>
      <c r="T3033" s="9">
        <f t="shared" si="143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41"/>
        <v>1.272</v>
      </c>
      <c r="P3034">
        <f>IFERROR(E3034/L3034, "null")</f>
        <v>50.88</v>
      </c>
      <c r="Q3034" t="str">
        <f>TRIM(LEFT(N3034,SEARCH("/",N3034,1)-1))</f>
        <v>theater</v>
      </c>
      <c r="R3034" t="str">
        <f>TRIM(RIGHT(N3034,LEN(N3034)-SEARCH("/",N3034)))</f>
        <v>spaces</v>
      </c>
      <c r="S3034" s="9">
        <f t="shared" si="142"/>
        <v>42228.044664351852</v>
      </c>
      <c r="T3034" s="9">
        <f t="shared" si="143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41"/>
        <v>1.4653333333333334</v>
      </c>
      <c r="P3035">
        <f>IFERROR(E3035/L3035, "null")</f>
        <v>191.13043478260869</v>
      </c>
      <c r="Q3035" t="str">
        <f>TRIM(LEFT(N3035,SEARCH("/",N3035,1)-1))</f>
        <v>theater</v>
      </c>
      <c r="R3035" t="str">
        <f>TRIM(RIGHT(N3035,LEN(N3035)-SEARCH("/",N3035)))</f>
        <v>spaces</v>
      </c>
      <c r="S3035" s="9">
        <f t="shared" si="142"/>
        <v>42570.110243055555</v>
      </c>
      <c r="T3035" s="9">
        <f t="shared" si="143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41"/>
        <v>1.1253599999999999</v>
      </c>
      <c r="P3036">
        <f>IFERROR(E3036/L3036, "null")</f>
        <v>89.314285714285717</v>
      </c>
      <c r="Q3036" t="str">
        <f>TRIM(LEFT(N3036,SEARCH("/",N3036,1)-1))</f>
        <v>theater</v>
      </c>
      <c r="R3036" t="str">
        <f>TRIM(RIGHT(N3036,LEN(N3036)-SEARCH("/",N3036)))</f>
        <v>spaces</v>
      </c>
      <c r="S3036" s="9">
        <f t="shared" si="142"/>
        <v>42644.535358796296</v>
      </c>
      <c r="T3036" s="9">
        <f t="shared" si="143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41"/>
        <v>1.0878684000000001</v>
      </c>
      <c r="P3037">
        <f>IFERROR(E3037/L3037, "null")</f>
        <v>88.588631921824103</v>
      </c>
      <c r="Q3037" t="str">
        <f>TRIM(LEFT(N3037,SEARCH("/",N3037,1)-1))</f>
        <v>theater</v>
      </c>
      <c r="R3037" t="str">
        <f>TRIM(RIGHT(N3037,LEN(N3037)-SEARCH("/",N3037)))</f>
        <v>spaces</v>
      </c>
      <c r="S3037" s="9">
        <f t="shared" si="142"/>
        <v>41368.560289351852</v>
      </c>
      <c r="T3037" s="9">
        <f t="shared" si="143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41"/>
        <v>1.26732</v>
      </c>
      <c r="P3038">
        <f>IFERROR(E3038/L3038, "null")</f>
        <v>96.300911854103347</v>
      </c>
      <c r="Q3038" t="str">
        <f>TRIM(LEFT(N3038,SEARCH("/",N3038,1)-1))</f>
        <v>theater</v>
      </c>
      <c r="R3038" t="str">
        <f>TRIM(RIGHT(N3038,LEN(N3038)-SEARCH("/",N3038)))</f>
        <v>spaces</v>
      </c>
      <c r="S3038" s="9">
        <f t="shared" si="142"/>
        <v>41466.785231481481</v>
      </c>
      <c r="T3038" s="9">
        <f t="shared" si="143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41"/>
        <v>2.1320000000000001</v>
      </c>
      <c r="P3039">
        <f>IFERROR(E3039/L3039, "null")</f>
        <v>33.3125</v>
      </c>
      <c r="Q3039" t="str">
        <f>TRIM(LEFT(N3039,SEARCH("/",N3039,1)-1))</f>
        <v>theater</v>
      </c>
      <c r="R3039" t="str">
        <f>TRIM(RIGHT(N3039,LEN(N3039)-SEARCH("/",N3039)))</f>
        <v>spaces</v>
      </c>
      <c r="S3039" s="9">
        <f t="shared" si="142"/>
        <v>40378.893206018518</v>
      </c>
      <c r="T3039" s="9">
        <f t="shared" si="143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41"/>
        <v>1.0049999999999999</v>
      </c>
      <c r="P3040">
        <f>IFERROR(E3040/L3040, "null")</f>
        <v>37.222222222222221</v>
      </c>
      <c r="Q3040" t="str">
        <f>TRIM(LEFT(N3040,SEARCH("/",N3040,1)-1))</f>
        <v>theater</v>
      </c>
      <c r="R3040" t="str">
        <f>TRIM(RIGHT(N3040,LEN(N3040)-SEARCH("/",N3040)))</f>
        <v>spaces</v>
      </c>
      <c r="S3040" s="9">
        <f t="shared" si="142"/>
        <v>42373.252280092594</v>
      </c>
      <c r="T3040" s="9">
        <f t="shared" si="143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41"/>
        <v>1.0871389999999999</v>
      </c>
      <c r="P3041">
        <f>IFERROR(E3041/L3041, "null")</f>
        <v>92.130423728813554</v>
      </c>
      <c r="Q3041" t="str">
        <f>TRIM(LEFT(N3041,SEARCH("/",N3041,1)-1))</f>
        <v>theater</v>
      </c>
      <c r="R3041" t="str">
        <f>TRIM(RIGHT(N3041,LEN(N3041)-SEARCH("/",N3041)))</f>
        <v>spaces</v>
      </c>
      <c r="S3041" s="9">
        <f t="shared" si="142"/>
        <v>41610.794421296298</v>
      </c>
      <c r="T3041" s="9">
        <f t="shared" si="143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41"/>
        <v>1.075</v>
      </c>
      <c r="P3042">
        <f>IFERROR(E3042/L3042, "null")</f>
        <v>76.785714285714292</v>
      </c>
      <c r="Q3042" t="str">
        <f>TRIM(LEFT(N3042,SEARCH("/",N3042,1)-1))</f>
        <v>theater</v>
      </c>
      <c r="R3042" t="str">
        <f>TRIM(RIGHT(N3042,LEN(N3042)-SEARCH("/",N3042)))</f>
        <v>spaces</v>
      </c>
      <c r="S3042" s="9">
        <f t="shared" si="142"/>
        <v>42177.791909722218</v>
      </c>
      <c r="T3042" s="9">
        <f t="shared" si="143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41"/>
        <v>1.1048192771084338</v>
      </c>
      <c r="P3043">
        <f>IFERROR(E3043/L3043, "null")</f>
        <v>96.526315789473685</v>
      </c>
      <c r="Q3043" t="str">
        <f>TRIM(LEFT(N3043,SEARCH("/",N3043,1)-1))</f>
        <v>theater</v>
      </c>
      <c r="R3043" t="str">
        <f>TRIM(RIGHT(N3043,LEN(N3043)-SEARCH("/",N3043)))</f>
        <v>spaces</v>
      </c>
      <c r="S3043" s="9">
        <f t="shared" si="142"/>
        <v>42359.868611111116</v>
      </c>
      <c r="T3043" s="9">
        <f t="shared" si="143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41"/>
        <v>1.28</v>
      </c>
      <c r="P3044">
        <f>IFERROR(E3044/L3044, "null")</f>
        <v>51.891891891891895</v>
      </c>
      <c r="Q3044" t="str">
        <f>TRIM(LEFT(N3044,SEARCH("/",N3044,1)-1))</f>
        <v>theater</v>
      </c>
      <c r="R3044" t="str">
        <f>TRIM(RIGHT(N3044,LEN(N3044)-SEARCH("/",N3044)))</f>
        <v>spaces</v>
      </c>
      <c r="S3044" s="9">
        <f t="shared" si="142"/>
        <v>42253.688043981485</v>
      </c>
      <c r="T3044" s="9">
        <f t="shared" si="143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41"/>
        <v>1.1000666666666667</v>
      </c>
      <c r="P3045">
        <f>IFERROR(E3045/L3045, "null")</f>
        <v>128.9140625</v>
      </c>
      <c r="Q3045" t="str">
        <f>TRIM(LEFT(N3045,SEARCH("/",N3045,1)-1))</f>
        <v>theater</v>
      </c>
      <c r="R3045" t="str">
        <f>TRIM(RIGHT(N3045,LEN(N3045)-SEARCH("/",N3045)))</f>
        <v>spaces</v>
      </c>
      <c r="S3045" s="9">
        <f t="shared" si="142"/>
        <v>42083.070590277777</v>
      </c>
      <c r="T3045" s="9">
        <f t="shared" si="143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41"/>
        <v>1.0934166666666667</v>
      </c>
      <c r="P3046">
        <f>IFERROR(E3046/L3046, "null")</f>
        <v>84.108974358974365</v>
      </c>
      <c r="Q3046" t="str">
        <f>TRIM(LEFT(N3046,SEARCH("/",N3046,1)-1))</f>
        <v>theater</v>
      </c>
      <c r="R3046" t="str">
        <f>TRIM(RIGHT(N3046,LEN(N3046)-SEARCH("/",N3046)))</f>
        <v>spaces</v>
      </c>
      <c r="S3046" s="9">
        <f t="shared" si="142"/>
        <v>42387.7268287037</v>
      </c>
      <c r="T3046" s="9">
        <f t="shared" si="143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41"/>
        <v>1.3270650000000002</v>
      </c>
      <c r="P3047">
        <f>IFERROR(E3047/L3047, "null")</f>
        <v>82.941562500000003</v>
      </c>
      <c r="Q3047" t="str">
        <f>TRIM(LEFT(N3047,SEARCH("/",N3047,1)-1))</f>
        <v>theater</v>
      </c>
      <c r="R3047" t="str">
        <f>TRIM(RIGHT(N3047,LEN(N3047)-SEARCH("/",N3047)))</f>
        <v>spaces</v>
      </c>
      <c r="S3047" s="9">
        <f t="shared" si="142"/>
        <v>41843.155729166669</v>
      </c>
      <c r="T3047" s="9">
        <f t="shared" si="143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41"/>
        <v>1.9084810126582279</v>
      </c>
      <c r="P3048">
        <f>IFERROR(E3048/L3048, "null")</f>
        <v>259.94827586206895</v>
      </c>
      <c r="Q3048" t="str">
        <f>TRIM(LEFT(N3048,SEARCH("/",N3048,1)-1))</f>
        <v>theater</v>
      </c>
      <c r="R3048" t="str">
        <f>TRIM(RIGHT(N3048,LEN(N3048)-SEARCH("/",N3048)))</f>
        <v>spaces</v>
      </c>
      <c r="S3048" s="9">
        <f t="shared" si="142"/>
        <v>41862.803078703706</v>
      </c>
      <c r="T3048" s="9">
        <f t="shared" si="143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41"/>
        <v>1.49</v>
      </c>
      <c r="P3049">
        <f>IFERROR(E3049/L3049, "null")</f>
        <v>37.25</v>
      </c>
      <c r="Q3049" t="str">
        <f>TRIM(LEFT(N3049,SEARCH("/",N3049,1)-1))</f>
        <v>theater</v>
      </c>
      <c r="R3049" t="str">
        <f>TRIM(RIGHT(N3049,LEN(N3049)-SEARCH("/",N3049)))</f>
        <v>spaces</v>
      </c>
      <c r="S3049" s="9">
        <f t="shared" si="142"/>
        <v>42443.989050925928</v>
      </c>
      <c r="T3049" s="9">
        <f t="shared" si="143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41"/>
        <v>1.6639999999999999</v>
      </c>
      <c r="P3050">
        <f>IFERROR(E3050/L3050, "null")</f>
        <v>177.02127659574469</v>
      </c>
      <c r="Q3050" t="str">
        <f>TRIM(LEFT(N3050,SEARCH("/",N3050,1)-1))</f>
        <v>theater</v>
      </c>
      <c r="R3050" t="str">
        <f>TRIM(RIGHT(N3050,LEN(N3050)-SEARCH("/",N3050)))</f>
        <v>spaces</v>
      </c>
      <c r="S3050" s="9">
        <f t="shared" si="142"/>
        <v>41975.901180555549</v>
      </c>
      <c r="T3050" s="9">
        <f t="shared" si="143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41"/>
        <v>1.0666666666666667</v>
      </c>
      <c r="P3051">
        <f>IFERROR(E3051/L3051, "null")</f>
        <v>74.074074074074076</v>
      </c>
      <c r="Q3051" t="str">
        <f>TRIM(LEFT(N3051,SEARCH("/",N3051,1)-1))</f>
        <v>theater</v>
      </c>
      <c r="R3051" t="str">
        <f>TRIM(RIGHT(N3051,LEN(N3051)-SEARCH("/",N3051)))</f>
        <v>spaces</v>
      </c>
      <c r="S3051" s="9">
        <f t="shared" si="142"/>
        <v>42139.014525462961</v>
      </c>
      <c r="T3051" s="9">
        <f t="shared" si="143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41"/>
        <v>1.06</v>
      </c>
      <c r="P3052">
        <f>IFERROR(E3052/L3052, "null")</f>
        <v>70.666666666666671</v>
      </c>
      <c r="Q3052" t="str">
        <f>TRIM(LEFT(N3052,SEARCH("/",N3052,1)-1))</f>
        <v>theater</v>
      </c>
      <c r="R3052" t="str">
        <f>TRIM(RIGHT(N3052,LEN(N3052)-SEARCH("/",N3052)))</f>
        <v>spaces</v>
      </c>
      <c r="S3052" s="9">
        <f t="shared" si="142"/>
        <v>42465.16851851852</v>
      </c>
      <c r="T3052" s="9">
        <f t="shared" si="143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41"/>
        <v>0.23628571428571429</v>
      </c>
      <c r="P3053">
        <f>IFERROR(E3053/L3053, "null")</f>
        <v>23.62857142857143</v>
      </c>
      <c r="Q3053" t="str">
        <f>TRIM(LEFT(N3053,SEARCH("/",N3053,1)-1))</f>
        <v>theater</v>
      </c>
      <c r="R3053" t="str">
        <f>TRIM(RIGHT(N3053,LEN(N3053)-SEARCH("/",N3053)))</f>
        <v>spaces</v>
      </c>
      <c r="S3053" s="9">
        <f t="shared" si="142"/>
        <v>42744.416030092587</v>
      </c>
      <c r="T3053" s="9">
        <f t="shared" si="143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41"/>
        <v>1.5E-3</v>
      </c>
      <c r="P3054">
        <f>IFERROR(E3054/L3054, "null")</f>
        <v>37.5</v>
      </c>
      <c r="Q3054" t="str">
        <f>TRIM(LEFT(N3054,SEARCH("/",N3054,1)-1))</f>
        <v>theater</v>
      </c>
      <c r="R3054" t="str">
        <f>TRIM(RIGHT(N3054,LEN(N3054)-SEARCH("/",N3054)))</f>
        <v>spaces</v>
      </c>
      <c r="S3054" s="9">
        <f t="shared" si="142"/>
        <v>42122.670069444444</v>
      </c>
      <c r="T3054" s="9">
        <f t="shared" si="143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41"/>
        <v>4.0000000000000001E-3</v>
      </c>
      <c r="P3055">
        <f>IFERROR(E3055/L3055, "null")</f>
        <v>13.333333333333334</v>
      </c>
      <c r="Q3055" t="str">
        <f>TRIM(LEFT(N3055,SEARCH("/",N3055,1)-1))</f>
        <v>theater</v>
      </c>
      <c r="R3055" t="str">
        <f>TRIM(RIGHT(N3055,LEN(N3055)-SEARCH("/",N3055)))</f>
        <v>spaces</v>
      </c>
      <c r="S3055" s="9">
        <f t="shared" si="142"/>
        <v>41862.761724537035</v>
      </c>
      <c r="T3055" s="9">
        <f t="shared" si="143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41"/>
        <v>0</v>
      </c>
      <c r="P3056" t="str">
        <f>IFERROR(E3056/L3056, "null")</f>
        <v>null</v>
      </c>
      <c r="Q3056" t="str">
        <f>TRIM(LEFT(N3056,SEARCH("/",N3056,1)-1))</f>
        <v>theater</v>
      </c>
      <c r="R3056" t="str">
        <f>TRIM(RIGHT(N3056,LEN(N3056)-SEARCH("/",N3056)))</f>
        <v>spaces</v>
      </c>
      <c r="S3056" s="9">
        <f t="shared" si="142"/>
        <v>42027.832800925928</v>
      </c>
      <c r="T3056" s="9">
        <f t="shared" si="143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41"/>
        <v>5.0000000000000002E-5</v>
      </c>
      <c r="P3057">
        <f>IFERROR(E3057/L3057, "null")</f>
        <v>1</v>
      </c>
      <c r="Q3057" t="str">
        <f>TRIM(LEFT(N3057,SEARCH("/",N3057,1)-1))</f>
        <v>theater</v>
      </c>
      <c r="R3057" t="str">
        <f>TRIM(RIGHT(N3057,LEN(N3057)-SEARCH("/",N3057)))</f>
        <v>spaces</v>
      </c>
      <c r="S3057" s="9">
        <f t="shared" si="142"/>
        <v>41953.95821759259</v>
      </c>
      <c r="T3057" s="9">
        <f t="shared" si="143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41"/>
        <v>0</v>
      </c>
      <c r="P3058" t="str">
        <f>IFERROR(E3058/L3058, "null")</f>
        <v>null</v>
      </c>
      <c r="Q3058" t="str">
        <f>TRIM(LEFT(N3058,SEARCH("/",N3058,1)-1))</f>
        <v>theater</v>
      </c>
      <c r="R3058" t="str">
        <f>TRIM(RIGHT(N3058,LEN(N3058)-SEARCH("/",N3058)))</f>
        <v>spaces</v>
      </c>
      <c r="S3058" s="9">
        <f t="shared" si="142"/>
        <v>41851.636388888888</v>
      </c>
      <c r="T3058" s="9">
        <f t="shared" si="143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41"/>
        <v>0</v>
      </c>
      <c r="P3059" t="str">
        <f>IFERROR(E3059/L3059, "null")</f>
        <v>null</v>
      </c>
      <c r="Q3059" t="str">
        <f>TRIM(LEFT(N3059,SEARCH("/",N3059,1)-1))</f>
        <v>theater</v>
      </c>
      <c r="R3059" t="str">
        <f>TRIM(RIGHT(N3059,LEN(N3059)-SEARCH("/",N3059)))</f>
        <v>spaces</v>
      </c>
      <c r="S3059" s="9">
        <f t="shared" si="142"/>
        <v>42433.650590277779</v>
      </c>
      <c r="T3059" s="9">
        <f t="shared" si="143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41"/>
        <v>1.6666666666666666E-4</v>
      </c>
      <c r="P3060">
        <f>IFERROR(E3060/L3060, "null")</f>
        <v>1</v>
      </c>
      <c r="Q3060" t="str">
        <f>TRIM(LEFT(N3060,SEARCH("/",N3060,1)-1))</f>
        <v>theater</v>
      </c>
      <c r="R3060" t="str">
        <f>TRIM(RIGHT(N3060,LEN(N3060)-SEARCH("/",N3060)))</f>
        <v>spaces</v>
      </c>
      <c r="S3060" s="9">
        <f t="shared" si="142"/>
        <v>42460.374305555553</v>
      </c>
      <c r="T3060" s="9">
        <f t="shared" si="143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41"/>
        <v>3.0066666666666665E-2</v>
      </c>
      <c r="P3061">
        <f>IFERROR(E3061/L3061, "null")</f>
        <v>41</v>
      </c>
      <c r="Q3061" t="str">
        <f>TRIM(LEFT(N3061,SEARCH("/",N3061,1)-1))</f>
        <v>theater</v>
      </c>
      <c r="R3061" t="str">
        <f>TRIM(RIGHT(N3061,LEN(N3061)-SEARCH("/",N3061)))</f>
        <v>spaces</v>
      </c>
      <c r="S3061" s="9">
        <f t="shared" si="142"/>
        <v>41829.935717592591</v>
      </c>
      <c r="T3061" s="9">
        <f t="shared" si="143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41"/>
        <v>1.5227272727272728E-3</v>
      </c>
      <c r="P3062">
        <f>IFERROR(E3062/L3062, "null")</f>
        <v>55.833333333333336</v>
      </c>
      <c r="Q3062" t="str">
        <f>TRIM(LEFT(N3062,SEARCH("/",N3062,1)-1))</f>
        <v>theater</v>
      </c>
      <c r="R3062" t="str">
        <f>TRIM(RIGHT(N3062,LEN(N3062)-SEARCH("/",N3062)))</f>
        <v>spaces</v>
      </c>
      <c r="S3062" s="9">
        <f t="shared" si="142"/>
        <v>42245.274699074071</v>
      </c>
      <c r="T3062" s="9">
        <f t="shared" si="143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41"/>
        <v>0</v>
      </c>
      <c r="P3063" t="str">
        <f>IFERROR(E3063/L3063, "null")</f>
        <v>null</v>
      </c>
      <c r="Q3063" t="str">
        <f>TRIM(LEFT(N3063,SEARCH("/",N3063,1)-1))</f>
        <v>theater</v>
      </c>
      <c r="R3063" t="str">
        <f>TRIM(RIGHT(N3063,LEN(N3063)-SEARCH("/",N3063)))</f>
        <v>spaces</v>
      </c>
      <c r="S3063" s="9">
        <f t="shared" si="142"/>
        <v>41834.784120370372</v>
      </c>
      <c r="T3063" s="9">
        <f t="shared" si="143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41"/>
        <v>0.66839999999999999</v>
      </c>
      <c r="P3064">
        <f>IFERROR(E3064/L3064, "null")</f>
        <v>99.761194029850742</v>
      </c>
      <c r="Q3064" t="str">
        <f>TRIM(LEFT(N3064,SEARCH("/",N3064,1)-1))</f>
        <v>theater</v>
      </c>
      <c r="R3064" t="str">
        <f>TRIM(RIGHT(N3064,LEN(N3064)-SEARCH("/",N3064)))</f>
        <v>spaces</v>
      </c>
      <c r="S3064" s="9">
        <f t="shared" si="142"/>
        <v>42248.535787037035</v>
      </c>
      <c r="T3064" s="9">
        <f t="shared" si="143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41"/>
        <v>0.19566666666666666</v>
      </c>
      <c r="P3065">
        <f>IFERROR(E3065/L3065, "null")</f>
        <v>25.521739130434781</v>
      </c>
      <c r="Q3065" t="str">
        <f>TRIM(LEFT(N3065,SEARCH("/",N3065,1)-1))</f>
        <v>theater</v>
      </c>
      <c r="R3065" t="str">
        <f>TRIM(RIGHT(N3065,LEN(N3065)-SEARCH("/",N3065)))</f>
        <v>spaces</v>
      </c>
      <c r="S3065" s="9">
        <f t="shared" si="142"/>
        <v>42630.922893518517</v>
      </c>
      <c r="T3065" s="9">
        <f t="shared" si="143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41"/>
        <v>0.11294666666666667</v>
      </c>
      <c r="P3066">
        <f>IFERROR(E3066/L3066, "null")</f>
        <v>117.65277777777777</v>
      </c>
      <c r="Q3066" t="str">
        <f>TRIM(LEFT(N3066,SEARCH("/",N3066,1)-1))</f>
        <v>theater</v>
      </c>
      <c r="R3066" t="str">
        <f>TRIM(RIGHT(N3066,LEN(N3066)-SEARCH("/",N3066)))</f>
        <v>spaces</v>
      </c>
      <c r="S3066" s="9">
        <f t="shared" si="142"/>
        <v>42299.130162037036</v>
      </c>
      <c r="T3066" s="9">
        <f t="shared" si="143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41"/>
        <v>4.0000000000000002E-4</v>
      </c>
      <c r="P3067">
        <f>IFERROR(E3067/L3067, "null")</f>
        <v>5</v>
      </c>
      <c r="Q3067" t="str">
        <f>TRIM(LEFT(N3067,SEARCH("/",N3067,1)-1))</f>
        <v>theater</v>
      </c>
      <c r="R3067" t="str">
        <f>TRIM(RIGHT(N3067,LEN(N3067)-SEARCH("/",N3067)))</f>
        <v>spaces</v>
      </c>
      <c r="S3067" s="9">
        <f t="shared" si="142"/>
        <v>41825.055231481485</v>
      </c>
      <c r="T3067" s="9">
        <f t="shared" si="143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41"/>
        <v>0.11985714285714286</v>
      </c>
      <c r="P3068">
        <f>IFERROR(E3068/L3068, "null")</f>
        <v>2796.6666666666665</v>
      </c>
      <c r="Q3068" t="str">
        <f>TRIM(LEFT(N3068,SEARCH("/",N3068,1)-1))</f>
        <v>theater</v>
      </c>
      <c r="R3068" t="str">
        <f>TRIM(RIGHT(N3068,LEN(N3068)-SEARCH("/",N3068)))</f>
        <v>spaces</v>
      </c>
      <c r="S3068" s="9">
        <f t="shared" si="142"/>
        <v>42531.228437500002</v>
      </c>
      <c r="T3068" s="9">
        <f t="shared" si="143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41"/>
        <v>2.5000000000000001E-2</v>
      </c>
      <c r="P3069">
        <f>IFERROR(E3069/L3069, "null")</f>
        <v>200</v>
      </c>
      <c r="Q3069" t="str">
        <f>TRIM(LEFT(N3069,SEARCH("/",N3069,1)-1))</f>
        <v>theater</v>
      </c>
      <c r="R3069" t="str">
        <f>TRIM(RIGHT(N3069,LEN(N3069)-SEARCH("/",N3069)))</f>
        <v>spaces</v>
      </c>
      <c r="S3069" s="9">
        <f t="shared" si="142"/>
        <v>42226.938414351855</v>
      </c>
      <c r="T3069" s="9">
        <f t="shared" si="143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41"/>
        <v>6.9999999999999999E-4</v>
      </c>
      <c r="P3070">
        <f>IFERROR(E3070/L3070, "null")</f>
        <v>87.5</v>
      </c>
      <c r="Q3070" t="str">
        <f>TRIM(LEFT(N3070,SEARCH("/",N3070,1)-1))</f>
        <v>theater</v>
      </c>
      <c r="R3070" t="str">
        <f>TRIM(RIGHT(N3070,LEN(N3070)-SEARCH("/",N3070)))</f>
        <v>spaces</v>
      </c>
      <c r="S3070" s="9">
        <f t="shared" si="142"/>
        <v>42263.691574074073</v>
      </c>
      <c r="T3070" s="9">
        <f t="shared" si="143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41"/>
        <v>0.14099999999999999</v>
      </c>
      <c r="P3071">
        <f>IFERROR(E3071/L3071, "null")</f>
        <v>20.142857142857142</v>
      </c>
      <c r="Q3071" t="str">
        <f>TRIM(LEFT(N3071,SEARCH("/",N3071,1)-1))</f>
        <v>theater</v>
      </c>
      <c r="R3071" t="str">
        <f>TRIM(RIGHT(N3071,LEN(N3071)-SEARCH("/",N3071)))</f>
        <v>spaces</v>
      </c>
      <c r="S3071" s="9">
        <f t="shared" si="142"/>
        <v>41957.833726851852</v>
      </c>
      <c r="T3071" s="9">
        <f t="shared" si="143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41"/>
        <v>3.3399999999999999E-2</v>
      </c>
      <c r="P3072">
        <f>IFERROR(E3072/L3072, "null")</f>
        <v>20.875</v>
      </c>
      <c r="Q3072" t="str">
        <f>TRIM(LEFT(N3072,SEARCH("/",N3072,1)-1))</f>
        <v>theater</v>
      </c>
      <c r="R3072" t="str">
        <f>TRIM(RIGHT(N3072,LEN(N3072)-SEARCH("/",N3072)))</f>
        <v>spaces</v>
      </c>
      <c r="S3072" s="9">
        <f t="shared" si="142"/>
        <v>42690.733437499999</v>
      </c>
      <c r="T3072" s="9">
        <f t="shared" si="143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41"/>
        <v>0.59775</v>
      </c>
      <c r="P3073">
        <f>IFERROR(E3073/L3073, "null")</f>
        <v>61.307692307692307</v>
      </c>
      <c r="Q3073" t="str">
        <f>TRIM(LEFT(N3073,SEARCH("/",N3073,1)-1))</f>
        <v>theater</v>
      </c>
      <c r="R3073" t="str">
        <f>TRIM(RIGHT(N3073,LEN(N3073)-SEARCH("/",N3073)))</f>
        <v>spaces</v>
      </c>
      <c r="S3073" s="9">
        <f t="shared" si="142"/>
        <v>42097.732418981483</v>
      </c>
      <c r="T3073" s="9">
        <f t="shared" si="143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41"/>
        <v>1.6666666666666666E-4</v>
      </c>
      <c r="P3074">
        <f>IFERROR(E3074/L3074, "null")</f>
        <v>1</v>
      </c>
      <c r="Q3074" t="str">
        <f>TRIM(LEFT(N3074,SEARCH("/",N3074,1)-1))</f>
        <v>theater</v>
      </c>
      <c r="R3074" t="str">
        <f>TRIM(RIGHT(N3074,LEN(N3074)-SEARCH("/",N3074)))</f>
        <v>spaces</v>
      </c>
      <c r="S3074" s="9">
        <f t="shared" si="142"/>
        <v>42658.690532407403</v>
      </c>
      <c r="T3074" s="9">
        <f t="shared" si="143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44">E3075/D3075</f>
        <v>2.3035714285714285E-4</v>
      </c>
      <c r="P3075">
        <f>IFERROR(E3075/L3075, "null")</f>
        <v>92.142857142857139</v>
      </c>
      <c r="Q3075" t="str">
        <f>TRIM(LEFT(N3075,SEARCH("/",N3075,1)-1))</f>
        <v>theater</v>
      </c>
      <c r="R3075" t="str">
        <f>TRIM(RIGHT(N3075,LEN(N3075)-SEARCH("/",N3075)))</f>
        <v>spaces</v>
      </c>
      <c r="S3075" s="9">
        <f t="shared" ref="S3075:S3138" si="145">(((J3075/60)/60)/24)+DATE(1970,1,1)</f>
        <v>42111.684027777781</v>
      </c>
      <c r="T3075" s="9">
        <f t="shared" ref="T3075:T3138" si="146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44"/>
        <v>8.8000000000000003E-4</v>
      </c>
      <c r="P3076">
        <f>IFERROR(E3076/L3076, "null")</f>
        <v>7.333333333333333</v>
      </c>
      <c r="Q3076" t="str">
        <f>TRIM(LEFT(N3076,SEARCH("/",N3076,1)-1))</f>
        <v>theater</v>
      </c>
      <c r="R3076" t="str">
        <f>TRIM(RIGHT(N3076,LEN(N3076)-SEARCH("/",N3076)))</f>
        <v>spaces</v>
      </c>
      <c r="S3076" s="9">
        <f t="shared" si="145"/>
        <v>42409.571284722217</v>
      </c>
      <c r="T3076" s="9">
        <f t="shared" si="146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44"/>
        <v>8.6400000000000005E-2</v>
      </c>
      <c r="P3077">
        <f>IFERROR(E3077/L3077, "null")</f>
        <v>64.8</v>
      </c>
      <c r="Q3077" t="str">
        <f>TRIM(LEFT(N3077,SEARCH("/",N3077,1)-1))</f>
        <v>theater</v>
      </c>
      <c r="R3077" t="str">
        <f>TRIM(RIGHT(N3077,LEN(N3077)-SEARCH("/",N3077)))</f>
        <v>spaces</v>
      </c>
      <c r="S3077" s="9">
        <f t="shared" si="145"/>
        <v>42551.102314814809</v>
      </c>
      <c r="T3077" s="9">
        <f t="shared" si="146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44"/>
        <v>0.15060000000000001</v>
      </c>
      <c r="P3078">
        <f>IFERROR(E3078/L3078, "null")</f>
        <v>30.12</v>
      </c>
      <c r="Q3078" t="str">
        <f>TRIM(LEFT(N3078,SEARCH("/",N3078,1)-1))</f>
        <v>theater</v>
      </c>
      <c r="R3078" t="str">
        <f>TRIM(RIGHT(N3078,LEN(N3078)-SEARCH("/",N3078)))</f>
        <v>spaces</v>
      </c>
      <c r="S3078" s="9">
        <f t="shared" si="145"/>
        <v>42226.651886574073</v>
      </c>
      <c r="T3078" s="9">
        <f t="shared" si="146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44"/>
        <v>4.7727272727272731E-3</v>
      </c>
      <c r="P3079">
        <f>IFERROR(E3079/L3079, "null")</f>
        <v>52.5</v>
      </c>
      <c r="Q3079" t="str">
        <f>TRIM(LEFT(N3079,SEARCH("/",N3079,1)-1))</f>
        <v>theater</v>
      </c>
      <c r="R3079" t="str">
        <f>TRIM(RIGHT(N3079,LEN(N3079)-SEARCH("/",N3079)))</f>
        <v>spaces</v>
      </c>
      <c r="S3079" s="9">
        <f t="shared" si="145"/>
        <v>42766.956921296296</v>
      </c>
      <c r="T3079" s="9">
        <f t="shared" si="146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44"/>
        <v>1.1833333333333333E-3</v>
      </c>
      <c r="P3080">
        <f>IFERROR(E3080/L3080, "null")</f>
        <v>23.666666666666668</v>
      </c>
      <c r="Q3080" t="str">
        <f>TRIM(LEFT(N3080,SEARCH("/",N3080,1)-1))</f>
        <v>theater</v>
      </c>
      <c r="R3080" t="str">
        <f>TRIM(RIGHT(N3080,LEN(N3080)-SEARCH("/",N3080)))</f>
        <v>spaces</v>
      </c>
      <c r="S3080" s="9">
        <f t="shared" si="145"/>
        <v>42031.138831018514</v>
      </c>
      <c r="T3080" s="9">
        <f t="shared" si="146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44"/>
        <v>8.4173998587352451E-3</v>
      </c>
      <c r="P3081">
        <f>IFERROR(E3081/L3081, "null")</f>
        <v>415.77777777777777</v>
      </c>
      <c r="Q3081" t="str">
        <f>TRIM(LEFT(N3081,SEARCH("/",N3081,1)-1))</f>
        <v>theater</v>
      </c>
      <c r="R3081" t="str">
        <f>TRIM(RIGHT(N3081,LEN(N3081)-SEARCH("/",N3081)))</f>
        <v>spaces</v>
      </c>
      <c r="S3081" s="9">
        <f t="shared" si="145"/>
        <v>42055.713368055556</v>
      </c>
      <c r="T3081" s="9">
        <f t="shared" si="146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44"/>
        <v>1.8799999999999999E-4</v>
      </c>
      <c r="P3082">
        <f>IFERROR(E3082/L3082, "null")</f>
        <v>53.714285714285715</v>
      </c>
      <c r="Q3082" t="str">
        <f>TRIM(LEFT(N3082,SEARCH("/",N3082,1)-1))</f>
        <v>theater</v>
      </c>
      <c r="R3082" t="str">
        <f>TRIM(RIGHT(N3082,LEN(N3082)-SEARCH("/",N3082)))</f>
        <v>spaces</v>
      </c>
      <c r="S3082" s="9">
        <f t="shared" si="145"/>
        <v>41940.028287037036</v>
      </c>
      <c r="T3082" s="9">
        <f t="shared" si="146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44"/>
        <v>2.1029999999999998E-3</v>
      </c>
      <c r="P3083">
        <f>IFERROR(E3083/L3083, "null")</f>
        <v>420.6</v>
      </c>
      <c r="Q3083" t="str">
        <f>TRIM(LEFT(N3083,SEARCH("/",N3083,1)-1))</f>
        <v>theater</v>
      </c>
      <c r="R3083" t="str">
        <f>TRIM(RIGHT(N3083,LEN(N3083)-SEARCH("/",N3083)))</f>
        <v>spaces</v>
      </c>
      <c r="S3083" s="9">
        <f t="shared" si="145"/>
        <v>42237.181608796294</v>
      </c>
      <c r="T3083" s="9">
        <f t="shared" si="146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44"/>
        <v>0</v>
      </c>
      <c r="P3084" t="str">
        <f>IFERROR(E3084/L3084, "null")</f>
        <v>null</v>
      </c>
      <c r="Q3084" t="str">
        <f>TRIM(LEFT(N3084,SEARCH("/",N3084,1)-1))</f>
        <v>theater</v>
      </c>
      <c r="R3084" t="str">
        <f>TRIM(RIGHT(N3084,LEN(N3084)-SEARCH("/",N3084)))</f>
        <v>spaces</v>
      </c>
      <c r="S3084" s="9">
        <f t="shared" si="145"/>
        <v>42293.922986111109</v>
      </c>
      <c r="T3084" s="9">
        <f t="shared" si="146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44"/>
        <v>2.8E-3</v>
      </c>
      <c r="P3085">
        <f>IFERROR(E3085/L3085, "null")</f>
        <v>18.666666666666668</v>
      </c>
      <c r="Q3085" t="str">
        <f>TRIM(LEFT(N3085,SEARCH("/",N3085,1)-1))</f>
        <v>theater</v>
      </c>
      <c r="R3085" t="str">
        <f>TRIM(RIGHT(N3085,LEN(N3085)-SEARCH("/",N3085)))</f>
        <v>spaces</v>
      </c>
      <c r="S3085" s="9">
        <f t="shared" si="145"/>
        <v>41853.563402777778</v>
      </c>
      <c r="T3085" s="9">
        <f t="shared" si="146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44"/>
        <v>0.11579206701157921</v>
      </c>
      <c r="P3086">
        <f>IFERROR(E3086/L3086, "null")</f>
        <v>78.333333333333329</v>
      </c>
      <c r="Q3086" t="str">
        <f>TRIM(LEFT(N3086,SEARCH("/",N3086,1)-1))</f>
        <v>theater</v>
      </c>
      <c r="R3086" t="str">
        <f>TRIM(RIGHT(N3086,LEN(N3086)-SEARCH("/",N3086)))</f>
        <v>spaces</v>
      </c>
      <c r="S3086" s="9">
        <f t="shared" si="145"/>
        <v>42100.723738425921</v>
      </c>
      <c r="T3086" s="9">
        <f t="shared" si="146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44"/>
        <v>2.4400000000000002E-2</v>
      </c>
      <c r="P3087">
        <f>IFERROR(E3087/L3087, "null")</f>
        <v>67.777777777777771</v>
      </c>
      <c r="Q3087" t="str">
        <f>TRIM(LEFT(N3087,SEARCH("/",N3087,1)-1))</f>
        <v>theater</v>
      </c>
      <c r="R3087" t="str">
        <f>TRIM(RIGHT(N3087,LEN(N3087)-SEARCH("/",N3087)))</f>
        <v>spaces</v>
      </c>
      <c r="S3087" s="9">
        <f t="shared" si="145"/>
        <v>42246.883784722217</v>
      </c>
      <c r="T3087" s="9">
        <f t="shared" si="146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44"/>
        <v>2.5000000000000001E-3</v>
      </c>
      <c r="P3088">
        <f>IFERROR(E3088/L3088, "null")</f>
        <v>16.666666666666668</v>
      </c>
      <c r="Q3088" t="str">
        <f>TRIM(LEFT(N3088,SEARCH("/",N3088,1)-1))</f>
        <v>theater</v>
      </c>
      <c r="R3088" t="str">
        <f>TRIM(RIGHT(N3088,LEN(N3088)-SEARCH("/",N3088)))</f>
        <v>spaces</v>
      </c>
      <c r="S3088" s="9">
        <f t="shared" si="145"/>
        <v>42173.67082175926</v>
      </c>
      <c r="T3088" s="9">
        <f t="shared" si="146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44"/>
        <v>6.2500000000000003E-3</v>
      </c>
      <c r="P3089">
        <f>IFERROR(E3089/L3089, "null")</f>
        <v>62.5</v>
      </c>
      <c r="Q3089" t="str">
        <f>TRIM(LEFT(N3089,SEARCH("/",N3089,1)-1))</f>
        <v>theater</v>
      </c>
      <c r="R3089" t="str">
        <f>TRIM(RIGHT(N3089,LEN(N3089)-SEARCH("/",N3089)))</f>
        <v>spaces</v>
      </c>
      <c r="S3089" s="9">
        <f t="shared" si="145"/>
        <v>42665.150347222225</v>
      </c>
      <c r="T3089" s="9">
        <f t="shared" si="146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44"/>
        <v>1.9384615384615384E-3</v>
      </c>
      <c r="P3090">
        <f>IFERROR(E3090/L3090, "null")</f>
        <v>42</v>
      </c>
      <c r="Q3090" t="str">
        <f>TRIM(LEFT(N3090,SEARCH("/",N3090,1)-1))</f>
        <v>theater</v>
      </c>
      <c r="R3090" t="str">
        <f>TRIM(RIGHT(N3090,LEN(N3090)-SEARCH("/",N3090)))</f>
        <v>spaces</v>
      </c>
      <c r="S3090" s="9">
        <f t="shared" si="145"/>
        <v>41981.57230324074</v>
      </c>
      <c r="T3090" s="9">
        <f t="shared" si="146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44"/>
        <v>0.23416000000000001</v>
      </c>
      <c r="P3091">
        <f>IFERROR(E3091/L3091, "null")</f>
        <v>130.0888888888889</v>
      </c>
      <c r="Q3091" t="str">
        <f>TRIM(LEFT(N3091,SEARCH("/",N3091,1)-1))</f>
        <v>theater</v>
      </c>
      <c r="R3091" t="str">
        <f>TRIM(RIGHT(N3091,LEN(N3091)-SEARCH("/",N3091)))</f>
        <v>spaces</v>
      </c>
      <c r="S3091" s="9">
        <f t="shared" si="145"/>
        <v>42528.542627314819</v>
      </c>
      <c r="T3091" s="9">
        <f t="shared" si="146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44"/>
        <v>5.080888888888889E-2</v>
      </c>
      <c r="P3092">
        <f>IFERROR(E3092/L3092, "null")</f>
        <v>1270.2222222222222</v>
      </c>
      <c r="Q3092" t="str">
        <f>TRIM(LEFT(N3092,SEARCH("/",N3092,1)-1))</f>
        <v>theater</v>
      </c>
      <c r="R3092" t="str">
        <f>TRIM(RIGHT(N3092,LEN(N3092)-SEARCH("/",N3092)))</f>
        <v>spaces</v>
      </c>
      <c r="S3092" s="9">
        <f t="shared" si="145"/>
        <v>42065.818807870368</v>
      </c>
      <c r="T3092" s="9">
        <f t="shared" si="146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44"/>
        <v>0.15920000000000001</v>
      </c>
      <c r="P3093">
        <f>IFERROR(E3093/L3093, "null")</f>
        <v>88.444444444444443</v>
      </c>
      <c r="Q3093" t="str">
        <f>TRIM(LEFT(N3093,SEARCH("/",N3093,1)-1))</f>
        <v>theater</v>
      </c>
      <c r="R3093" t="str">
        <f>TRIM(RIGHT(N3093,LEN(N3093)-SEARCH("/",N3093)))</f>
        <v>spaces</v>
      </c>
      <c r="S3093" s="9">
        <f t="shared" si="145"/>
        <v>42566.948414351849</v>
      </c>
      <c r="T3093" s="9">
        <f t="shared" si="146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44"/>
        <v>1.1831900000000001E-2</v>
      </c>
      <c r="P3094">
        <f>IFERROR(E3094/L3094, "null")</f>
        <v>56.342380952380957</v>
      </c>
      <c r="Q3094" t="str">
        <f>TRIM(LEFT(N3094,SEARCH("/",N3094,1)-1))</f>
        <v>theater</v>
      </c>
      <c r="R3094" t="str">
        <f>TRIM(RIGHT(N3094,LEN(N3094)-SEARCH("/",N3094)))</f>
        <v>spaces</v>
      </c>
      <c r="S3094" s="9">
        <f t="shared" si="145"/>
        <v>42255.619351851856</v>
      </c>
      <c r="T3094" s="9">
        <f t="shared" si="146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44"/>
        <v>0.22750000000000001</v>
      </c>
      <c r="P3095">
        <f>IFERROR(E3095/L3095, "null")</f>
        <v>53.529411764705884</v>
      </c>
      <c r="Q3095" t="str">
        <f>TRIM(LEFT(N3095,SEARCH("/",N3095,1)-1))</f>
        <v>theater</v>
      </c>
      <c r="R3095" t="str">
        <f>TRIM(RIGHT(N3095,LEN(N3095)-SEARCH("/",N3095)))</f>
        <v>spaces</v>
      </c>
      <c r="S3095" s="9">
        <f t="shared" si="145"/>
        <v>41760.909039351849</v>
      </c>
      <c r="T3095" s="9">
        <f t="shared" si="146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44"/>
        <v>2.5000000000000001E-4</v>
      </c>
      <c r="P3096">
        <f>IFERROR(E3096/L3096, "null")</f>
        <v>25</v>
      </c>
      <c r="Q3096" t="str">
        <f>TRIM(LEFT(N3096,SEARCH("/",N3096,1)-1))</f>
        <v>theater</v>
      </c>
      <c r="R3096" t="str">
        <f>TRIM(RIGHT(N3096,LEN(N3096)-SEARCH("/",N3096)))</f>
        <v>spaces</v>
      </c>
      <c r="S3096" s="9">
        <f t="shared" si="145"/>
        <v>42207.795787037037</v>
      </c>
      <c r="T3096" s="9">
        <f t="shared" si="146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44"/>
        <v>3.351206434316354E-3</v>
      </c>
      <c r="P3097">
        <f>IFERROR(E3097/L3097, "null")</f>
        <v>50</v>
      </c>
      <c r="Q3097" t="str">
        <f>TRIM(LEFT(N3097,SEARCH("/",N3097,1)-1))</f>
        <v>theater</v>
      </c>
      <c r="R3097" t="str">
        <f>TRIM(RIGHT(N3097,LEN(N3097)-SEARCH("/",N3097)))</f>
        <v>spaces</v>
      </c>
      <c r="S3097" s="9">
        <f t="shared" si="145"/>
        <v>42523.025231481486</v>
      </c>
      <c r="T3097" s="9">
        <f t="shared" si="146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44"/>
        <v>3.9750000000000001E-2</v>
      </c>
      <c r="P3098">
        <f>IFERROR(E3098/L3098, "null")</f>
        <v>56.785714285714285</v>
      </c>
      <c r="Q3098" t="str">
        <f>TRIM(LEFT(N3098,SEARCH("/",N3098,1)-1))</f>
        <v>theater</v>
      </c>
      <c r="R3098" t="str">
        <f>TRIM(RIGHT(N3098,LEN(N3098)-SEARCH("/",N3098)))</f>
        <v>spaces</v>
      </c>
      <c r="S3098" s="9">
        <f t="shared" si="145"/>
        <v>42114.825532407413</v>
      </c>
      <c r="T3098" s="9">
        <f t="shared" si="146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44"/>
        <v>0.17150000000000001</v>
      </c>
      <c r="P3099">
        <f>IFERROR(E3099/L3099, "null")</f>
        <v>40.833333333333336</v>
      </c>
      <c r="Q3099" t="str">
        <f>TRIM(LEFT(N3099,SEARCH("/",N3099,1)-1))</f>
        <v>theater</v>
      </c>
      <c r="R3099" t="str">
        <f>TRIM(RIGHT(N3099,LEN(N3099)-SEARCH("/",N3099)))</f>
        <v>spaces</v>
      </c>
      <c r="S3099" s="9">
        <f t="shared" si="145"/>
        <v>42629.503483796296</v>
      </c>
      <c r="T3099" s="9">
        <f t="shared" si="146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44"/>
        <v>3.608004104669061E-2</v>
      </c>
      <c r="P3100">
        <f>IFERROR(E3100/L3100, "null")</f>
        <v>65.111111111111114</v>
      </c>
      <c r="Q3100" t="str">
        <f>TRIM(LEFT(N3100,SEARCH("/",N3100,1)-1))</f>
        <v>theater</v>
      </c>
      <c r="R3100" t="str">
        <f>TRIM(RIGHT(N3100,LEN(N3100)-SEARCH("/",N3100)))</f>
        <v>spaces</v>
      </c>
      <c r="S3100" s="9">
        <f t="shared" si="145"/>
        <v>42359.792233796295</v>
      </c>
      <c r="T3100" s="9">
        <f t="shared" si="146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44"/>
        <v>0.13900000000000001</v>
      </c>
      <c r="P3101">
        <f>IFERROR(E3101/L3101, "null")</f>
        <v>55.6</v>
      </c>
      <c r="Q3101" t="str">
        <f>TRIM(LEFT(N3101,SEARCH("/",N3101,1)-1))</f>
        <v>theater</v>
      </c>
      <c r="R3101" t="str">
        <f>TRIM(RIGHT(N3101,LEN(N3101)-SEARCH("/",N3101)))</f>
        <v>spaces</v>
      </c>
      <c r="S3101" s="9">
        <f t="shared" si="145"/>
        <v>42382.189710648148</v>
      </c>
      <c r="T3101" s="9">
        <f t="shared" si="146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44"/>
        <v>0.15225</v>
      </c>
      <c r="P3102">
        <f>IFERROR(E3102/L3102, "null")</f>
        <v>140.53846153846155</v>
      </c>
      <c r="Q3102" t="str">
        <f>TRIM(LEFT(N3102,SEARCH("/",N3102,1)-1))</f>
        <v>theater</v>
      </c>
      <c r="R3102" t="str">
        <f>TRIM(RIGHT(N3102,LEN(N3102)-SEARCH("/",N3102)))</f>
        <v>spaces</v>
      </c>
      <c r="S3102" s="9">
        <f t="shared" si="145"/>
        <v>41902.622395833336</v>
      </c>
      <c r="T3102" s="9">
        <f t="shared" si="146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44"/>
        <v>0.12</v>
      </c>
      <c r="P3103">
        <f>IFERROR(E3103/L3103, "null")</f>
        <v>25</v>
      </c>
      <c r="Q3103" t="str">
        <f>TRIM(LEFT(N3103,SEARCH("/",N3103,1)-1))</f>
        <v>theater</v>
      </c>
      <c r="R3103" t="str">
        <f>TRIM(RIGHT(N3103,LEN(N3103)-SEARCH("/",N3103)))</f>
        <v>spaces</v>
      </c>
      <c r="S3103" s="9">
        <f t="shared" si="145"/>
        <v>42171.383530092593</v>
      </c>
      <c r="T3103" s="9">
        <f t="shared" si="146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44"/>
        <v>0.391125</v>
      </c>
      <c r="P3104">
        <f>IFERROR(E3104/L3104, "null")</f>
        <v>69.533333333333331</v>
      </c>
      <c r="Q3104" t="str">
        <f>TRIM(LEFT(N3104,SEARCH("/",N3104,1)-1))</f>
        <v>theater</v>
      </c>
      <c r="R3104" t="str">
        <f>TRIM(RIGHT(N3104,LEN(N3104)-SEARCH("/",N3104)))</f>
        <v>spaces</v>
      </c>
      <c r="S3104" s="9">
        <f t="shared" si="145"/>
        <v>42555.340486111112</v>
      </c>
      <c r="T3104" s="9">
        <f t="shared" si="146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44"/>
        <v>2.6829268292682929E-3</v>
      </c>
      <c r="P3105">
        <f>IFERROR(E3105/L3105, "null")</f>
        <v>5.5</v>
      </c>
      <c r="Q3105" t="str">
        <f>TRIM(LEFT(N3105,SEARCH("/",N3105,1)-1))</f>
        <v>theater</v>
      </c>
      <c r="R3105" t="str">
        <f>TRIM(RIGHT(N3105,LEN(N3105)-SEARCH("/",N3105)))</f>
        <v>spaces</v>
      </c>
      <c r="S3105" s="9">
        <f t="shared" si="145"/>
        <v>42107.156319444446</v>
      </c>
      <c r="T3105" s="9">
        <f t="shared" si="146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44"/>
        <v>0.29625000000000001</v>
      </c>
      <c r="P3106">
        <f>IFERROR(E3106/L3106, "null")</f>
        <v>237</v>
      </c>
      <c r="Q3106" t="str">
        <f>TRIM(LEFT(N3106,SEARCH("/",N3106,1)-1))</f>
        <v>theater</v>
      </c>
      <c r="R3106" t="str">
        <f>TRIM(RIGHT(N3106,LEN(N3106)-SEARCH("/",N3106)))</f>
        <v>spaces</v>
      </c>
      <c r="S3106" s="9">
        <f t="shared" si="145"/>
        <v>42006.908692129626</v>
      </c>
      <c r="T3106" s="9">
        <f t="shared" si="146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44"/>
        <v>0.4236099230111206</v>
      </c>
      <c r="P3107">
        <f>IFERROR(E3107/L3107, "null")</f>
        <v>79.870967741935488</v>
      </c>
      <c r="Q3107" t="str">
        <f>TRIM(LEFT(N3107,SEARCH("/",N3107,1)-1))</f>
        <v>theater</v>
      </c>
      <c r="R3107" t="str">
        <f>TRIM(RIGHT(N3107,LEN(N3107)-SEARCH("/",N3107)))</f>
        <v>spaces</v>
      </c>
      <c r="S3107" s="9">
        <f t="shared" si="145"/>
        <v>41876.718935185185</v>
      </c>
      <c r="T3107" s="9">
        <f t="shared" si="146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44"/>
        <v>4.1000000000000002E-2</v>
      </c>
      <c r="P3108">
        <f>IFERROR(E3108/L3108, "null")</f>
        <v>10.25</v>
      </c>
      <c r="Q3108" t="str">
        <f>TRIM(LEFT(N3108,SEARCH("/",N3108,1)-1))</f>
        <v>theater</v>
      </c>
      <c r="R3108" t="str">
        <f>TRIM(RIGHT(N3108,LEN(N3108)-SEARCH("/",N3108)))</f>
        <v>spaces</v>
      </c>
      <c r="S3108" s="9">
        <f t="shared" si="145"/>
        <v>42241.429120370376</v>
      </c>
      <c r="T3108" s="9">
        <f t="shared" si="146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44"/>
        <v>0.197625</v>
      </c>
      <c r="P3109">
        <f>IFERROR(E3109/L3109, "null")</f>
        <v>272.58620689655174</v>
      </c>
      <c r="Q3109" t="str">
        <f>TRIM(LEFT(N3109,SEARCH("/",N3109,1)-1))</f>
        <v>theater</v>
      </c>
      <c r="R3109" t="str">
        <f>TRIM(RIGHT(N3109,LEN(N3109)-SEARCH("/",N3109)))</f>
        <v>spaces</v>
      </c>
      <c r="S3109" s="9">
        <f t="shared" si="145"/>
        <v>42128.814247685179</v>
      </c>
      <c r="T3109" s="9">
        <f t="shared" si="146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44"/>
        <v>5.1999999999999995E-4</v>
      </c>
      <c r="P3110">
        <f>IFERROR(E3110/L3110, "null")</f>
        <v>13</v>
      </c>
      <c r="Q3110" t="str">
        <f>TRIM(LEFT(N3110,SEARCH("/",N3110,1)-1))</f>
        <v>theater</v>
      </c>
      <c r="R3110" t="str">
        <f>TRIM(RIGHT(N3110,LEN(N3110)-SEARCH("/",N3110)))</f>
        <v>spaces</v>
      </c>
      <c r="S3110" s="9">
        <f t="shared" si="145"/>
        <v>42062.680486111116</v>
      </c>
      <c r="T3110" s="9">
        <f t="shared" si="146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44"/>
        <v>0.25030188679245285</v>
      </c>
      <c r="P3111">
        <f>IFERROR(E3111/L3111, "null")</f>
        <v>58.184210526315788</v>
      </c>
      <c r="Q3111" t="str">
        <f>TRIM(LEFT(N3111,SEARCH("/",N3111,1)-1))</f>
        <v>theater</v>
      </c>
      <c r="R3111" t="str">
        <f>TRIM(RIGHT(N3111,LEN(N3111)-SEARCH("/",N3111)))</f>
        <v>spaces</v>
      </c>
      <c r="S3111" s="9">
        <f t="shared" si="145"/>
        <v>41844.125115740739</v>
      </c>
      <c r="T3111" s="9">
        <f t="shared" si="146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44"/>
        <v>4.0000000000000002E-4</v>
      </c>
      <c r="P3112">
        <f>IFERROR(E3112/L3112, "null")</f>
        <v>10</v>
      </c>
      <c r="Q3112" t="str">
        <f>TRIM(LEFT(N3112,SEARCH("/",N3112,1)-1))</f>
        <v>theater</v>
      </c>
      <c r="R3112" t="str">
        <f>TRIM(RIGHT(N3112,LEN(N3112)-SEARCH("/",N3112)))</f>
        <v>spaces</v>
      </c>
      <c r="S3112" s="9">
        <f t="shared" si="145"/>
        <v>42745.031469907408</v>
      </c>
      <c r="T3112" s="9">
        <f t="shared" si="146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44"/>
        <v>0.26640000000000003</v>
      </c>
      <c r="P3113">
        <f>IFERROR(E3113/L3113, "null")</f>
        <v>70.10526315789474</v>
      </c>
      <c r="Q3113" t="str">
        <f>TRIM(LEFT(N3113,SEARCH("/",N3113,1)-1))</f>
        <v>theater</v>
      </c>
      <c r="R3113" t="str">
        <f>TRIM(RIGHT(N3113,LEN(N3113)-SEARCH("/",N3113)))</f>
        <v>spaces</v>
      </c>
      <c r="S3113" s="9">
        <f t="shared" si="145"/>
        <v>41885.595138888886</v>
      </c>
      <c r="T3113" s="9">
        <f t="shared" si="146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44"/>
        <v>4.7363636363636365E-2</v>
      </c>
      <c r="P3114">
        <f>IFERROR(E3114/L3114, "null")</f>
        <v>57.888888888888886</v>
      </c>
      <c r="Q3114" t="str">
        <f>TRIM(LEFT(N3114,SEARCH("/",N3114,1)-1))</f>
        <v>theater</v>
      </c>
      <c r="R3114" t="str">
        <f>TRIM(RIGHT(N3114,LEN(N3114)-SEARCH("/",N3114)))</f>
        <v>spaces</v>
      </c>
      <c r="S3114" s="9">
        <f t="shared" si="145"/>
        <v>42615.121921296297</v>
      </c>
      <c r="T3114" s="9">
        <f t="shared" si="146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44"/>
        <v>4.2435339894712751E-2</v>
      </c>
      <c r="P3115">
        <f>IFERROR(E3115/L3115, "null")</f>
        <v>125.27027027027027</v>
      </c>
      <c r="Q3115" t="str">
        <f>TRIM(LEFT(N3115,SEARCH("/",N3115,1)-1))</f>
        <v>theater</v>
      </c>
      <c r="R3115" t="str">
        <f>TRIM(RIGHT(N3115,LEN(N3115)-SEARCH("/",N3115)))</f>
        <v>spaces</v>
      </c>
      <c r="S3115" s="9">
        <f t="shared" si="145"/>
        <v>42081.731273148151</v>
      </c>
      <c r="T3115" s="9">
        <f t="shared" si="146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44"/>
        <v>0</v>
      </c>
      <c r="P3116" t="str">
        <f>IFERROR(E3116/L3116, "null")</f>
        <v>null</v>
      </c>
      <c r="Q3116" t="str">
        <f>TRIM(LEFT(N3116,SEARCH("/",N3116,1)-1))</f>
        <v>theater</v>
      </c>
      <c r="R3116" t="str">
        <f>TRIM(RIGHT(N3116,LEN(N3116)-SEARCH("/",N3116)))</f>
        <v>spaces</v>
      </c>
      <c r="S3116" s="9">
        <f t="shared" si="145"/>
        <v>41843.632523148146</v>
      </c>
      <c r="T3116" s="9">
        <f t="shared" si="146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44"/>
        <v>0.03</v>
      </c>
      <c r="P3117">
        <f>IFERROR(E3117/L3117, "null")</f>
        <v>300</v>
      </c>
      <c r="Q3117" t="str">
        <f>TRIM(LEFT(N3117,SEARCH("/",N3117,1)-1))</f>
        <v>theater</v>
      </c>
      <c r="R3117" t="str">
        <f>TRIM(RIGHT(N3117,LEN(N3117)-SEARCH("/",N3117)))</f>
        <v>spaces</v>
      </c>
      <c r="S3117" s="9">
        <f t="shared" si="145"/>
        <v>42496.447071759263</v>
      </c>
      <c r="T3117" s="9">
        <f t="shared" si="146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44"/>
        <v>0.57333333333333336</v>
      </c>
      <c r="P3118">
        <f>IFERROR(E3118/L3118, "null")</f>
        <v>43</v>
      </c>
      <c r="Q3118" t="str">
        <f>TRIM(LEFT(N3118,SEARCH("/",N3118,1)-1))</f>
        <v>theater</v>
      </c>
      <c r="R3118" t="str">
        <f>TRIM(RIGHT(N3118,LEN(N3118)-SEARCH("/",N3118)))</f>
        <v>spaces</v>
      </c>
      <c r="S3118" s="9">
        <f t="shared" si="145"/>
        <v>42081.515335648146</v>
      </c>
      <c r="T3118" s="9">
        <f t="shared" si="146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44"/>
        <v>1E-3</v>
      </c>
      <c r="P3119">
        <f>IFERROR(E3119/L3119, "null")</f>
        <v>1</v>
      </c>
      <c r="Q3119" t="str">
        <f>TRIM(LEFT(N3119,SEARCH("/",N3119,1)-1))</f>
        <v>theater</v>
      </c>
      <c r="R3119" t="str">
        <f>TRIM(RIGHT(N3119,LEN(N3119)-SEARCH("/",N3119)))</f>
        <v>spaces</v>
      </c>
      <c r="S3119" s="9">
        <f t="shared" si="145"/>
        <v>42509.374537037031</v>
      </c>
      <c r="T3119" s="9">
        <f t="shared" si="146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44"/>
        <v>3.0999999999999999E-3</v>
      </c>
      <c r="P3120">
        <f>IFERROR(E3120/L3120, "null")</f>
        <v>775</v>
      </c>
      <c r="Q3120" t="str">
        <f>TRIM(LEFT(N3120,SEARCH("/",N3120,1)-1))</f>
        <v>theater</v>
      </c>
      <c r="R3120" t="str">
        <f>TRIM(RIGHT(N3120,LEN(N3120)-SEARCH("/",N3120)))</f>
        <v>spaces</v>
      </c>
      <c r="S3120" s="9">
        <f t="shared" si="145"/>
        <v>42534.649571759262</v>
      </c>
      <c r="T3120" s="9">
        <f t="shared" si="146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44"/>
        <v>5.0000000000000001E-4</v>
      </c>
      <c r="P3121">
        <f>IFERROR(E3121/L3121, "null")</f>
        <v>5</v>
      </c>
      <c r="Q3121" t="str">
        <f>TRIM(LEFT(N3121,SEARCH("/",N3121,1)-1))</f>
        <v>theater</v>
      </c>
      <c r="R3121" t="str">
        <f>TRIM(RIGHT(N3121,LEN(N3121)-SEARCH("/",N3121)))</f>
        <v>spaces</v>
      </c>
      <c r="S3121" s="9">
        <f t="shared" si="145"/>
        <v>42060.04550925926</v>
      </c>
      <c r="T3121" s="9">
        <f t="shared" si="146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44"/>
        <v>9.8461538461538464E-5</v>
      </c>
      <c r="P3122">
        <f>IFERROR(E3122/L3122, "null")</f>
        <v>12.8</v>
      </c>
      <c r="Q3122" t="str">
        <f>TRIM(LEFT(N3122,SEARCH("/",N3122,1)-1))</f>
        <v>theater</v>
      </c>
      <c r="R3122" t="str">
        <f>TRIM(RIGHT(N3122,LEN(N3122)-SEARCH("/",N3122)))</f>
        <v>spaces</v>
      </c>
      <c r="S3122" s="9">
        <f t="shared" si="145"/>
        <v>42435.942083333335</v>
      </c>
      <c r="T3122" s="9">
        <f t="shared" si="146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44"/>
        <v>6.6666666666666671E-3</v>
      </c>
      <c r="P3123">
        <f>IFERROR(E3123/L3123, "null")</f>
        <v>10</v>
      </c>
      <c r="Q3123" t="str">
        <f>TRIM(LEFT(N3123,SEARCH("/",N3123,1)-1))</f>
        <v>theater</v>
      </c>
      <c r="R3123" t="str">
        <f>TRIM(RIGHT(N3123,LEN(N3123)-SEARCH("/",N3123)))</f>
        <v>spaces</v>
      </c>
      <c r="S3123" s="9">
        <f t="shared" si="145"/>
        <v>41848.679803240739</v>
      </c>
      <c r="T3123" s="9">
        <f t="shared" si="146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44"/>
        <v>0.58291457286432158</v>
      </c>
      <c r="P3124">
        <f>IFERROR(E3124/L3124, "null")</f>
        <v>58</v>
      </c>
      <c r="Q3124" t="str">
        <f>TRIM(LEFT(N3124,SEARCH("/",N3124,1)-1))</f>
        <v>theater</v>
      </c>
      <c r="R3124" t="str">
        <f>TRIM(RIGHT(N3124,LEN(N3124)-SEARCH("/",N3124)))</f>
        <v>spaces</v>
      </c>
      <c r="S3124" s="9">
        <f t="shared" si="145"/>
        <v>42678.932083333333</v>
      </c>
      <c r="T3124" s="9">
        <f t="shared" si="146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44"/>
        <v>0.68153600000000003</v>
      </c>
      <c r="P3125">
        <f>IFERROR(E3125/L3125, "null")</f>
        <v>244.80459770114942</v>
      </c>
      <c r="Q3125" t="str">
        <f>TRIM(LEFT(N3125,SEARCH("/",N3125,1)-1))</f>
        <v>theater</v>
      </c>
      <c r="R3125" t="str">
        <f>TRIM(RIGHT(N3125,LEN(N3125)-SEARCH("/",N3125)))</f>
        <v>spaces</v>
      </c>
      <c r="S3125" s="9">
        <f t="shared" si="145"/>
        <v>42530.993032407408</v>
      </c>
      <c r="T3125" s="9">
        <f t="shared" si="146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44"/>
        <v>3.2499999999999997E-5</v>
      </c>
      <c r="P3126">
        <f>IFERROR(E3126/L3126, "null")</f>
        <v>6.5</v>
      </c>
      <c r="Q3126" t="str">
        <f>TRIM(LEFT(N3126,SEARCH("/",N3126,1)-1))</f>
        <v>theater</v>
      </c>
      <c r="R3126" t="str">
        <f>TRIM(RIGHT(N3126,LEN(N3126)-SEARCH("/",N3126)))</f>
        <v>spaces</v>
      </c>
      <c r="S3126" s="9">
        <f t="shared" si="145"/>
        <v>41977.780104166668</v>
      </c>
      <c r="T3126" s="9">
        <f t="shared" si="146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44"/>
        <v>0</v>
      </c>
      <c r="P3127" t="str">
        <f>IFERROR(E3127/L3127, "null")</f>
        <v>null</v>
      </c>
      <c r="Q3127" t="str">
        <f>TRIM(LEFT(N3127,SEARCH("/",N3127,1)-1))</f>
        <v>theater</v>
      </c>
      <c r="R3127" t="str">
        <f>TRIM(RIGHT(N3127,LEN(N3127)-SEARCH("/",N3127)))</f>
        <v>spaces</v>
      </c>
      <c r="S3127" s="9">
        <f t="shared" si="145"/>
        <v>42346.20685185185</v>
      </c>
      <c r="T3127" s="9">
        <f t="shared" si="146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44"/>
        <v>4.1599999999999998E-2</v>
      </c>
      <c r="P3128">
        <f>IFERROR(E3128/L3128, "null")</f>
        <v>61.176470588235297</v>
      </c>
      <c r="Q3128" t="str">
        <f>TRIM(LEFT(N3128,SEARCH("/",N3128,1)-1))</f>
        <v>theater</v>
      </c>
      <c r="R3128" t="str">
        <f>TRIM(RIGHT(N3128,LEN(N3128)-SEARCH("/",N3128)))</f>
        <v>spaces</v>
      </c>
      <c r="S3128" s="9">
        <f t="shared" si="145"/>
        <v>42427.01807870371</v>
      </c>
      <c r="T3128" s="9">
        <f t="shared" si="146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44"/>
        <v>0</v>
      </c>
      <c r="P3129" t="str">
        <f>IFERROR(E3129/L3129, "null")</f>
        <v>null</v>
      </c>
      <c r="Q3129" t="str">
        <f>TRIM(LEFT(N3129,SEARCH("/",N3129,1)-1))</f>
        <v>theater</v>
      </c>
      <c r="R3129" t="str">
        <f>TRIM(RIGHT(N3129,LEN(N3129)-SEARCH("/",N3129)))</f>
        <v>spaces</v>
      </c>
      <c r="S3129" s="9">
        <f t="shared" si="145"/>
        <v>42034.856817129628</v>
      </c>
      <c r="T3129" s="9">
        <f t="shared" si="146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44"/>
        <v>1.0860666666666667</v>
      </c>
      <c r="P3130">
        <f>IFERROR(E3130/L3130, "null")</f>
        <v>139.23931623931625</v>
      </c>
      <c r="Q3130" t="str">
        <f>TRIM(LEFT(N3130,SEARCH("/",N3130,1)-1))</f>
        <v>theater</v>
      </c>
      <c r="R3130" t="str">
        <f>TRIM(RIGHT(N3130,LEN(N3130)-SEARCH("/",N3130)))</f>
        <v>plays</v>
      </c>
      <c r="S3130" s="9">
        <f t="shared" si="145"/>
        <v>42780.825706018513</v>
      </c>
      <c r="T3130" s="9">
        <f t="shared" si="146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44"/>
        <v>8.0000000000000002E-3</v>
      </c>
      <c r="P3131">
        <f>IFERROR(E3131/L3131, "null")</f>
        <v>10</v>
      </c>
      <c r="Q3131" t="str">
        <f>TRIM(LEFT(N3131,SEARCH("/",N3131,1)-1))</f>
        <v>theater</v>
      </c>
      <c r="R3131" t="str">
        <f>TRIM(RIGHT(N3131,LEN(N3131)-SEARCH("/",N3131)))</f>
        <v>plays</v>
      </c>
      <c r="S3131" s="9">
        <f t="shared" si="145"/>
        <v>42803.842812499999</v>
      </c>
      <c r="T3131" s="9">
        <f t="shared" si="146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44"/>
        <v>3.7499999999999999E-2</v>
      </c>
      <c r="P3132">
        <f>IFERROR(E3132/L3132, "null")</f>
        <v>93.75</v>
      </c>
      <c r="Q3132" t="str">
        <f>TRIM(LEFT(N3132,SEARCH("/",N3132,1)-1))</f>
        <v>theater</v>
      </c>
      <c r="R3132" t="str">
        <f>TRIM(RIGHT(N3132,LEN(N3132)-SEARCH("/",N3132)))</f>
        <v>plays</v>
      </c>
      <c r="S3132" s="9">
        <f t="shared" si="145"/>
        <v>42808.640231481477</v>
      </c>
      <c r="T3132" s="9">
        <f t="shared" si="146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44"/>
        <v>0.15731707317073171</v>
      </c>
      <c r="P3133">
        <f>IFERROR(E3133/L3133, "null")</f>
        <v>53.75</v>
      </c>
      <c r="Q3133" t="str">
        <f>TRIM(LEFT(N3133,SEARCH("/",N3133,1)-1))</f>
        <v>theater</v>
      </c>
      <c r="R3133" t="str">
        <f>TRIM(RIGHT(N3133,LEN(N3133)-SEARCH("/",N3133)))</f>
        <v>plays</v>
      </c>
      <c r="S3133" s="9">
        <f t="shared" si="145"/>
        <v>42803.579224537039</v>
      </c>
      <c r="T3133" s="9">
        <f t="shared" si="146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44"/>
        <v>3.3333333333333332E-4</v>
      </c>
      <c r="P3134">
        <f>IFERROR(E3134/L3134, "null")</f>
        <v>10</v>
      </c>
      <c r="Q3134" t="str">
        <f>TRIM(LEFT(N3134,SEARCH("/",N3134,1)-1))</f>
        <v>theater</v>
      </c>
      <c r="R3134" t="str">
        <f>TRIM(RIGHT(N3134,LEN(N3134)-SEARCH("/",N3134)))</f>
        <v>plays</v>
      </c>
      <c r="S3134" s="9">
        <f t="shared" si="145"/>
        <v>42786.350231481483</v>
      </c>
      <c r="T3134" s="9">
        <f t="shared" si="146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44"/>
        <v>1.08</v>
      </c>
      <c r="P3135">
        <f>IFERROR(E3135/L3135, "null")</f>
        <v>33.75</v>
      </c>
      <c r="Q3135" t="str">
        <f>TRIM(LEFT(N3135,SEARCH("/",N3135,1)-1))</f>
        <v>theater</v>
      </c>
      <c r="R3135" t="str">
        <f>TRIM(RIGHT(N3135,LEN(N3135)-SEARCH("/",N3135)))</f>
        <v>plays</v>
      </c>
      <c r="S3135" s="9">
        <f t="shared" si="145"/>
        <v>42788.565208333333</v>
      </c>
      <c r="T3135" s="9">
        <f t="shared" si="146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44"/>
        <v>0.22500000000000001</v>
      </c>
      <c r="P3136">
        <f>IFERROR(E3136/L3136, "null")</f>
        <v>18.75</v>
      </c>
      <c r="Q3136" t="str">
        <f>TRIM(LEFT(N3136,SEARCH("/",N3136,1)-1))</f>
        <v>theater</v>
      </c>
      <c r="R3136" t="str">
        <f>TRIM(RIGHT(N3136,LEN(N3136)-SEARCH("/",N3136)))</f>
        <v>plays</v>
      </c>
      <c r="S3136" s="9">
        <f t="shared" si="145"/>
        <v>42800.720127314817</v>
      </c>
      <c r="T3136" s="9">
        <f t="shared" si="146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44"/>
        <v>0.20849420849420849</v>
      </c>
      <c r="P3137">
        <f>IFERROR(E3137/L3137, "null")</f>
        <v>23.142857142857142</v>
      </c>
      <c r="Q3137" t="str">
        <f>TRIM(LEFT(N3137,SEARCH("/",N3137,1)-1))</f>
        <v>theater</v>
      </c>
      <c r="R3137" t="str">
        <f>TRIM(RIGHT(N3137,LEN(N3137)-SEARCH("/",N3137)))</f>
        <v>plays</v>
      </c>
      <c r="S3137" s="9">
        <f t="shared" si="145"/>
        <v>42807.151863425926</v>
      </c>
      <c r="T3137" s="9">
        <f t="shared" si="146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44"/>
        <v>1.278</v>
      </c>
      <c r="P3138">
        <f>IFERROR(E3138/L3138, "null")</f>
        <v>29.045454545454547</v>
      </c>
      <c r="Q3138" t="str">
        <f>TRIM(LEFT(N3138,SEARCH("/",N3138,1)-1))</f>
        <v>theater</v>
      </c>
      <c r="R3138" t="str">
        <f>TRIM(RIGHT(N3138,LEN(N3138)-SEARCH("/",N3138)))</f>
        <v>plays</v>
      </c>
      <c r="S3138" s="9">
        <f t="shared" si="145"/>
        <v>42789.462430555555</v>
      </c>
      <c r="T3138" s="9">
        <f t="shared" si="146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47">E3139/D3139</f>
        <v>3.3333333333333333E-2</v>
      </c>
      <c r="P3139">
        <f>IFERROR(E3139/L3139, "null")</f>
        <v>50</v>
      </c>
      <c r="Q3139" t="str">
        <f>TRIM(LEFT(N3139,SEARCH("/",N3139,1)-1))</f>
        <v>theater</v>
      </c>
      <c r="R3139" t="str">
        <f>TRIM(RIGHT(N3139,LEN(N3139)-SEARCH("/",N3139)))</f>
        <v>plays</v>
      </c>
      <c r="S3139" s="9">
        <f t="shared" ref="S3139:S3202" si="148">(((J3139/60)/60)/24)+DATE(1970,1,1)</f>
        <v>42807.885057870371</v>
      </c>
      <c r="T3139" s="9">
        <f t="shared" ref="T3139:T3202" si="14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47"/>
        <v>0</v>
      </c>
      <c r="P3140" t="str">
        <f>IFERROR(E3140/L3140, "null")</f>
        <v>null</v>
      </c>
      <c r="Q3140" t="str">
        <f>TRIM(LEFT(N3140,SEARCH("/",N3140,1)-1))</f>
        <v>theater</v>
      </c>
      <c r="R3140" t="str">
        <f>TRIM(RIGHT(N3140,LEN(N3140)-SEARCH("/",N3140)))</f>
        <v>plays</v>
      </c>
      <c r="S3140" s="9">
        <f t="shared" si="148"/>
        <v>42809.645914351851</v>
      </c>
      <c r="T3140" s="9">
        <f t="shared" si="14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47"/>
        <v>5.3999999999999999E-2</v>
      </c>
      <c r="P3141">
        <f>IFERROR(E3141/L3141, "null")</f>
        <v>450</v>
      </c>
      <c r="Q3141" t="str">
        <f>TRIM(LEFT(N3141,SEARCH("/",N3141,1)-1))</f>
        <v>theater</v>
      </c>
      <c r="R3141" t="str">
        <f>TRIM(RIGHT(N3141,LEN(N3141)-SEARCH("/",N3141)))</f>
        <v>plays</v>
      </c>
      <c r="S3141" s="9">
        <f t="shared" si="148"/>
        <v>42785.270370370374</v>
      </c>
      <c r="T3141" s="9">
        <f t="shared" si="14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47"/>
        <v>9.5999999999999992E-3</v>
      </c>
      <c r="P3142">
        <f>IFERROR(E3142/L3142, "null")</f>
        <v>24</v>
      </c>
      <c r="Q3142" t="str">
        <f>TRIM(LEFT(N3142,SEARCH("/",N3142,1)-1))</f>
        <v>theater</v>
      </c>
      <c r="R3142" t="str">
        <f>TRIM(RIGHT(N3142,LEN(N3142)-SEARCH("/",N3142)))</f>
        <v>plays</v>
      </c>
      <c r="S3142" s="9">
        <f t="shared" si="148"/>
        <v>42802.718784722223</v>
      </c>
      <c r="T3142" s="9">
        <f t="shared" si="14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47"/>
        <v>0.51600000000000001</v>
      </c>
      <c r="P3143">
        <f>IFERROR(E3143/L3143, "null")</f>
        <v>32.25</v>
      </c>
      <c r="Q3143" t="str">
        <f>TRIM(LEFT(N3143,SEARCH("/",N3143,1)-1))</f>
        <v>theater</v>
      </c>
      <c r="R3143" t="str">
        <f>TRIM(RIGHT(N3143,LEN(N3143)-SEARCH("/",N3143)))</f>
        <v>plays</v>
      </c>
      <c r="S3143" s="9">
        <f t="shared" si="148"/>
        <v>42800.753333333334</v>
      </c>
      <c r="T3143" s="9">
        <f t="shared" si="14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47"/>
        <v>1.6363636363636365E-2</v>
      </c>
      <c r="P3144">
        <f>IFERROR(E3144/L3144, "null")</f>
        <v>15</v>
      </c>
      <c r="Q3144" t="str">
        <f>TRIM(LEFT(N3144,SEARCH("/",N3144,1)-1))</f>
        <v>theater</v>
      </c>
      <c r="R3144" t="str">
        <f>TRIM(RIGHT(N3144,LEN(N3144)-SEARCH("/",N3144)))</f>
        <v>plays</v>
      </c>
      <c r="S3144" s="9">
        <f t="shared" si="148"/>
        <v>42783.513182870374</v>
      </c>
      <c r="T3144" s="9">
        <f t="shared" si="14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47"/>
        <v>0</v>
      </c>
      <c r="P3145" t="str">
        <f>IFERROR(E3145/L3145, "null")</f>
        <v>null</v>
      </c>
      <c r="Q3145" t="str">
        <f>TRIM(LEFT(N3145,SEARCH("/",N3145,1)-1))</f>
        <v>theater</v>
      </c>
      <c r="R3145" t="str">
        <f>TRIM(RIGHT(N3145,LEN(N3145)-SEARCH("/",N3145)))</f>
        <v>plays</v>
      </c>
      <c r="S3145" s="9">
        <f t="shared" si="148"/>
        <v>42808.358287037037</v>
      </c>
      <c r="T3145" s="9">
        <f t="shared" si="14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47"/>
        <v>0.754</v>
      </c>
      <c r="P3146">
        <f>IFERROR(E3146/L3146, "null")</f>
        <v>251.33333333333334</v>
      </c>
      <c r="Q3146" t="str">
        <f>TRIM(LEFT(N3146,SEARCH("/",N3146,1)-1))</f>
        <v>theater</v>
      </c>
      <c r="R3146" t="str">
        <f>TRIM(RIGHT(N3146,LEN(N3146)-SEARCH("/",N3146)))</f>
        <v>plays</v>
      </c>
      <c r="S3146" s="9">
        <f t="shared" si="148"/>
        <v>42796.538275462968</v>
      </c>
      <c r="T3146" s="9">
        <f t="shared" si="14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47"/>
        <v>0</v>
      </c>
      <c r="P3147" t="str">
        <f>IFERROR(E3147/L3147, "null")</f>
        <v>null</v>
      </c>
      <c r="Q3147" t="str">
        <f>TRIM(LEFT(N3147,SEARCH("/",N3147,1)-1))</f>
        <v>theater</v>
      </c>
      <c r="R3147" t="str">
        <f>TRIM(RIGHT(N3147,LEN(N3147)-SEARCH("/",N3147)))</f>
        <v>plays</v>
      </c>
      <c r="S3147" s="9">
        <f t="shared" si="148"/>
        <v>42762.040902777779</v>
      </c>
      <c r="T3147" s="9">
        <f t="shared" si="14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47"/>
        <v>0.105</v>
      </c>
      <c r="P3148">
        <f>IFERROR(E3148/L3148, "null")</f>
        <v>437.5</v>
      </c>
      <c r="Q3148" t="str">
        <f>TRIM(LEFT(N3148,SEARCH("/",N3148,1)-1))</f>
        <v>theater</v>
      </c>
      <c r="R3148" t="str">
        <f>TRIM(RIGHT(N3148,LEN(N3148)-SEARCH("/",N3148)))</f>
        <v>plays</v>
      </c>
      <c r="S3148" s="9">
        <f t="shared" si="148"/>
        <v>42796.682476851856</v>
      </c>
      <c r="T3148" s="9">
        <f t="shared" si="14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47"/>
        <v>1.1752499999999999</v>
      </c>
      <c r="P3149">
        <f>IFERROR(E3149/L3149, "null")</f>
        <v>110.35211267605634</v>
      </c>
      <c r="Q3149" t="str">
        <f>TRIM(LEFT(N3149,SEARCH("/",N3149,1)-1))</f>
        <v>theater</v>
      </c>
      <c r="R3149" t="str">
        <f>TRIM(RIGHT(N3149,LEN(N3149)-SEARCH("/",N3149)))</f>
        <v>plays</v>
      </c>
      <c r="S3149" s="9">
        <f t="shared" si="148"/>
        <v>41909.969386574077</v>
      </c>
      <c r="T3149" s="9">
        <f t="shared" si="14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47"/>
        <v>1.3116666666666668</v>
      </c>
      <c r="P3150">
        <f>IFERROR(E3150/L3150, "null")</f>
        <v>41.421052631578945</v>
      </c>
      <c r="Q3150" t="str">
        <f>TRIM(LEFT(N3150,SEARCH("/",N3150,1)-1))</f>
        <v>theater</v>
      </c>
      <c r="R3150" t="str">
        <f>TRIM(RIGHT(N3150,LEN(N3150)-SEARCH("/",N3150)))</f>
        <v>plays</v>
      </c>
      <c r="S3150" s="9">
        <f t="shared" si="148"/>
        <v>41891.665324074071</v>
      </c>
      <c r="T3150" s="9">
        <f t="shared" si="14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47"/>
        <v>1.04</v>
      </c>
      <c r="P3151">
        <f>IFERROR(E3151/L3151, "null")</f>
        <v>52</v>
      </c>
      <c r="Q3151" t="str">
        <f>TRIM(LEFT(N3151,SEARCH("/",N3151,1)-1))</f>
        <v>theater</v>
      </c>
      <c r="R3151" t="str">
        <f>TRIM(RIGHT(N3151,LEN(N3151)-SEARCH("/",N3151)))</f>
        <v>plays</v>
      </c>
      <c r="S3151" s="9">
        <f t="shared" si="148"/>
        <v>41226.017361111109</v>
      </c>
      <c r="T3151" s="9">
        <f t="shared" si="14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47"/>
        <v>1.01</v>
      </c>
      <c r="P3152">
        <f>IFERROR(E3152/L3152, "null")</f>
        <v>33.990384615384613</v>
      </c>
      <c r="Q3152" t="str">
        <f>TRIM(LEFT(N3152,SEARCH("/",N3152,1)-1))</f>
        <v>theater</v>
      </c>
      <c r="R3152" t="str">
        <f>TRIM(RIGHT(N3152,LEN(N3152)-SEARCH("/",N3152)))</f>
        <v>plays</v>
      </c>
      <c r="S3152" s="9">
        <f t="shared" si="148"/>
        <v>40478.263923611114</v>
      </c>
      <c r="T3152" s="9">
        <f t="shared" si="14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47"/>
        <v>1.004</v>
      </c>
      <c r="P3153">
        <f>IFERROR(E3153/L3153, "null")</f>
        <v>103.35294117647059</v>
      </c>
      <c r="Q3153" t="str">
        <f>TRIM(LEFT(N3153,SEARCH("/",N3153,1)-1))</f>
        <v>theater</v>
      </c>
      <c r="R3153" t="str">
        <f>TRIM(RIGHT(N3153,LEN(N3153)-SEARCH("/",N3153)))</f>
        <v>plays</v>
      </c>
      <c r="S3153" s="9">
        <f t="shared" si="148"/>
        <v>41862.83997685185</v>
      </c>
      <c r="T3153" s="9">
        <f t="shared" si="14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47"/>
        <v>1.0595454545454546</v>
      </c>
      <c r="P3154">
        <f>IFERROR(E3154/L3154, "null")</f>
        <v>34.791044776119406</v>
      </c>
      <c r="Q3154" t="str">
        <f>TRIM(LEFT(N3154,SEARCH("/",N3154,1)-1))</f>
        <v>theater</v>
      </c>
      <c r="R3154" t="str">
        <f>TRIM(RIGHT(N3154,LEN(N3154)-SEARCH("/",N3154)))</f>
        <v>plays</v>
      </c>
      <c r="S3154" s="9">
        <f t="shared" si="148"/>
        <v>41550.867673611108</v>
      </c>
      <c r="T3154" s="9">
        <f t="shared" si="14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47"/>
        <v>3.3558333333333334</v>
      </c>
      <c r="P3155">
        <f>IFERROR(E3155/L3155, "null")</f>
        <v>41.773858921161825</v>
      </c>
      <c r="Q3155" t="str">
        <f>TRIM(LEFT(N3155,SEARCH("/",N3155,1)-1))</f>
        <v>theater</v>
      </c>
      <c r="R3155" t="str">
        <f>TRIM(RIGHT(N3155,LEN(N3155)-SEARCH("/",N3155)))</f>
        <v>plays</v>
      </c>
      <c r="S3155" s="9">
        <f t="shared" si="148"/>
        <v>40633.154363425929</v>
      </c>
      <c r="T3155" s="9">
        <f t="shared" si="14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47"/>
        <v>1.1292857142857142</v>
      </c>
      <c r="P3156">
        <f>IFERROR(E3156/L3156, "null")</f>
        <v>64.268292682926827</v>
      </c>
      <c r="Q3156" t="str">
        <f>TRIM(LEFT(N3156,SEARCH("/",N3156,1)-1))</f>
        <v>theater</v>
      </c>
      <c r="R3156" t="str">
        <f>TRIM(RIGHT(N3156,LEN(N3156)-SEARCH("/",N3156)))</f>
        <v>plays</v>
      </c>
      <c r="S3156" s="9">
        <f t="shared" si="148"/>
        <v>40970.875671296293</v>
      </c>
      <c r="T3156" s="9">
        <f t="shared" si="14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47"/>
        <v>1.885046</v>
      </c>
      <c r="P3157">
        <f>IFERROR(E3157/L3157, "null")</f>
        <v>31.209370860927152</v>
      </c>
      <c r="Q3157" t="str">
        <f>TRIM(LEFT(N3157,SEARCH("/",N3157,1)-1))</f>
        <v>theater</v>
      </c>
      <c r="R3157" t="str">
        <f>TRIM(RIGHT(N3157,LEN(N3157)-SEARCH("/",N3157)))</f>
        <v>plays</v>
      </c>
      <c r="S3157" s="9">
        <f t="shared" si="148"/>
        <v>41233.499131944445</v>
      </c>
      <c r="T3157" s="9">
        <f t="shared" si="14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47"/>
        <v>1.0181818181818181</v>
      </c>
      <c r="P3158">
        <f>IFERROR(E3158/L3158, "null")</f>
        <v>62.921348314606739</v>
      </c>
      <c r="Q3158" t="str">
        <f>TRIM(LEFT(N3158,SEARCH("/",N3158,1)-1))</f>
        <v>theater</v>
      </c>
      <c r="R3158" t="str">
        <f>TRIM(RIGHT(N3158,LEN(N3158)-SEARCH("/",N3158)))</f>
        <v>plays</v>
      </c>
      <c r="S3158" s="9">
        <f t="shared" si="148"/>
        <v>41026.953055555554</v>
      </c>
      <c r="T3158" s="9">
        <f t="shared" si="14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47"/>
        <v>1.01</v>
      </c>
      <c r="P3159">
        <f>IFERROR(E3159/L3159, "null")</f>
        <v>98.536585365853654</v>
      </c>
      <c r="Q3159" t="str">
        <f>TRIM(LEFT(N3159,SEARCH("/",N3159,1)-1))</f>
        <v>theater</v>
      </c>
      <c r="R3159" t="str">
        <f>TRIM(RIGHT(N3159,LEN(N3159)-SEARCH("/",N3159)))</f>
        <v>plays</v>
      </c>
      <c r="S3159" s="9">
        <f t="shared" si="148"/>
        <v>41829.788252314815</v>
      </c>
      <c r="T3159" s="9">
        <f t="shared" si="14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47"/>
        <v>1.1399999999999999</v>
      </c>
      <c r="P3160">
        <f>IFERROR(E3160/L3160, "null")</f>
        <v>82.608695652173907</v>
      </c>
      <c r="Q3160" t="str">
        <f>TRIM(LEFT(N3160,SEARCH("/",N3160,1)-1))</f>
        <v>theater</v>
      </c>
      <c r="R3160" t="str">
        <f>TRIM(RIGHT(N3160,LEN(N3160)-SEARCH("/",N3160)))</f>
        <v>plays</v>
      </c>
      <c r="S3160" s="9">
        <f t="shared" si="148"/>
        <v>41447.839722222219</v>
      </c>
      <c r="T3160" s="9">
        <f t="shared" si="14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47"/>
        <v>1.3348133333333334</v>
      </c>
      <c r="P3161">
        <f>IFERROR(E3161/L3161, "null")</f>
        <v>38.504230769230773</v>
      </c>
      <c r="Q3161" t="str">
        <f>TRIM(LEFT(N3161,SEARCH("/",N3161,1)-1))</f>
        <v>theater</v>
      </c>
      <c r="R3161" t="str">
        <f>TRIM(RIGHT(N3161,LEN(N3161)-SEARCH("/",N3161)))</f>
        <v>plays</v>
      </c>
      <c r="S3161" s="9">
        <f t="shared" si="148"/>
        <v>40884.066678240742</v>
      </c>
      <c r="T3161" s="9">
        <f t="shared" si="14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47"/>
        <v>1.0153333333333334</v>
      </c>
      <c r="P3162">
        <f>IFERROR(E3162/L3162, "null")</f>
        <v>80.15789473684211</v>
      </c>
      <c r="Q3162" t="str">
        <f>TRIM(LEFT(N3162,SEARCH("/",N3162,1)-1))</f>
        <v>theater</v>
      </c>
      <c r="R3162" t="str">
        <f>TRIM(RIGHT(N3162,LEN(N3162)-SEARCH("/",N3162)))</f>
        <v>plays</v>
      </c>
      <c r="S3162" s="9">
        <f t="shared" si="148"/>
        <v>41841.26489583333</v>
      </c>
      <c r="T3162" s="9">
        <f t="shared" si="14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47"/>
        <v>1.0509999999999999</v>
      </c>
      <c r="P3163">
        <f>IFERROR(E3163/L3163, "null")</f>
        <v>28.405405405405407</v>
      </c>
      <c r="Q3163" t="str">
        <f>TRIM(LEFT(N3163,SEARCH("/",N3163,1)-1))</f>
        <v>theater</v>
      </c>
      <c r="R3163" t="str">
        <f>TRIM(RIGHT(N3163,LEN(N3163)-SEARCH("/",N3163)))</f>
        <v>plays</v>
      </c>
      <c r="S3163" s="9">
        <f t="shared" si="148"/>
        <v>41897.536134259259</v>
      </c>
      <c r="T3163" s="9">
        <f t="shared" si="14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47"/>
        <v>1.2715000000000001</v>
      </c>
      <c r="P3164">
        <f>IFERROR(E3164/L3164, "null")</f>
        <v>80.730158730158735</v>
      </c>
      <c r="Q3164" t="str">
        <f>TRIM(LEFT(N3164,SEARCH("/",N3164,1)-1))</f>
        <v>theater</v>
      </c>
      <c r="R3164" t="str">
        <f>TRIM(RIGHT(N3164,LEN(N3164)-SEARCH("/",N3164)))</f>
        <v>plays</v>
      </c>
      <c r="S3164" s="9">
        <f t="shared" si="148"/>
        <v>41799.685902777775</v>
      </c>
      <c r="T3164" s="9">
        <f t="shared" si="14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47"/>
        <v>1.1115384615384616</v>
      </c>
      <c r="P3165">
        <f>IFERROR(E3165/L3165, "null")</f>
        <v>200.69444444444446</v>
      </c>
      <c r="Q3165" t="str">
        <f>TRIM(LEFT(N3165,SEARCH("/",N3165,1)-1))</f>
        <v>theater</v>
      </c>
      <c r="R3165" t="str">
        <f>TRIM(RIGHT(N3165,LEN(N3165)-SEARCH("/",N3165)))</f>
        <v>plays</v>
      </c>
      <c r="S3165" s="9">
        <f t="shared" si="148"/>
        <v>41775.753761574073</v>
      </c>
      <c r="T3165" s="9">
        <f t="shared" si="14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47"/>
        <v>1.0676000000000001</v>
      </c>
      <c r="P3166">
        <f>IFERROR(E3166/L3166, "null")</f>
        <v>37.591549295774648</v>
      </c>
      <c r="Q3166" t="str">
        <f>TRIM(LEFT(N3166,SEARCH("/",N3166,1)-1))</f>
        <v>theater</v>
      </c>
      <c r="R3166" t="str">
        <f>TRIM(RIGHT(N3166,LEN(N3166)-SEARCH("/",N3166)))</f>
        <v>plays</v>
      </c>
      <c r="S3166" s="9">
        <f t="shared" si="148"/>
        <v>41766.80572916667</v>
      </c>
      <c r="T3166" s="9">
        <f t="shared" si="14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47"/>
        <v>1.6266666666666667</v>
      </c>
      <c r="P3167">
        <f>IFERROR(E3167/L3167, "null")</f>
        <v>58.095238095238095</v>
      </c>
      <c r="Q3167" t="str">
        <f>TRIM(LEFT(N3167,SEARCH("/",N3167,1)-1))</f>
        <v>theater</v>
      </c>
      <c r="R3167" t="str">
        <f>TRIM(RIGHT(N3167,LEN(N3167)-SEARCH("/",N3167)))</f>
        <v>plays</v>
      </c>
      <c r="S3167" s="9">
        <f t="shared" si="148"/>
        <v>40644.159259259257</v>
      </c>
      <c r="T3167" s="9">
        <f t="shared" si="14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47"/>
        <v>1.6022808571428573</v>
      </c>
      <c r="P3168">
        <f>IFERROR(E3168/L3168, "null")</f>
        <v>60.300892473118282</v>
      </c>
      <c r="Q3168" t="str">
        <f>TRIM(LEFT(N3168,SEARCH("/",N3168,1)-1))</f>
        <v>theater</v>
      </c>
      <c r="R3168" t="str">
        <f>TRIM(RIGHT(N3168,LEN(N3168)-SEARCH("/",N3168)))</f>
        <v>plays</v>
      </c>
      <c r="S3168" s="9">
        <f t="shared" si="148"/>
        <v>41940.69158564815</v>
      </c>
      <c r="T3168" s="9">
        <f t="shared" si="14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47"/>
        <v>1.1616666666666666</v>
      </c>
      <c r="P3169">
        <f>IFERROR(E3169/L3169, "null")</f>
        <v>63.363636363636367</v>
      </c>
      <c r="Q3169" t="str">
        <f>TRIM(LEFT(N3169,SEARCH("/",N3169,1)-1))</f>
        <v>theater</v>
      </c>
      <c r="R3169" t="str">
        <f>TRIM(RIGHT(N3169,LEN(N3169)-SEARCH("/",N3169)))</f>
        <v>plays</v>
      </c>
      <c r="S3169" s="9">
        <f t="shared" si="148"/>
        <v>41839.175706018519</v>
      </c>
      <c r="T3169" s="9">
        <f t="shared" si="14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47"/>
        <v>1.242</v>
      </c>
      <c r="P3170">
        <f>IFERROR(E3170/L3170, "null")</f>
        <v>50.901639344262293</v>
      </c>
      <c r="Q3170" t="str">
        <f>TRIM(LEFT(N3170,SEARCH("/",N3170,1)-1))</f>
        <v>theater</v>
      </c>
      <c r="R3170" t="str">
        <f>TRIM(RIGHT(N3170,LEN(N3170)-SEARCH("/",N3170)))</f>
        <v>plays</v>
      </c>
      <c r="S3170" s="9">
        <f t="shared" si="148"/>
        <v>41772.105937500004</v>
      </c>
      <c r="T3170" s="9">
        <f t="shared" si="14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47"/>
        <v>1.030125</v>
      </c>
      <c r="P3171">
        <f>IFERROR(E3171/L3171, "null")</f>
        <v>100.5</v>
      </c>
      <c r="Q3171" t="str">
        <f>TRIM(LEFT(N3171,SEARCH("/",N3171,1)-1))</f>
        <v>theater</v>
      </c>
      <c r="R3171" t="str">
        <f>TRIM(RIGHT(N3171,LEN(N3171)-SEARCH("/",N3171)))</f>
        <v>plays</v>
      </c>
      <c r="S3171" s="9">
        <f t="shared" si="148"/>
        <v>41591.737974537034</v>
      </c>
      <c r="T3171" s="9">
        <f t="shared" si="14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47"/>
        <v>1.1225000000000001</v>
      </c>
      <c r="P3172">
        <f>IFERROR(E3172/L3172, "null")</f>
        <v>31.619718309859156</v>
      </c>
      <c r="Q3172" t="str">
        <f>TRIM(LEFT(N3172,SEARCH("/",N3172,1)-1))</f>
        <v>theater</v>
      </c>
      <c r="R3172" t="str">
        <f>TRIM(RIGHT(N3172,LEN(N3172)-SEARCH("/",N3172)))</f>
        <v>plays</v>
      </c>
      <c r="S3172" s="9">
        <f t="shared" si="148"/>
        <v>41789.080370370371</v>
      </c>
      <c r="T3172" s="9">
        <f t="shared" si="14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47"/>
        <v>1.0881428571428571</v>
      </c>
      <c r="P3173">
        <f>IFERROR(E3173/L3173, "null")</f>
        <v>65.102564102564102</v>
      </c>
      <c r="Q3173" t="str">
        <f>TRIM(LEFT(N3173,SEARCH("/",N3173,1)-1))</f>
        <v>theater</v>
      </c>
      <c r="R3173" t="str">
        <f>TRIM(RIGHT(N3173,LEN(N3173)-SEARCH("/",N3173)))</f>
        <v>plays</v>
      </c>
      <c r="S3173" s="9">
        <f t="shared" si="148"/>
        <v>42466.608310185184</v>
      </c>
      <c r="T3173" s="9">
        <f t="shared" si="14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47"/>
        <v>1.1499999999999999</v>
      </c>
      <c r="P3174">
        <f>IFERROR(E3174/L3174, "null")</f>
        <v>79.310344827586206</v>
      </c>
      <c r="Q3174" t="str">
        <f>TRIM(LEFT(N3174,SEARCH("/",N3174,1)-1))</f>
        <v>theater</v>
      </c>
      <c r="R3174" t="str">
        <f>TRIM(RIGHT(N3174,LEN(N3174)-SEARCH("/",N3174)))</f>
        <v>plays</v>
      </c>
      <c r="S3174" s="9">
        <f t="shared" si="148"/>
        <v>40923.729953703703</v>
      </c>
      <c r="T3174" s="9">
        <f t="shared" si="14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47"/>
        <v>1.03</v>
      </c>
      <c r="P3175">
        <f>IFERROR(E3175/L3175, "null")</f>
        <v>139.18918918918919</v>
      </c>
      <c r="Q3175" t="str">
        <f>TRIM(LEFT(N3175,SEARCH("/",N3175,1)-1))</f>
        <v>theater</v>
      </c>
      <c r="R3175" t="str">
        <f>TRIM(RIGHT(N3175,LEN(N3175)-SEARCH("/",N3175)))</f>
        <v>plays</v>
      </c>
      <c r="S3175" s="9">
        <f t="shared" si="148"/>
        <v>41878.878379629627</v>
      </c>
      <c r="T3175" s="9">
        <f t="shared" si="14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47"/>
        <v>1.0113333333333334</v>
      </c>
      <c r="P3176">
        <f>IFERROR(E3176/L3176, "null")</f>
        <v>131.91304347826087</v>
      </c>
      <c r="Q3176" t="str">
        <f>TRIM(LEFT(N3176,SEARCH("/",N3176,1)-1))</f>
        <v>theater</v>
      </c>
      <c r="R3176" t="str">
        <f>TRIM(RIGHT(N3176,LEN(N3176)-SEARCH("/",N3176)))</f>
        <v>plays</v>
      </c>
      <c r="S3176" s="9">
        <f t="shared" si="148"/>
        <v>41862.864675925928</v>
      </c>
      <c r="T3176" s="9">
        <f t="shared" si="14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47"/>
        <v>1.0955999999999999</v>
      </c>
      <c r="P3177">
        <f>IFERROR(E3177/L3177, "null")</f>
        <v>91.3</v>
      </c>
      <c r="Q3177" t="str">
        <f>TRIM(LEFT(N3177,SEARCH("/",N3177,1)-1))</f>
        <v>theater</v>
      </c>
      <c r="R3177" t="str">
        <f>TRIM(RIGHT(N3177,LEN(N3177)-SEARCH("/",N3177)))</f>
        <v>plays</v>
      </c>
      <c r="S3177" s="9">
        <f t="shared" si="148"/>
        <v>40531.886886574073</v>
      </c>
      <c r="T3177" s="9">
        <f t="shared" si="14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47"/>
        <v>1.148421052631579</v>
      </c>
      <c r="P3178">
        <f>IFERROR(E3178/L3178, "null")</f>
        <v>39.672727272727272</v>
      </c>
      <c r="Q3178" t="str">
        <f>TRIM(LEFT(N3178,SEARCH("/",N3178,1)-1))</f>
        <v>theater</v>
      </c>
      <c r="R3178" t="str">
        <f>TRIM(RIGHT(N3178,LEN(N3178)-SEARCH("/",N3178)))</f>
        <v>plays</v>
      </c>
      <c r="S3178" s="9">
        <f t="shared" si="148"/>
        <v>41477.930914351848</v>
      </c>
      <c r="T3178" s="9">
        <f t="shared" si="14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47"/>
        <v>1.1739999999999999</v>
      </c>
      <c r="P3179">
        <f>IFERROR(E3179/L3179, "null")</f>
        <v>57.549019607843135</v>
      </c>
      <c r="Q3179" t="str">
        <f>TRIM(LEFT(N3179,SEARCH("/",N3179,1)-1))</f>
        <v>theater</v>
      </c>
      <c r="R3179" t="str">
        <f>TRIM(RIGHT(N3179,LEN(N3179)-SEARCH("/",N3179)))</f>
        <v>plays</v>
      </c>
      <c r="S3179" s="9">
        <f t="shared" si="148"/>
        <v>41781.666770833333</v>
      </c>
      <c r="T3179" s="9">
        <f t="shared" si="14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47"/>
        <v>1.7173333333333334</v>
      </c>
      <c r="P3180">
        <f>IFERROR(E3180/L3180, "null")</f>
        <v>33.025641025641029</v>
      </c>
      <c r="Q3180" t="str">
        <f>TRIM(LEFT(N3180,SEARCH("/",N3180,1)-1))</f>
        <v>theater</v>
      </c>
      <c r="R3180" t="str">
        <f>TRIM(RIGHT(N3180,LEN(N3180)-SEARCH("/",N3180)))</f>
        <v>plays</v>
      </c>
      <c r="S3180" s="9">
        <f t="shared" si="148"/>
        <v>41806.605034722219</v>
      </c>
      <c r="T3180" s="9">
        <f t="shared" si="14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47"/>
        <v>1.1416238095238094</v>
      </c>
      <c r="P3181">
        <f>IFERROR(E3181/L3181, "null")</f>
        <v>77.335806451612896</v>
      </c>
      <c r="Q3181" t="str">
        <f>TRIM(LEFT(N3181,SEARCH("/",N3181,1)-1))</f>
        <v>theater</v>
      </c>
      <c r="R3181" t="str">
        <f>TRIM(RIGHT(N3181,LEN(N3181)-SEARCH("/",N3181)))</f>
        <v>plays</v>
      </c>
      <c r="S3181" s="9">
        <f t="shared" si="148"/>
        <v>41375.702210648145</v>
      </c>
      <c r="T3181" s="9">
        <f t="shared" si="14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47"/>
        <v>1.1975</v>
      </c>
      <c r="P3182">
        <f>IFERROR(E3182/L3182, "null")</f>
        <v>31.933333333333334</v>
      </c>
      <c r="Q3182" t="str">
        <f>TRIM(LEFT(N3182,SEARCH("/",N3182,1)-1))</f>
        <v>theater</v>
      </c>
      <c r="R3182" t="str">
        <f>TRIM(RIGHT(N3182,LEN(N3182)-SEARCH("/",N3182)))</f>
        <v>plays</v>
      </c>
      <c r="S3182" s="9">
        <f t="shared" si="148"/>
        <v>41780.412604166668</v>
      </c>
      <c r="T3182" s="9">
        <f t="shared" si="14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47"/>
        <v>1.0900000000000001</v>
      </c>
      <c r="P3183">
        <f>IFERROR(E3183/L3183, "null")</f>
        <v>36.333333333333336</v>
      </c>
      <c r="Q3183" t="str">
        <f>TRIM(LEFT(N3183,SEARCH("/",N3183,1)-1))</f>
        <v>theater</v>
      </c>
      <c r="R3183" t="str">
        <f>TRIM(RIGHT(N3183,LEN(N3183)-SEARCH("/",N3183)))</f>
        <v>plays</v>
      </c>
      <c r="S3183" s="9">
        <f t="shared" si="148"/>
        <v>41779.310034722221</v>
      </c>
      <c r="T3183" s="9">
        <f t="shared" si="14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47"/>
        <v>1.0088571428571429</v>
      </c>
      <c r="P3184">
        <f>IFERROR(E3184/L3184, "null")</f>
        <v>46.768211920529801</v>
      </c>
      <c r="Q3184" t="str">
        <f>TRIM(LEFT(N3184,SEARCH("/",N3184,1)-1))</f>
        <v>theater</v>
      </c>
      <c r="R3184" t="str">
        <f>TRIM(RIGHT(N3184,LEN(N3184)-SEARCH("/",N3184)))</f>
        <v>plays</v>
      </c>
      <c r="S3184" s="9">
        <f t="shared" si="148"/>
        <v>40883.949317129627</v>
      </c>
      <c r="T3184" s="9">
        <f t="shared" si="14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47"/>
        <v>1.0900000000000001</v>
      </c>
      <c r="P3185">
        <f>IFERROR(E3185/L3185, "null")</f>
        <v>40.073529411764703</v>
      </c>
      <c r="Q3185" t="str">
        <f>TRIM(LEFT(N3185,SEARCH("/",N3185,1)-1))</f>
        <v>theater</v>
      </c>
      <c r="R3185" t="str">
        <f>TRIM(RIGHT(N3185,LEN(N3185)-SEARCH("/",N3185)))</f>
        <v>plays</v>
      </c>
      <c r="S3185" s="9">
        <f t="shared" si="148"/>
        <v>41491.79478009259</v>
      </c>
      <c r="T3185" s="9">
        <f t="shared" si="14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47"/>
        <v>1.0720930232558139</v>
      </c>
      <c r="P3186">
        <f>IFERROR(E3186/L3186, "null")</f>
        <v>100.21739130434783</v>
      </c>
      <c r="Q3186" t="str">
        <f>TRIM(LEFT(N3186,SEARCH("/",N3186,1)-1))</f>
        <v>theater</v>
      </c>
      <c r="R3186" t="str">
        <f>TRIM(RIGHT(N3186,LEN(N3186)-SEARCH("/",N3186)))</f>
        <v>plays</v>
      </c>
      <c r="S3186" s="9">
        <f t="shared" si="148"/>
        <v>41791.993414351848</v>
      </c>
      <c r="T3186" s="9">
        <f t="shared" si="14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47"/>
        <v>1</v>
      </c>
      <c r="P3187">
        <f>IFERROR(E3187/L3187, "null")</f>
        <v>41.666666666666664</v>
      </c>
      <c r="Q3187" t="str">
        <f>TRIM(LEFT(N3187,SEARCH("/",N3187,1)-1))</f>
        <v>theater</v>
      </c>
      <c r="R3187" t="str">
        <f>TRIM(RIGHT(N3187,LEN(N3187)-SEARCH("/",N3187)))</f>
        <v>plays</v>
      </c>
      <c r="S3187" s="9">
        <f t="shared" si="148"/>
        <v>41829.977326388893</v>
      </c>
      <c r="T3187" s="9">
        <f t="shared" si="14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47"/>
        <v>1.0218750000000001</v>
      </c>
      <c r="P3188">
        <f>IFERROR(E3188/L3188, "null")</f>
        <v>46.714285714285715</v>
      </c>
      <c r="Q3188" t="str">
        <f>TRIM(LEFT(N3188,SEARCH("/",N3188,1)-1))</f>
        <v>theater</v>
      </c>
      <c r="R3188" t="str">
        <f>TRIM(RIGHT(N3188,LEN(N3188)-SEARCH("/",N3188)))</f>
        <v>plays</v>
      </c>
      <c r="S3188" s="9">
        <f t="shared" si="148"/>
        <v>41868.924050925925</v>
      </c>
      <c r="T3188" s="9">
        <f t="shared" si="14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47"/>
        <v>1.1629333333333334</v>
      </c>
      <c r="P3189">
        <f>IFERROR(E3189/L3189, "null")</f>
        <v>71.491803278688522</v>
      </c>
      <c r="Q3189" t="str">
        <f>TRIM(LEFT(N3189,SEARCH("/",N3189,1)-1))</f>
        <v>theater</v>
      </c>
      <c r="R3189" t="str">
        <f>TRIM(RIGHT(N3189,LEN(N3189)-SEARCH("/",N3189)))</f>
        <v>plays</v>
      </c>
      <c r="S3189" s="9">
        <f t="shared" si="148"/>
        <v>41835.666354166664</v>
      </c>
      <c r="T3189" s="9">
        <f t="shared" si="14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47"/>
        <v>0.65</v>
      </c>
      <c r="P3190">
        <f>IFERROR(E3190/L3190, "null")</f>
        <v>14.444444444444445</v>
      </c>
      <c r="Q3190" t="str">
        <f>TRIM(LEFT(N3190,SEARCH("/",N3190,1)-1))</f>
        <v>theater</v>
      </c>
      <c r="R3190" t="str">
        <f>TRIM(RIGHT(N3190,LEN(N3190)-SEARCH("/",N3190)))</f>
        <v>musical</v>
      </c>
      <c r="S3190" s="9">
        <f t="shared" si="148"/>
        <v>42144.415532407409</v>
      </c>
      <c r="T3190" s="9">
        <f t="shared" si="14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47"/>
        <v>0.12327272727272727</v>
      </c>
      <c r="P3191">
        <f>IFERROR(E3191/L3191, "null")</f>
        <v>356.84210526315792</v>
      </c>
      <c r="Q3191" t="str">
        <f>TRIM(LEFT(N3191,SEARCH("/",N3191,1)-1))</f>
        <v>theater</v>
      </c>
      <c r="R3191" t="str">
        <f>TRIM(RIGHT(N3191,LEN(N3191)-SEARCH("/",N3191)))</f>
        <v>musical</v>
      </c>
      <c r="S3191" s="9">
        <f t="shared" si="148"/>
        <v>42118.346435185187</v>
      </c>
      <c r="T3191" s="9">
        <f t="shared" si="14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47"/>
        <v>0</v>
      </c>
      <c r="P3192" t="str">
        <f>IFERROR(E3192/L3192, "null")</f>
        <v>null</v>
      </c>
      <c r="Q3192" t="str">
        <f>TRIM(LEFT(N3192,SEARCH("/",N3192,1)-1))</f>
        <v>theater</v>
      </c>
      <c r="R3192" t="str">
        <f>TRIM(RIGHT(N3192,LEN(N3192)-SEARCH("/",N3192)))</f>
        <v>musical</v>
      </c>
      <c r="S3192" s="9">
        <f t="shared" si="148"/>
        <v>42683.151331018518</v>
      </c>
      <c r="T3192" s="9">
        <f t="shared" si="14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47"/>
        <v>4.0266666666666666E-2</v>
      </c>
      <c r="P3193">
        <f>IFERROR(E3193/L3193, "null")</f>
        <v>37.75</v>
      </c>
      <c r="Q3193" t="str">
        <f>TRIM(LEFT(N3193,SEARCH("/",N3193,1)-1))</f>
        <v>theater</v>
      </c>
      <c r="R3193" t="str">
        <f>TRIM(RIGHT(N3193,LEN(N3193)-SEARCH("/",N3193)))</f>
        <v>musical</v>
      </c>
      <c r="S3193" s="9">
        <f t="shared" si="148"/>
        <v>42538.755428240736</v>
      </c>
      <c r="T3193" s="9">
        <f t="shared" si="14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47"/>
        <v>1.0200000000000001E-2</v>
      </c>
      <c r="P3194">
        <f>IFERROR(E3194/L3194, "null")</f>
        <v>12.75</v>
      </c>
      <c r="Q3194" t="str">
        <f>TRIM(LEFT(N3194,SEARCH("/",N3194,1)-1))</f>
        <v>theater</v>
      </c>
      <c r="R3194" t="str">
        <f>TRIM(RIGHT(N3194,LEN(N3194)-SEARCH("/",N3194)))</f>
        <v>musical</v>
      </c>
      <c r="S3194" s="9">
        <f t="shared" si="148"/>
        <v>42018.94049768518</v>
      </c>
      <c r="T3194" s="9">
        <f t="shared" si="14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47"/>
        <v>0.1174</v>
      </c>
      <c r="P3195">
        <f>IFERROR(E3195/L3195, "null")</f>
        <v>24.458333333333332</v>
      </c>
      <c r="Q3195" t="str">
        <f>TRIM(LEFT(N3195,SEARCH("/",N3195,1)-1))</f>
        <v>theater</v>
      </c>
      <c r="R3195" t="str">
        <f>TRIM(RIGHT(N3195,LEN(N3195)-SEARCH("/",N3195)))</f>
        <v>musical</v>
      </c>
      <c r="S3195" s="9">
        <f t="shared" si="148"/>
        <v>42010.968240740738</v>
      </c>
      <c r="T3195" s="9">
        <f t="shared" si="14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47"/>
        <v>0</v>
      </c>
      <c r="P3196" t="str">
        <f>IFERROR(E3196/L3196, "null")</f>
        <v>null</v>
      </c>
      <c r="Q3196" t="str">
        <f>TRIM(LEFT(N3196,SEARCH("/",N3196,1)-1))</f>
        <v>theater</v>
      </c>
      <c r="R3196" t="str">
        <f>TRIM(RIGHT(N3196,LEN(N3196)-SEARCH("/",N3196)))</f>
        <v>musical</v>
      </c>
      <c r="S3196" s="9">
        <f t="shared" si="148"/>
        <v>42182.062476851846</v>
      </c>
      <c r="T3196" s="9">
        <f t="shared" si="14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47"/>
        <v>0.59142857142857141</v>
      </c>
      <c r="P3197">
        <f>IFERROR(E3197/L3197, "null")</f>
        <v>53.07692307692308</v>
      </c>
      <c r="Q3197" t="str">
        <f>TRIM(LEFT(N3197,SEARCH("/",N3197,1)-1))</f>
        <v>theater</v>
      </c>
      <c r="R3197" t="str">
        <f>TRIM(RIGHT(N3197,LEN(N3197)-SEARCH("/",N3197)))</f>
        <v>musical</v>
      </c>
      <c r="S3197" s="9">
        <f t="shared" si="148"/>
        <v>42017.594236111108</v>
      </c>
      <c r="T3197" s="9">
        <f t="shared" si="14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47"/>
        <v>5.9999999999999995E-4</v>
      </c>
      <c r="P3198">
        <f>IFERROR(E3198/L3198, "null")</f>
        <v>300</v>
      </c>
      <c r="Q3198" t="str">
        <f>TRIM(LEFT(N3198,SEARCH("/",N3198,1)-1))</f>
        <v>theater</v>
      </c>
      <c r="R3198" t="str">
        <f>TRIM(RIGHT(N3198,LEN(N3198)-SEARCH("/",N3198)))</f>
        <v>musical</v>
      </c>
      <c r="S3198" s="9">
        <f t="shared" si="148"/>
        <v>42157.598090277781</v>
      </c>
      <c r="T3198" s="9">
        <f t="shared" si="14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47"/>
        <v>0.1145</v>
      </c>
      <c r="P3199">
        <f>IFERROR(E3199/L3199, "null")</f>
        <v>286.25</v>
      </c>
      <c r="Q3199" t="str">
        <f>TRIM(LEFT(N3199,SEARCH("/",N3199,1)-1))</f>
        <v>theater</v>
      </c>
      <c r="R3199" t="str">
        <f>TRIM(RIGHT(N3199,LEN(N3199)-SEARCH("/",N3199)))</f>
        <v>musical</v>
      </c>
      <c r="S3199" s="9">
        <f t="shared" si="148"/>
        <v>42009.493263888886</v>
      </c>
      <c r="T3199" s="9">
        <f t="shared" si="14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47"/>
        <v>3.6666666666666666E-3</v>
      </c>
      <c r="P3200">
        <f>IFERROR(E3200/L3200, "null")</f>
        <v>36.666666666666664</v>
      </c>
      <c r="Q3200" t="str">
        <f>TRIM(LEFT(N3200,SEARCH("/",N3200,1)-1))</f>
        <v>theater</v>
      </c>
      <c r="R3200" t="str">
        <f>TRIM(RIGHT(N3200,LEN(N3200)-SEARCH("/",N3200)))</f>
        <v>musical</v>
      </c>
      <c r="S3200" s="9">
        <f t="shared" si="148"/>
        <v>42013.424502314811</v>
      </c>
      <c r="T3200" s="9">
        <f t="shared" si="14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47"/>
        <v>0.52159999999999995</v>
      </c>
      <c r="P3201">
        <f>IFERROR(E3201/L3201, "null")</f>
        <v>49.20754716981132</v>
      </c>
      <c r="Q3201" t="str">
        <f>TRIM(LEFT(N3201,SEARCH("/",N3201,1)-1))</f>
        <v>theater</v>
      </c>
      <c r="R3201" t="str">
        <f>TRIM(RIGHT(N3201,LEN(N3201)-SEARCH("/",N3201)))</f>
        <v>musical</v>
      </c>
      <c r="S3201" s="9">
        <f t="shared" si="148"/>
        <v>41858.761782407404</v>
      </c>
      <c r="T3201" s="9">
        <f t="shared" si="14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47"/>
        <v>2.0000000000000002E-5</v>
      </c>
      <c r="P3202">
        <f>IFERROR(E3202/L3202, "null")</f>
        <v>1</v>
      </c>
      <c r="Q3202" t="str">
        <f>TRIM(LEFT(N3202,SEARCH("/",N3202,1)-1))</f>
        <v>theater</v>
      </c>
      <c r="R3202" t="str">
        <f>TRIM(RIGHT(N3202,LEN(N3202)-SEARCH("/",N3202)))</f>
        <v>musical</v>
      </c>
      <c r="S3202" s="9">
        <f t="shared" si="148"/>
        <v>42460.320613425924</v>
      </c>
      <c r="T3202" s="9">
        <f t="shared" si="14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150">E3203/D3203</f>
        <v>1.2500000000000001E-2</v>
      </c>
      <c r="P3203">
        <f>IFERROR(E3203/L3203, "null")</f>
        <v>12.5</v>
      </c>
      <c r="Q3203" t="str">
        <f>TRIM(LEFT(N3203,SEARCH("/",N3203,1)-1))</f>
        <v>theater</v>
      </c>
      <c r="R3203" t="str">
        <f>TRIM(RIGHT(N3203,LEN(N3203)-SEARCH("/",N3203)))</f>
        <v>musical</v>
      </c>
      <c r="S3203" s="9">
        <f t="shared" ref="S3203:S3266" si="151">(((J3203/60)/60)/24)+DATE(1970,1,1)</f>
        <v>41861.767094907409</v>
      </c>
      <c r="T3203" s="9">
        <f t="shared" ref="T3203:T3266" si="152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150"/>
        <v>0.54520000000000002</v>
      </c>
      <c r="P3204">
        <f>IFERROR(E3204/L3204, "null")</f>
        <v>109.04</v>
      </c>
      <c r="Q3204" t="str">
        <f>TRIM(LEFT(N3204,SEARCH("/",N3204,1)-1))</f>
        <v>theater</v>
      </c>
      <c r="R3204" t="str">
        <f>TRIM(RIGHT(N3204,LEN(N3204)-SEARCH("/",N3204)))</f>
        <v>musical</v>
      </c>
      <c r="S3204" s="9">
        <f t="shared" si="151"/>
        <v>42293.853541666671</v>
      </c>
      <c r="T3204" s="9">
        <f t="shared" si="152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150"/>
        <v>0.25</v>
      </c>
      <c r="P3205">
        <f>IFERROR(E3205/L3205, "null")</f>
        <v>41.666666666666664</v>
      </c>
      <c r="Q3205" t="str">
        <f>TRIM(LEFT(N3205,SEARCH("/",N3205,1)-1))</f>
        <v>theater</v>
      </c>
      <c r="R3205" t="str">
        <f>TRIM(RIGHT(N3205,LEN(N3205)-SEARCH("/",N3205)))</f>
        <v>musical</v>
      </c>
      <c r="S3205" s="9">
        <f t="shared" si="151"/>
        <v>42242.988680555558</v>
      </c>
      <c r="T3205" s="9">
        <f t="shared" si="152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150"/>
        <v>0</v>
      </c>
      <c r="P3206" t="str">
        <f>IFERROR(E3206/L3206, "null")</f>
        <v>null</v>
      </c>
      <c r="Q3206" t="str">
        <f>TRIM(LEFT(N3206,SEARCH("/",N3206,1)-1))</f>
        <v>theater</v>
      </c>
      <c r="R3206" t="str">
        <f>TRIM(RIGHT(N3206,LEN(N3206)-SEARCH("/",N3206)))</f>
        <v>musical</v>
      </c>
      <c r="S3206" s="9">
        <f t="shared" si="151"/>
        <v>42172.686099537037</v>
      </c>
      <c r="T3206" s="9">
        <f t="shared" si="152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150"/>
        <v>3.4125000000000003E-2</v>
      </c>
      <c r="P3207">
        <f>IFERROR(E3207/L3207, "null")</f>
        <v>22.75</v>
      </c>
      <c r="Q3207" t="str">
        <f>TRIM(LEFT(N3207,SEARCH("/",N3207,1)-1))</f>
        <v>theater</v>
      </c>
      <c r="R3207" t="str">
        <f>TRIM(RIGHT(N3207,LEN(N3207)-SEARCH("/",N3207)))</f>
        <v>musical</v>
      </c>
      <c r="S3207" s="9">
        <f t="shared" si="151"/>
        <v>42095.374675925923</v>
      </c>
      <c r="T3207" s="9">
        <f t="shared" si="152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150"/>
        <v>0</v>
      </c>
      <c r="P3208" t="str">
        <f>IFERROR(E3208/L3208, "null")</f>
        <v>null</v>
      </c>
      <c r="Q3208" t="str">
        <f>TRIM(LEFT(N3208,SEARCH("/",N3208,1)-1))</f>
        <v>theater</v>
      </c>
      <c r="R3208" t="str">
        <f>TRIM(RIGHT(N3208,LEN(N3208)-SEARCH("/",N3208)))</f>
        <v>musical</v>
      </c>
      <c r="S3208" s="9">
        <f t="shared" si="151"/>
        <v>42236.276053240741</v>
      </c>
      <c r="T3208" s="9">
        <f t="shared" si="152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150"/>
        <v>0.46363636363636362</v>
      </c>
      <c r="P3209">
        <f>IFERROR(E3209/L3209, "null")</f>
        <v>70.833333333333329</v>
      </c>
      <c r="Q3209" t="str">
        <f>TRIM(LEFT(N3209,SEARCH("/",N3209,1)-1))</f>
        <v>theater</v>
      </c>
      <c r="R3209" t="str">
        <f>TRIM(RIGHT(N3209,LEN(N3209)-SEARCH("/",N3209)))</f>
        <v>musical</v>
      </c>
      <c r="S3209" s="9">
        <f t="shared" si="151"/>
        <v>42057.277858796297</v>
      </c>
      <c r="T3209" s="9">
        <f t="shared" si="152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150"/>
        <v>1.0349999999999999</v>
      </c>
      <c r="P3210">
        <f>IFERROR(E3210/L3210, "null")</f>
        <v>63.109756097560975</v>
      </c>
      <c r="Q3210" t="str">
        <f>TRIM(LEFT(N3210,SEARCH("/",N3210,1)-1))</f>
        <v>theater</v>
      </c>
      <c r="R3210" t="str">
        <f>TRIM(RIGHT(N3210,LEN(N3210)-SEARCH("/",N3210)))</f>
        <v>plays</v>
      </c>
      <c r="S3210" s="9">
        <f t="shared" si="151"/>
        <v>41827.605057870373</v>
      </c>
      <c r="T3210" s="9">
        <f t="shared" si="152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150"/>
        <v>1.1932315789473684</v>
      </c>
      <c r="P3211">
        <f>IFERROR(E3211/L3211, "null")</f>
        <v>50.157964601769912</v>
      </c>
      <c r="Q3211" t="str">
        <f>TRIM(LEFT(N3211,SEARCH("/",N3211,1)-1))</f>
        <v>theater</v>
      </c>
      <c r="R3211" t="str">
        <f>TRIM(RIGHT(N3211,LEN(N3211)-SEARCH("/",N3211)))</f>
        <v>plays</v>
      </c>
      <c r="S3211" s="9">
        <f t="shared" si="151"/>
        <v>41778.637245370373</v>
      </c>
      <c r="T3211" s="9">
        <f t="shared" si="152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150"/>
        <v>1.2576666666666667</v>
      </c>
      <c r="P3212">
        <f>IFERROR(E3212/L3212, "null")</f>
        <v>62.883333333333333</v>
      </c>
      <c r="Q3212" t="str">
        <f>TRIM(LEFT(N3212,SEARCH("/",N3212,1)-1))</f>
        <v>theater</v>
      </c>
      <c r="R3212" t="str">
        <f>TRIM(RIGHT(N3212,LEN(N3212)-SEARCH("/",N3212)))</f>
        <v>plays</v>
      </c>
      <c r="S3212" s="9">
        <f t="shared" si="151"/>
        <v>41013.936562499999</v>
      </c>
      <c r="T3212" s="9">
        <f t="shared" si="152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150"/>
        <v>1.1974347826086957</v>
      </c>
      <c r="P3213">
        <f>IFERROR(E3213/L3213, "null")</f>
        <v>85.531055900621112</v>
      </c>
      <c r="Q3213" t="str">
        <f>TRIM(LEFT(N3213,SEARCH("/",N3213,1)-1))</f>
        <v>theater</v>
      </c>
      <c r="R3213" t="str">
        <f>TRIM(RIGHT(N3213,LEN(N3213)-SEARCH("/",N3213)))</f>
        <v>plays</v>
      </c>
      <c r="S3213" s="9">
        <f t="shared" si="151"/>
        <v>41834.586574074077</v>
      </c>
      <c r="T3213" s="9">
        <f t="shared" si="152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150"/>
        <v>1.2625</v>
      </c>
      <c r="P3214">
        <f>IFERROR(E3214/L3214, "null")</f>
        <v>53.723404255319146</v>
      </c>
      <c r="Q3214" t="str">
        <f>TRIM(LEFT(N3214,SEARCH("/",N3214,1)-1))</f>
        <v>theater</v>
      </c>
      <c r="R3214" t="str">
        <f>TRIM(RIGHT(N3214,LEN(N3214)-SEARCH("/",N3214)))</f>
        <v>plays</v>
      </c>
      <c r="S3214" s="9">
        <f t="shared" si="151"/>
        <v>41829.795729166668</v>
      </c>
      <c r="T3214" s="9">
        <f t="shared" si="152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150"/>
        <v>1.0011666666666668</v>
      </c>
      <c r="P3215">
        <f>IFERROR(E3215/L3215, "null")</f>
        <v>127.80851063829788</v>
      </c>
      <c r="Q3215" t="str">
        <f>TRIM(LEFT(N3215,SEARCH("/",N3215,1)-1))</f>
        <v>theater</v>
      </c>
      <c r="R3215" t="str">
        <f>TRIM(RIGHT(N3215,LEN(N3215)-SEARCH("/",N3215)))</f>
        <v>plays</v>
      </c>
      <c r="S3215" s="9">
        <f t="shared" si="151"/>
        <v>42171.763414351852</v>
      </c>
      <c r="T3215" s="9">
        <f t="shared" si="152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150"/>
        <v>1.0213333333333334</v>
      </c>
      <c r="P3216">
        <f>IFERROR(E3216/L3216, "null")</f>
        <v>106.57391304347826</v>
      </c>
      <c r="Q3216" t="str">
        <f>TRIM(LEFT(N3216,SEARCH("/",N3216,1)-1))</f>
        <v>theater</v>
      </c>
      <c r="R3216" t="str">
        <f>TRIM(RIGHT(N3216,LEN(N3216)-SEARCH("/",N3216)))</f>
        <v>plays</v>
      </c>
      <c r="S3216" s="9">
        <f t="shared" si="151"/>
        <v>42337.792511574073</v>
      </c>
      <c r="T3216" s="9">
        <f t="shared" si="152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150"/>
        <v>1.0035142857142858</v>
      </c>
      <c r="P3217">
        <f>IFERROR(E3217/L3217, "null")</f>
        <v>262.11194029850748</v>
      </c>
      <c r="Q3217" t="str">
        <f>TRIM(LEFT(N3217,SEARCH("/",N3217,1)-1))</f>
        <v>theater</v>
      </c>
      <c r="R3217" t="str">
        <f>TRIM(RIGHT(N3217,LEN(N3217)-SEARCH("/",N3217)))</f>
        <v>plays</v>
      </c>
      <c r="S3217" s="9">
        <f t="shared" si="151"/>
        <v>42219.665173611109</v>
      </c>
      <c r="T3217" s="9">
        <f t="shared" si="152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150"/>
        <v>1.0004999999999999</v>
      </c>
      <c r="P3218">
        <f>IFERROR(E3218/L3218, "null")</f>
        <v>57.171428571428571</v>
      </c>
      <c r="Q3218" t="str">
        <f>TRIM(LEFT(N3218,SEARCH("/",N3218,1)-1))</f>
        <v>theater</v>
      </c>
      <c r="R3218" t="str">
        <f>TRIM(RIGHT(N3218,LEN(N3218)-SEARCH("/",N3218)))</f>
        <v>plays</v>
      </c>
      <c r="S3218" s="9">
        <f t="shared" si="151"/>
        <v>42165.462627314817</v>
      </c>
      <c r="T3218" s="9">
        <f t="shared" si="152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150"/>
        <v>1.1602222222222223</v>
      </c>
      <c r="P3219">
        <f>IFERROR(E3219/L3219, "null")</f>
        <v>50.20192307692308</v>
      </c>
      <c r="Q3219" t="str">
        <f>TRIM(LEFT(N3219,SEARCH("/",N3219,1)-1))</f>
        <v>theater</v>
      </c>
      <c r="R3219" t="str">
        <f>TRIM(RIGHT(N3219,LEN(N3219)-SEARCH("/",N3219)))</f>
        <v>plays</v>
      </c>
      <c r="S3219" s="9">
        <f t="shared" si="151"/>
        <v>42648.546111111107</v>
      </c>
      <c r="T3219" s="9">
        <f t="shared" si="152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150"/>
        <v>1.0209999999999999</v>
      </c>
      <c r="P3220">
        <f>IFERROR(E3220/L3220, "null")</f>
        <v>66.586956521739125</v>
      </c>
      <c r="Q3220" t="str">
        <f>TRIM(LEFT(N3220,SEARCH("/",N3220,1)-1))</f>
        <v>theater</v>
      </c>
      <c r="R3220" t="str">
        <f>TRIM(RIGHT(N3220,LEN(N3220)-SEARCH("/",N3220)))</f>
        <v>plays</v>
      </c>
      <c r="S3220" s="9">
        <f t="shared" si="151"/>
        <v>41971.002152777779</v>
      </c>
      <c r="T3220" s="9">
        <f t="shared" si="152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150"/>
        <v>1.0011000000000001</v>
      </c>
      <c r="P3221">
        <f>IFERROR(E3221/L3221, "null")</f>
        <v>168.25210084033614</v>
      </c>
      <c r="Q3221" t="str">
        <f>TRIM(LEFT(N3221,SEARCH("/",N3221,1)-1))</f>
        <v>theater</v>
      </c>
      <c r="R3221" t="str">
        <f>TRIM(RIGHT(N3221,LEN(N3221)-SEARCH("/",N3221)))</f>
        <v>plays</v>
      </c>
      <c r="S3221" s="9">
        <f t="shared" si="151"/>
        <v>42050.983182870375</v>
      </c>
      <c r="T3221" s="9">
        <f t="shared" si="152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150"/>
        <v>1.0084</v>
      </c>
      <c r="P3222">
        <f>IFERROR(E3222/L3222, "null")</f>
        <v>256.37288135593218</v>
      </c>
      <c r="Q3222" t="str">
        <f>TRIM(LEFT(N3222,SEARCH("/",N3222,1)-1))</f>
        <v>theater</v>
      </c>
      <c r="R3222" t="str">
        <f>TRIM(RIGHT(N3222,LEN(N3222)-SEARCH("/",N3222)))</f>
        <v>plays</v>
      </c>
      <c r="S3222" s="9">
        <f t="shared" si="151"/>
        <v>42772.833379629628</v>
      </c>
      <c r="T3222" s="9">
        <f t="shared" si="152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150"/>
        <v>1.0342499999999999</v>
      </c>
      <c r="P3223">
        <f>IFERROR(E3223/L3223, "null")</f>
        <v>36.610619469026545</v>
      </c>
      <c r="Q3223" t="str">
        <f>TRIM(LEFT(N3223,SEARCH("/",N3223,1)-1))</f>
        <v>theater</v>
      </c>
      <c r="R3223" t="str">
        <f>TRIM(RIGHT(N3223,LEN(N3223)-SEARCH("/",N3223)))</f>
        <v>plays</v>
      </c>
      <c r="S3223" s="9">
        <f t="shared" si="151"/>
        <v>42155.696793981479</v>
      </c>
      <c r="T3223" s="9">
        <f t="shared" si="152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150"/>
        <v>1.248</v>
      </c>
      <c r="P3224">
        <f>IFERROR(E3224/L3224, "null")</f>
        <v>37.142857142857146</v>
      </c>
      <c r="Q3224" t="str">
        <f>TRIM(LEFT(N3224,SEARCH("/",N3224,1)-1))</f>
        <v>theater</v>
      </c>
      <c r="R3224" t="str">
        <f>TRIM(RIGHT(N3224,LEN(N3224)-SEARCH("/",N3224)))</f>
        <v>plays</v>
      </c>
      <c r="S3224" s="9">
        <f t="shared" si="151"/>
        <v>42270.582141203704</v>
      </c>
      <c r="T3224" s="9">
        <f t="shared" si="152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150"/>
        <v>1.0951612903225807</v>
      </c>
      <c r="P3225">
        <f>IFERROR(E3225/L3225, "null")</f>
        <v>45.878378378378379</v>
      </c>
      <c r="Q3225" t="str">
        <f>TRIM(LEFT(N3225,SEARCH("/",N3225,1)-1))</f>
        <v>theater</v>
      </c>
      <c r="R3225" t="str">
        <f>TRIM(RIGHT(N3225,LEN(N3225)-SEARCH("/",N3225)))</f>
        <v>plays</v>
      </c>
      <c r="S3225" s="9">
        <f t="shared" si="151"/>
        <v>42206.835370370376</v>
      </c>
      <c r="T3225" s="9">
        <f t="shared" si="152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150"/>
        <v>1.0203333333333333</v>
      </c>
      <c r="P3226">
        <f>IFERROR(E3226/L3226, "null")</f>
        <v>141.71296296296296</v>
      </c>
      <c r="Q3226" t="str">
        <f>TRIM(LEFT(N3226,SEARCH("/",N3226,1)-1))</f>
        <v>theater</v>
      </c>
      <c r="R3226" t="str">
        <f>TRIM(RIGHT(N3226,LEN(N3226)-SEARCH("/",N3226)))</f>
        <v>plays</v>
      </c>
      <c r="S3226" s="9">
        <f t="shared" si="151"/>
        <v>42697.850844907407</v>
      </c>
      <c r="T3226" s="9">
        <f t="shared" si="152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150"/>
        <v>1.0235000000000001</v>
      </c>
      <c r="P3227">
        <f>IFERROR(E3227/L3227, "null")</f>
        <v>52.487179487179489</v>
      </c>
      <c r="Q3227" t="str">
        <f>TRIM(LEFT(N3227,SEARCH("/",N3227,1)-1))</f>
        <v>theater</v>
      </c>
      <c r="R3227" t="str">
        <f>TRIM(RIGHT(N3227,LEN(N3227)-SEARCH("/",N3227)))</f>
        <v>plays</v>
      </c>
      <c r="S3227" s="9">
        <f t="shared" si="151"/>
        <v>42503.559467592597</v>
      </c>
      <c r="T3227" s="9">
        <f t="shared" si="152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150"/>
        <v>1.0416666666666667</v>
      </c>
      <c r="P3228">
        <f>IFERROR(E3228/L3228, "null")</f>
        <v>59.523809523809526</v>
      </c>
      <c r="Q3228" t="str">
        <f>TRIM(LEFT(N3228,SEARCH("/",N3228,1)-1))</f>
        <v>theater</v>
      </c>
      <c r="R3228" t="str">
        <f>TRIM(RIGHT(N3228,LEN(N3228)-SEARCH("/",N3228)))</f>
        <v>plays</v>
      </c>
      <c r="S3228" s="9">
        <f t="shared" si="151"/>
        <v>42277.583472222221</v>
      </c>
      <c r="T3228" s="9">
        <f t="shared" si="152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150"/>
        <v>1.25</v>
      </c>
      <c r="P3229">
        <f>IFERROR(E3229/L3229, "null")</f>
        <v>50</v>
      </c>
      <c r="Q3229" t="str">
        <f>TRIM(LEFT(N3229,SEARCH("/",N3229,1)-1))</f>
        <v>theater</v>
      </c>
      <c r="R3229" t="str">
        <f>TRIM(RIGHT(N3229,LEN(N3229)-SEARCH("/",N3229)))</f>
        <v>plays</v>
      </c>
      <c r="S3229" s="9">
        <f t="shared" si="151"/>
        <v>42722.882361111115</v>
      </c>
      <c r="T3229" s="9">
        <f t="shared" si="152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150"/>
        <v>1.0234285714285714</v>
      </c>
      <c r="P3230">
        <f>IFERROR(E3230/L3230, "null")</f>
        <v>193.62162162162161</v>
      </c>
      <c r="Q3230" t="str">
        <f>TRIM(LEFT(N3230,SEARCH("/",N3230,1)-1))</f>
        <v>theater</v>
      </c>
      <c r="R3230" t="str">
        <f>TRIM(RIGHT(N3230,LEN(N3230)-SEARCH("/",N3230)))</f>
        <v>plays</v>
      </c>
      <c r="S3230" s="9">
        <f t="shared" si="151"/>
        <v>42323.70930555556</v>
      </c>
      <c r="T3230" s="9">
        <f t="shared" si="152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150"/>
        <v>1.0786500000000001</v>
      </c>
      <c r="P3231">
        <f>IFERROR(E3231/L3231, "null")</f>
        <v>106.79702970297029</v>
      </c>
      <c r="Q3231" t="str">
        <f>TRIM(LEFT(N3231,SEARCH("/",N3231,1)-1))</f>
        <v>theater</v>
      </c>
      <c r="R3231" t="str">
        <f>TRIM(RIGHT(N3231,LEN(N3231)-SEARCH("/",N3231)))</f>
        <v>plays</v>
      </c>
      <c r="S3231" s="9">
        <f t="shared" si="151"/>
        <v>41933.291643518518</v>
      </c>
      <c r="T3231" s="9">
        <f t="shared" si="152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150"/>
        <v>1.0988461538461538</v>
      </c>
      <c r="P3232">
        <f>IFERROR(E3232/L3232, "null")</f>
        <v>77.21621621621621</v>
      </c>
      <c r="Q3232" t="str">
        <f>TRIM(LEFT(N3232,SEARCH("/",N3232,1)-1))</f>
        <v>theater</v>
      </c>
      <c r="R3232" t="str">
        <f>TRIM(RIGHT(N3232,LEN(N3232)-SEARCH("/",N3232)))</f>
        <v>plays</v>
      </c>
      <c r="S3232" s="9">
        <f t="shared" si="151"/>
        <v>41898.168125000004</v>
      </c>
      <c r="T3232" s="9">
        <f t="shared" si="152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150"/>
        <v>1.61</v>
      </c>
      <c r="P3233">
        <f>IFERROR(E3233/L3233, "null")</f>
        <v>57.5</v>
      </c>
      <c r="Q3233" t="str">
        <f>TRIM(LEFT(N3233,SEARCH("/",N3233,1)-1))</f>
        <v>theater</v>
      </c>
      <c r="R3233" t="str">
        <f>TRIM(RIGHT(N3233,LEN(N3233)-SEARCH("/",N3233)))</f>
        <v>plays</v>
      </c>
      <c r="S3233" s="9">
        <f t="shared" si="151"/>
        <v>42446.943831018521</v>
      </c>
      <c r="T3233" s="9">
        <f t="shared" si="152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150"/>
        <v>1.3120000000000001</v>
      </c>
      <c r="P3234">
        <f>IFERROR(E3234/L3234, "null")</f>
        <v>50.46153846153846</v>
      </c>
      <c r="Q3234" t="str">
        <f>TRIM(LEFT(N3234,SEARCH("/",N3234,1)-1))</f>
        <v>theater</v>
      </c>
      <c r="R3234" t="str">
        <f>TRIM(RIGHT(N3234,LEN(N3234)-SEARCH("/",N3234)))</f>
        <v>plays</v>
      </c>
      <c r="S3234" s="9">
        <f t="shared" si="151"/>
        <v>42463.81385416667</v>
      </c>
      <c r="T3234" s="9">
        <f t="shared" si="152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150"/>
        <v>1.1879999999999999</v>
      </c>
      <c r="P3235">
        <f>IFERROR(E3235/L3235, "null")</f>
        <v>97.377049180327873</v>
      </c>
      <c r="Q3235" t="str">
        <f>TRIM(LEFT(N3235,SEARCH("/",N3235,1)-1))</f>
        <v>theater</v>
      </c>
      <c r="R3235" t="str">
        <f>TRIM(RIGHT(N3235,LEN(N3235)-SEARCH("/",N3235)))</f>
        <v>plays</v>
      </c>
      <c r="S3235" s="9">
        <f t="shared" si="151"/>
        <v>42766.805034722223</v>
      </c>
      <c r="T3235" s="9">
        <f t="shared" si="152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150"/>
        <v>1.0039275000000001</v>
      </c>
      <c r="P3236">
        <f>IFERROR(E3236/L3236, "null")</f>
        <v>34.91921739130435</v>
      </c>
      <c r="Q3236" t="str">
        <f>TRIM(LEFT(N3236,SEARCH("/",N3236,1)-1))</f>
        <v>theater</v>
      </c>
      <c r="R3236" t="str">
        <f>TRIM(RIGHT(N3236,LEN(N3236)-SEARCH("/",N3236)))</f>
        <v>plays</v>
      </c>
      <c r="S3236" s="9">
        <f t="shared" si="151"/>
        <v>42734.789444444439</v>
      </c>
      <c r="T3236" s="9">
        <f t="shared" si="152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150"/>
        <v>1.0320666666666667</v>
      </c>
      <c r="P3237">
        <f>IFERROR(E3237/L3237, "null")</f>
        <v>85.530386740331494</v>
      </c>
      <c r="Q3237" t="str">
        <f>TRIM(LEFT(N3237,SEARCH("/",N3237,1)-1))</f>
        <v>theater</v>
      </c>
      <c r="R3237" t="str">
        <f>TRIM(RIGHT(N3237,LEN(N3237)-SEARCH("/",N3237)))</f>
        <v>plays</v>
      </c>
      <c r="S3237" s="9">
        <f t="shared" si="151"/>
        <v>42522.347812499997</v>
      </c>
      <c r="T3237" s="9">
        <f t="shared" si="152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150"/>
        <v>1.006</v>
      </c>
      <c r="P3238">
        <f>IFERROR(E3238/L3238, "null")</f>
        <v>182.90909090909091</v>
      </c>
      <c r="Q3238" t="str">
        <f>TRIM(LEFT(N3238,SEARCH("/",N3238,1)-1))</f>
        <v>theater</v>
      </c>
      <c r="R3238" t="str">
        <f>TRIM(RIGHT(N3238,LEN(N3238)-SEARCH("/",N3238)))</f>
        <v>plays</v>
      </c>
      <c r="S3238" s="9">
        <f t="shared" si="151"/>
        <v>42702.917048611111</v>
      </c>
      <c r="T3238" s="9">
        <f t="shared" si="152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150"/>
        <v>1.0078754285714286</v>
      </c>
      <c r="P3239">
        <f>IFERROR(E3239/L3239, "null")</f>
        <v>131.13620817843866</v>
      </c>
      <c r="Q3239" t="str">
        <f>TRIM(LEFT(N3239,SEARCH("/",N3239,1)-1))</f>
        <v>theater</v>
      </c>
      <c r="R3239" t="str">
        <f>TRIM(RIGHT(N3239,LEN(N3239)-SEARCH("/",N3239)))</f>
        <v>plays</v>
      </c>
      <c r="S3239" s="9">
        <f t="shared" si="151"/>
        <v>42252.474351851852</v>
      </c>
      <c r="T3239" s="9">
        <f t="shared" si="152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150"/>
        <v>1.1232142857142857</v>
      </c>
      <c r="P3240">
        <f>IFERROR(E3240/L3240, "null")</f>
        <v>39.810126582278478</v>
      </c>
      <c r="Q3240" t="str">
        <f>TRIM(LEFT(N3240,SEARCH("/",N3240,1)-1))</f>
        <v>theater</v>
      </c>
      <c r="R3240" t="str">
        <f>TRIM(RIGHT(N3240,LEN(N3240)-SEARCH("/",N3240)))</f>
        <v>plays</v>
      </c>
      <c r="S3240" s="9">
        <f t="shared" si="151"/>
        <v>42156.510393518518</v>
      </c>
      <c r="T3240" s="9">
        <f t="shared" si="152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150"/>
        <v>1.0591914022517912</v>
      </c>
      <c r="P3241">
        <f>IFERROR(E3241/L3241, "null")</f>
        <v>59.701730769230764</v>
      </c>
      <c r="Q3241" t="str">
        <f>TRIM(LEFT(N3241,SEARCH("/",N3241,1)-1))</f>
        <v>theater</v>
      </c>
      <c r="R3241" t="str">
        <f>TRIM(RIGHT(N3241,LEN(N3241)-SEARCH("/",N3241)))</f>
        <v>plays</v>
      </c>
      <c r="S3241" s="9">
        <f t="shared" si="151"/>
        <v>42278.089039351849</v>
      </c>
      <c r="T3241" s="9">
        <f t="shared" si="152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150"/>
        <v>1.0056666666666667</v>
      </c>
      <c r="P3242">
        <f>IFERROR(E3242/L3242, "null")</f>
        <v>88.735294117647058</v>
      </c>
      <c r="Q3242" t="str">
        <f>TRIM(LEFT(N3242,SEARCH("/",N3242,1)-1))</f>
        <v>theater</v>
      </c>
      <c r="R3242" t="str">
        <f>TRIM(RIGHT(N3242,LEN(N3242)-SEARCH("/",N3242)))</f>
        <v>plays</v>
      </c>
      <c r="S3242" s="9">
        <f t="shared" si="151"/>
        <v>42754.693842592591</v>
      </c>
      <c r="T3242" s="9">
        <f t="shared" si="152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150"/>
        <v>1.1530588235294117</v>
      </c>
      <c r="P3243">
        <f>IFERROR(E3243/L3243, "null")</f>
        <v>58.688622754491021</v>
      </c>
      <c r="Q3243" t="str">
        <f>TRIM(LEFT(N3243,SEARCH("/",N3243,1)-1))</f>
        <v>theater</v>
      </c>
      <c r="R3243" t="str">
        <f>TRIM(RIGHT(N3243,LEN(N3243)-SEARCH("/",N3243)))</f>
        <v>plays</v>
      </c>
      <c r="S3243" s="9">
        <f t="shared" si="151"/>
        <v>41893.324884259258</v>
      </c>
      <c r="T3243" s="9">
        <f t="shared" si="152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150"/>
        <v>1.273042</v>
      </c>
      <c r="P3244">
        <f>IFERROR(E3244/L3244, "null")</f>
        <v>69.56513661202186</v>
      </c>
      <c r="Q3244" t="str">
        <f>TRIM(LEFT(N3244,SEARCH("/",N3244,1)-1))</f>
        <v>theater</v>
      </c>
      <c r="R3244" t="str">
        <f>TRIM(RIGHT(N3244,LEN(N3244)-SEARCH("/",N3244)))</f>
        <v>plays</v>
      </c>
      <c r="S3244" s="9">
        <f t="shared" si="151"/>
        <v>41871.755694444444</v>
      </c>
      <c r="T3244" s="9">
        <f t="shared" si="152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150"/>
        <v>1.028375</v>
      </c>
      <c r="P3245">
        <f>IFERROR(E3245/L3245, "null")</f>
        <v>115.87323943661971</v>
      </c>
      <c r="Q3245" t="str">
        <f>TRIM(LEFT(N3245,SEARCH("/",N3245,1)-1))</f>
        <v>theater</v>
      </c>
      <c r="R3245" t="str">
        <f>TRIM(RIGHT(N3245,LEN(N3245)-SEARCH("/",N3245)))</f>
        <v>plays</v>
      </c>
      <c r="S3245" s="9">
        <f t="shared" si="151"/>
        <v>42262.096782407403</v>
      </c>
      <c r="T3245" s="9">
        <f t="shared" si="152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150"/>
        <v>1.0293749999999999</v>
      </c>
      <c r="P3246">
        <f>IFERROR(E3246/L3246, "null")</f>
        <v>23.869565217391305</v>
      </c>
      <c r="Q3246" t="str">
        <f>TRIM(LEFT(N3246,SEARCH("/",N3246,1)-1))</f>
        <v>theater</v>
      </c>
      <c r="R3246" t="str">
        <f>TRIM(RIGHT(N3246,LEN(N3246)-SEARCH("/",N3246)))</f>
        <v>plays</v>
      </c>
      <c r="S3246" s="9">
        <f t="shared" si="151"/>
        <v>42675.694236111114</v>
      </c>
      <c r="T3246" s="9">
        <f t="shared" si="152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150"/>
        <v>1.043047619047619</v>
      </c>
      <c r="P3247">
        <f>IFERROR(E3247/L3247, "null")</f>
        <v>81.125925925925927</v>
      </c>
      <c r="Q3247" t="str">
        <f>TRIM(LEFT(N3247,SEARCH("/",N3247,1)-1))</f>
        <v>theater</v>
      </c>
      <c r="R3247" t="str">
        <f>TRIM(RIGHT(N3247,LEN(N3247)-SEARCH("/",N3247)))</f>
        <v>plays</v>
      </c>
      <c r="S3247" s="9">
        <f t="shared" si="151"/>
        <v>42135.60020833333</v>
      </c>
      <c r="T3247" s="9">
        <f t="shared" si="152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150"/>
        <v>1.1122000000000001</v>
      </c>
      <c r="P3248">
        <f>IFERROR(E3248/L3248, "null")</f>
        <v>57.626943005181346</v>
      </c>
      <c r="Q3248" t="str">
        <f>TRIM(LEFT(N3248,SEARCH("/",N3248,1)-1))</f>
        <v>theater</v>
      </c>
      <c r="R3248" t="str">
        <f>TRIM(RIGHT(N3248,LEN(N3248)-SEARCH("/",N3248)))</f>
        <v>plays</v>
      </c>
      <c r="S3248" s="9">
        <f t="shared" si="151"/>
        <v>42230.472222222219</v>
      </c>
      <c r="T3248" s="9">
        <f t="shared" si="152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150"/>
        <v>1.0586</v>
      </c>
      <c r="P3249">
        <f>IFERROR(E3249/L3249, "null")</f>
        <v>46.429824561403507</v>
      </c>
      <c r="Q3249" t="str">
        <f>TRIM(LEFT(N3249,SEARCH("/",N3249,1)-1))</f>
        <v>theater</v>
      </c>
      <c r="R3249" t="str">
        <f>TRIM(RIGHT(N3249,LEN(N3249)-SEARCH("/",N3249)))</f>
        <v>plays</v>
      </c>
      <c r="S3249" s="9">
        <f t="shared" si="151"/>
        <v>42167.434166666666</v>
      </c>
      <c r="T3249" s="9">
        <f t="shared" si="152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150"/>
        <v>1.0079166666666666</v>
      </c>
      <c r="P3250">
        <f>IFERROR(E3250/L3250, "null")</f>
        <v>60.475000000000001</v>
      </c>
      <c r="Q3250" t="str">
        <f>TRIM(LEFT(N3250,SEARCH("/",N3250,1)-1))</f>
        <v>theater</v>
      </c>
      <c r="R3250" t="str">
        <f>TRIM(RIGHT(N3250,LEN(N3250)-SEARCH("/",N3250)))</f>
        <v>plays</v>
      </c>
      <c r="S3250" s="9">
        <f t="shared" si="151"/>
        <v>42068.888391203705</v>
      </c>
      <c r="T3250" s="9">
        <f t="shared" si="152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150"/>
        <v>1.0492727272727274</v>
      </c>
      <c r="P3251">
        <f>IFERROR(E3251/L3251, "null")</f>
        <v>65.579545454545453</v>
      </c>
      <c r="Q3251" t="str">
        <f>TRIM(LEFT(N3251,SEARCH("/",N3251,1)-1))</f>
        <v>theater</v>
      </c>
      <c r="R3251" t="str">
        <f>TRIM(RIGHT(N3251,LEN(N3251)-SEARCH("/",N3251)))</f>
        <v>plays</v>
      </c>
      <c r="S3251" s="9">
        <f t="shared" si="151"/>
        <v>42145.746689814812</v>
      </c>
      <c r="T3251" s="9">
        <f t="shared" si="152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150"/>
        <v>1.01552</v>
      </c>
      <c r="P3252">
        <f>IFERROR(E3252/L3252, "null")</f>
        <v>119.1924882629108</v>
      </c>
      <c r="Q3252" t="str">
        <f>TRIM(LEFT(N3252,SEARCH("/",N3252,1)-1))</f>
        <v>theater</v>
      </c>
      <c r="R3252" t="str">
        <f>TRIM(RIGHT(N3252,LEN(N3252)-SEARCH("/",N3252)))</f>
        <v>plays</v>
      </c>
      <c r="S3252" s="9">
        <f t="shared" si="151"/>
        <v>41918.742175925923</v>
      </c>
      <c r="T3252" s="9">
        <f t="shared" si="152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150"/>
        <v>1.1073333333333333</v>
      </c>
      <c r="P3253">
        <f>IFERROR(E3253/L3253, "null")</f>
        <v>83.05</v>
      </c>
      <c r="Q3253" t="str">
        <f>TRIM(LEFT(N3253,SEARCH("/",N3253,1)-1))</f>
        <v>theater</v>
      </c>
      <c r="R3253" t="str">
        <f>TRIM(RIGHT(N3253,LEN(N3253)-SEARCH("/",N3253)))</f>
        <v>plays</v>
      </c>
      <c r="S3253" s="9">
        <f t="shared" si="151"/>
        <v>42146.731087962966</v>
      </c>
      <c r="T3253" s="9">
        <f t="shared" si="152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150"/>
        <v>1.2782222222222221</v>
      </c>
      <c r="P3254">
        <f>IFERROR(E3254/L3254, "null")</f>
        <v>57.52</v>
      </c>
      <c r="Q3254" t="str">
        <f>TRIM(LEFT(N3254,SEARCH("/",N3254,1)-1))</f>
        <v>theater</v>
      </c>
      <c r="R3254" t="str">
        <f>TRIM(RIGHT(N3254,LEN(N3254)-SEARCH("/",N3254)))</f>
        <v>plays</v>
      </c>
      <c r="S3254" s="9">
        <f t="shared" si="151"/>
        <v>42590.472685185188</v>
      </c>
      <c r="T3254" s="9">
        <f t="shared" si="152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150"/>
        <v>1.0182500000000001</v>
      </c>
      <c r="P3255">
        <f>IFERROR(E3255/L3255, "null")</f>
        <v>177.08695652173913</v>
      </c>
      <c r="Q3255" t="str">
        <f>TRIM(LEFT(N3255,SEARCH("/",N3255,1)-1))</f>
        <v>theater</v>
      </c>
      <c r="R3255" t="str">
        <f>TRIM(RIGHT(N3255,LEN(N3255)-SEARCH("/",N3255)))</f>
        <v>plays</v>
      </c>
      <c r="S3255" s="9">
        <f t="shared" si="151"/>
        <v>42602.576712962968</v>
      </c>
      <c r="T3255" s="9">
        <f t="shared" si="152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150"/>
        <v>1.012576923076923</v>
      </c>
      <c r="P3256">
        <f>IFERROR(E3256/L3256, "null")</f>
        <v>70.771505376344081</v>
      </c>
      <c r="Q3256" t="str">
        <f>TRIM(LEFT(N3256,SEARCH("/",N3256,1)-1))</f>
        <v>theater</v>
      </c>
      <c r="R3256" t="str">
        <f>TRIM(RIGHT(N3256,LEN(N3256)-SEARCH("/",N3256)))</f>
        <v>plays</v>
      </c>
      <c r="S3256" s="9">
        <f t="shared" si="151"/>
        <v>42059.085752314815</v>
      </c>
      <c r="T3256" s="9">
        <f t="shared" si="152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150"/>
        <v>1.75</v>
      </c>
      <c r="P3257">
        <f>IFERROR(E3257/L3257, "null")</f>
        <v>29.166666666666668</v>
      </c>
      <c r="Q3257" t="str">
        <f>TRIM(LEFT(N3257,SEARCH("/",N3257,1)-1))</f>
        <v>theater</v>
      </c>
      <c r="R3257" t="str">
        <f>TRIM(RIGHT(N3257,LEN(N3257)-SEARCH("/",N3257)))</f>
        <v>plays</v>
      </c>
      <c r="S3257" s="9">
        <f t="shared" si="151"/>
        <v>41889.768229166664</v>
      </c>
      <c r="T3257" s="9">
        <f t="shared" si="152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150"/>
        <v>1.2806</v>
      </c>
      <c r="P3258">
        <f>IFERROR(E3258/L3258, "null")</f>
        <v>72.76136363636364</v>
      </c>
      <c r="Q3258" t="str">
        <f>TRIM(LEFT(N3258,SEARCH("/",N3258,1)-1))</f>
        <v>theater</v>
      </c>
      <c r="R3258" t="str">
        <f>TRIM(RIGHT(N3258,LEN(N3258)-SEARCH("/",N3258)))</f>
        <v>plays</v>
      </c>
      <c r="S3258" s="9">
        <f t="shared" si="151"/>
        <v>42144.573807870373</v>
      </c>
      <c r="T3258" s="9">
        <f t="shared" si="152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150"/>
        <v>1.0629949999999999</v>
      </c>
      <c r="P3259">
        <f>IFERROR(E3259/L3259, "null")</f>
        <v>51.853414634146333</v>
      </c>
      <c r="Q3259" t="str">
        <f>TRIM(LEFT(N3259,SEARCH("/",N3259,1)-1))</f>
        <v>theater</v>
      </c>
      <c r="R3259" t="str">
        <f>TRIM(RIGHT(N3259,LEN(N3259)-SEARCH("/",N3259)))</f>
        <v>plays</v>
      </c>
      <c r="S3259" s="9">
        <f t="shared" si="151"/>
        <v>42758.559629629628</v>
      </c>
      <c r="T3259" s="9">
        <f t="shared" si="152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150"/>
        <v>1.052142857142857</v>
      </c>
      <c r="P3260">
        <f>IFERROR(E3260/L3260, "null")</f>
        <v>98.2</v>
      </c>
      <c r="Q3260" t="str">
        <f>TRIM(LEFT(N3260,SEARCH("/",N3260,1)-1))</f>
        <v>theater</v>
      </c>
      <c r="R3260" t="str">
        <f>TRIM(RIGHT(N3260,LEN(N3260)-SEARCH("/",N3260)))</f>
        <v>plays</v>
      </c>
      <c r="S3260" s="9">
        <f t="shared" si="151"/>
        <v>41982.887280092589</v>
      </c>
      <c r="T3260" s="9">
        <f t="shared" si="152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150"/>
        <v>1.0616782608695652</v>
      </c>
      <c r="P3261">
        <f>IFERROR(E3261/L3261, "null")</f>
        <v>251.7381443298969</v>
      </c>
      <c r="Q3261" t="str">
        <f>TRIM(LEFT(N3261,SEARCH("/",N3261,1)-1))</f>
        <v>theater</v>
      </c>
      <c r="R3261" t="str">
        <f>TRIM(RIGHT(N3261,LEN(N3261)-SEARCH("/",N3261)))</f>
        <v>plays</v>
      </c>
      <c r="S3261" s="9">
        <f t="shared" si="151"/>
        <v>42614.760937500003</v>
      </c>
      <c r="T3261" s="9">
        <f t="shared" si="152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150"/>
        <v>1.0924</v>
      </c>
      <c r="P3262">
        <f>IFERROR(E3262/L3262, "null")</f>
        <v>74.821917808219183</v>
      </c>
      <c r="Q3262" t="str">
        <f>TRIM(LEFT(N3262,SEARCH("/",N3262,1)-1))</f>
        <v>theater</v>
      </c>
      <c r="R3262" t="str">
        <f>TRIM(RIGHT(N3262,LEN(N3262)-SEARCH("/",N3262)))</f>
        <v>plays</v>
      </c>
      <c r="S3262" s="9">
        <f t="shared" si="151"/>
        <v>42303.672662037032</v>
      </c>
      <c r="T3262" s="9">
        <f t="shared" si="152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150"/>
        <v>1.0045454545454546</v>
      </c>
      <c r="P3263">
        <f>IFERROR(E3263/L3263, "null")</f>
        <v>67.65306122448979</v>
      </c>
      <c r="Q3263" t="str">
        <f>TRIM(LEFT(N3263,SEARCH("/",N3263,1)-1))</f>
        <v>theater</v>
      </c>
      <c r="R3263" t="str">
        <f>TRIM(RIGHT(N3263,LEN(N3263)-SEARCH("/",N3263)))</f>
        <v>plays</v>
      </c>
      <c r="S3263" s="9">
        <f t="shared" si="151"/>
        <v>42171.725416666668</v>
      </c>
      <c r="T3263" s="9">
        <f t="shared" si="152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150"/>
        <v>1.0304098360655738</v>
      </c>
      <c r="P3264">
        <f>IFERROR(E3264/L3264, "null")</f>
        <v>93.81343283582089</v>
      </c>
      <c r="Q3264" t="str">
        <f>TRIM(LEFT(N3264,SEARCH("/",N3264,1)-1))</f>
        <v>theater</v>
      </c>
      <c r="R3264" t="str">
        <f>TRIM(RIGHT(N3264,LEN(N3264)-SEARCH("/",N3264)))</f>
        <v>plays</v>
      </c>
      <c r="S3264" s="9">
        <f t="shared" si="151"/>
        <v>41964.315532407403</v>
      </c>
      <c r="T3264" s="9">
        <f t="shared" si="152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150"/>
        <v>1.121664</v>
      </c>
      <c r="P3265">
        <f>IFERROR(E3265/L3265, "null")</f>
        <v>41.237647058823526</v>
      </c>
      <c r="Q3265" t="str">
        <f>TRIM(LEFT(N3265,SEARCH("/",N3265,1)-1))</f>
        <v>theater</v>
      </c>
      <c r="R3265" t="str">
        <f>TRIM(RIGHT(N3265,LEN(N3265)-SEARCH("/",N3265)))</f>
        <v>plays</v>
      </c>
      <c r="S3265" s="9">
        <f t="shared" si="151"/>
        <v>42284.516064814816</v>
      </c>
      <c r="T3265" s="9">
        <f t="shared" si="152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150"/>
        <v>1.03</v>
      </c>
      <c r="P3266">
        <f>IFERROR(E3266/L3266, "null")</f>
        <v>52.551020408163268</v>
      </c>
      <c r="Q3266" t="str">
        <f>TRIM(LEFT(N3266,SEARCH("/",N3266,1)-1))</f>
        <v>theater</v>
      </c>
      <c r="R3266" t="str">
        <f>TRIM(RIGHT(N3266,LEN(N3266)-SEARCH("/",N3266)))</f>
        <v>plays</v>
      </c>
      <c r="S3266" s="9">
        <f t="shared" si="151"/>
        <v>42016.800208333334</v>
      </c>
      <c r="T3266" s="9">
        <f t="shared" si="152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153">E3267/D3267</f>
        <v>1.64</v>
      </c>
      <c r="P3267">
        <f>IFERROR(E3267/L3267, "null")</f>
        <v>70.285714285714292</v>
      </c>
      <c r="Q3267" t="str">
        <f>TRIM(LEFT(N3267,SEARCH("/",N3267,1)-1))</f>
        <v>theater</v>
      </c>
      <c r="R3267" t="str">
        <f>TRIM(RIGHT(N3267,LEN(N3267)-SEARCH("/",N3267)))</f>
        <v>plays</v>
      </c>
      <c r="S3267" s="9">
        <f t="shared" ref="S3267:S3330" si="154">(((J3267/60)/60)/24)+DATE(1970,1,1)</f>
        <v>42311.711979166663</v>
      </c>
      <c r="T3267" s="9">
        <f t="shared" ref="T3267:T3330" si="155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153"/>
        <v>1.3128333333333333</v>
      </c>
      <c r="P3268">
        <f>IFERROR(E3268/L3268, "null")</f>
        <v>48.325153374233132</v>
      </c>
      <c r="Q3268" t="str">
        <f>TRIM(LEFT(N3268,SEARCH("/",N3268,1)-1))</f>
        <v>theater</v>
      </c>
      <c r="R3268" t="str">
        <f>TRIM(RIGHT(N3268,LEN(N3268)-SEARCH("/",N3268)))</f>
        <v>plays</v>
      </c>
      <c r="S3268" s="9">
        <f t="shared" si="154"/>
        <v>42136.536134259266</v>
      </c>
      <c r="T3268" s="9">
        <f t="shared" si="155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153"/>
        <v>1.0209999999999999</v>
      </c>
      <c r="P3269">
        <f>IFERROR(E3269/L3269, "null")</f>
        <v>53.177083333333336</v>
      </c>
      <c r="Q3269" t="str">
        <f>TRIM(LEFT(N3269,SEARCH("/",N3269,1)-1))</f>
        <v>theater</v>
      </c>
      <c r="R3269" t="str">
        <f>TRIM(RIGHT(N3269,LEN(N3269)-SEARCH("/",N3269)))</f>
        <v>plays</v>
      </c>
      <c r="S3269" s="9">
        <f t="shared" si="154"/>
        <v>42172.757638888885</v>
      </c>
      <c r="T3269" s="9">
        <f t="shared" si="155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153"/>
        <v>1.28</v>
      </c>
      <c r="P3270">
        <f>IFERROR(E3270/L3270, "null")</f>
        <v>60.952380952380949</v>
      </c>
      <c r="Q3270" t="str">
        <f>TRIM(LEFT(N3270,SEARCH("/",N3270,1)-1))</f>
        <v>theater</v>
      </c>
      <c r="R3270" t="str">
        <f>TRIM(RIGHT(N3270,LEN(N3270)-SEARCH("/",N3270)))</f>
        <v>plays</v>
      </c>
      <c r="S3270" s="9">
        <f t="shared" si="154"/>
        <v>42590.90425925926</v>
      </c>
      <c r="T3270" s="9">
        <f t="shared" si="155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153"/>
        <v>1.0149999999999999</v>
      </c>
      <c r="P3271">
        <f>IFERROR(E3271/L3271, "null")</f>
        <v>116</v>
      </c>
      <c r="Q3271" t="str">
        <f>TRIM(LEFT(N3271,SEARCH("/",N3271,1)-1))</f>
        <v>theater</v>
      </c>
      <c r="R3271" t="str">
        <f>TRIM(RIGHT(N3271,LEN(N3271)-SEARCH("/",N3271)))</f>
        <v>plays</v>
      </c>
      <c r="S3271" s="9">
        <f t="shared" si="154"/>
        <v>42137.395798611105</v>
      </c>
      <c r="T3271" s="9">
        <f t="shared" si="155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153"/>
        <v>1.0166666666666666</v>
      </c>
      <c r="P3272">
        <f>IFERROR(E3272/L3272, "null")</f>
        <v>61</v>
      </c>
      <c r="Q3272" t="str">
        <f>TRIM(LEFT(N3272,SEARCH("/",N3272,1)-1))</f>
        <v>theater</v>
      </c>
      <c r="R3272" t="str">
        <f>TRIM(RIGHT(N3272,LEN(N3272)-SEARCH("/",N3272)))</f>
        <v>plays</v>
      </c>
      <c r="S3272" s="9">
        <f t="shared" si="154"/>
        <v>42167.533159722225</v>
      </c>
      <c r="T3272" s="9">
        <f t="shared" si="155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153"/>
        <v>1.3</v>
      </c>
      <c r="P3273">
        <f>IFERROR(E3273/L3273, "null")</f>
        <v>38.235294117647058</v>
      </c>
      <c r="Q3273" t="str">
        <f>TRIM(LEFT(N3273,SEARCH("/",N3273,1)-1))</f>
        <v>theater</v>
      </c>
      <c r="R3273" t="str">
        <f>TRIM(RIGHT(N3273,LEN(N3273)-SEARCH("/",N3273)))</f>
        <v>plays</v>
      </c>
      <c r="S3273" s="9">
        <f t="shared" si="154"/>
        <v>41915.437210648146</v>
      </c>
      <c r="T3273" s="9">
        <f t="shared" si="155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153"/>
        <v>1.5443</v>
      </c>
      <c r="P3274">
        <f>IFERROR(E3274/L3274, "null")</f>
        <v>106.50344827586207</v>
      </c>
      <c r="Q3274" t="str">
        <f>TRIM(LEFT(N3274,SEARCH("/",N3274,1)-1))</f>
        <v>theater</v>
      </c>
      <c r="R3274" t="str">
        <f>TRIM(RIGHT(N3274,LEN(N3274)-SEARCH("/",N3274)))</f>
        <v>plays</v>
      </c>
      <c r="S3274" s="9">
        <f t="shared" si="154"/>
        <v>42284.500104166669</v>
      </c>
      <c r="T3274" s="9">
        <f t="shared" si="155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153"/>
        <v>1.0740000000000001</v>
      </c>
      <c r="P3275">
        <f>IFERROR(E3275/L3275, "null")</f>
        <v>204.57142857142858</v>
      </c>
      <c r="Q3275" t="str">
        <f>TRIM(LEFT(N3275,SEARCH("/",N3275,1)-1))</f>
        <v>theater</v>
      </c>
      <c r="R3275" t="str">
        <f>TRIM(RIGHT(N3275,LEN(N3275)-SEARCH("/",N3275)))</f>
        <v>plays</v>
      </c>
      <c r="S3275" s="9">
        <f t="shared" si="154"/>
        <v>42611.801412037035</v>
      </c>
      <c r="T3275" s="9">
        <f t="shared" si="155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153"/>
        <v>1.0132258064516129</v>
      </c>
      <c r="P3276">
        <f>IFERROR(E3276/L3276, "null")</f>
        <v>54.912587412587413</v>
      </c>
      <c r="Q3276" t="str">
        <f>TRIM(LEFT(N3276,SEARCH("/",N3276,1)-1))</f>
        <v>theater</v>
      </c>
      <c r="R3276" t="str">
        <f>TRIM(RIGHT(N3276,LEN(N3276)-SEARCH("/",N3276)))</f>
        <v>plays</v>
      </c>
      <c r="S3276" s="9">
        <f t="shared" si="154"/>
        <v>42400.704537037032</v>
      </c>
      <c r="T3276" s="9">
        <f t="shared" si="155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153"/>
        <v>1.0027777777777778</v>
      </c>
      <c r="P3277">
        <f>IFERROR(E3277/L3277, "null")</f>
        <v>150.41666666666666</v>
      </c>
      <c r="Q3277" t="str">
        <f>TRIM(LEFT(N3277,SEARCH("/",N3277,1)-1))</f>
        <v>theater</v>
      </c>
      <c r="R3277" t="str">
        <f>TRIM(RIGHT(N3277,LEN(N3277)-SEARCH("/",N3277)))</f>
        <v>plays</v>
      </c>
      <c r="S3277" s="9">
        <f t="shared" si="154"/>
        <v>42017.88045138889</v>
      </c>
      <c r="T3277" s="9">
        <f t="shared" si="155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153"/>
        <v>1.1684444444444444</v>
      </c>
      <c r="P3278">
        <f>IFERROR(E3278/L3278, "null")</f>
        <v>52.58</v>
      </c>
      <c r="Q3278" t="str">
        <f>TRIM(LEFT(N3278,SEARCH("/",N3278,1)-1))</f>
        <v>theater</v>
      </c>
      <c r="R3278" t="str">
        <f>TRIM(RIGHT(N3278,LEN(N3278)-SEARCH("/",N3278)))</f>
        <v>plays</v>
      </c>
      <c r="S3278" s="9">
        <f t="shared" si="154"/>
        <v>42426.949988425928</v>
      </c>
      <c r="T3278" s="9">
        <f t="shared" si="155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153"/>
        <v>1.0860000000000001</v>
      </c>
      <c r="P3279">
        <f>IFERROR(E3279/L3279, "null")</f>
        <v>54.3</v>
      </c>
      <c r="Q3279" t="str">
        <f>TRIM(LEFT(N3279,SEARCH("/",N3279,1)-1))</f>
        <v>theater</v>
      </c>
      <c r="R3279" t="str">
        <f>TRIM(RIGHT(N3279,LEN(N3279)-SEARCH("/",N3279)))</f>
        <v>plays</v>
      </c>
      <c r="S3279" s="9">
        <f t="shared" si="154"/>
        <v>41931.682939814818</v>
      </c>
      <c r="T3279" s="9">
        <f t="shared" si="155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153"/>
        <v>1.034</v>
      </c>
      <c r="P3280">
        <f>IFERROR(E3280/L3280, "null")</f>
        <v>76.029411764705884</v>
      </c>
      <c r="Q3280" t="str">
        <f>TRIM(LEFT(N3280,SEARCH("/",N3280,1)-1))</f>
        <v>theater</v>
      </c>
      <c r="R3280" t="str">
        <f>TRIM(RIGHT(N3280,LEN(N3280)-SEARCH("/",N3280)))</f>
        <v>plays</v>
      </c>
      <c r="S3280" s="9">
        <f t="shared" si="154"/>
        <v>42124.848414351851</v>
      </c>
      <c r="T3280" s="9">
        <f t="shared" si="155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153"/>
        <v>1.1427586206896552</v>
      </c>
      <c r="P3281">
        <f>IFERROR(E3281/L3281, "null")</f>
        <v>105.2063492063492</v>
      </c>
      <c r="Q3281" t="str">
        <f>TRIM(LEFT(N3281,SEARCH("/",N3281,1)-1))</f>
        <v>theater</v>
      </c>
      <c r="R3281" t="str">
        <f>TRIM(RIGHT(N3281,LEN(N3281)-SEARCH("/",N3281)))</f>
        <v>plays</v>
      </c>
      <c r="S3281" s="9">
        <f t="shared" si="154"/>
        <v>42431.102534722217</v>
      </c>
      <c r="T3281" s="9">
        <f t="shared" si="155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153"/>
        <v>1.03</v>
      </c>
      <c r="P3282">
        <f>IFERROR(E3282/L3282, "null")</f>
        <v>68.666666666666671</v>
      </c>
      <c r="Q3282" t="str">
        <f>TRIM(LEFT(N3282,SEARCH("/",N3282,1)-1))</f>
        <v>theater</v>
      </c>
      <c r="R3282" t="str">
        <f>TRIM(RIGHT(N3282,LEN(N3282)-SEARCH("/",N3282)))</f>
        <v>plays</v>
      </c>
      <c r="S3282" s="9">
        <f t="shared" si="154"/>
        <v>42121.756921296299</v>
      </c>
      <c r="T3282" s="9">
        <f t="shared" si="155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153"/>
        <v>1.216</v>
      </c>
      <c r="P3283">
        <f>IFERROR(E3283/L3283, "null")</f>
        <v>129.36170212765958</v>
      </c>
      <c r="Q3283" t="str">
        <f>TRIM(LEFT(N3283,SEARCH("/",N3283,1)-1))</f>
        <v>theater</v>
      </c>
      <c r="R3283" t="str">
        <f>TRIM(RIGHT(N3283,LEN(N3283)-SEARCH("/",N3283)))</f>
        <v>plays</v>
      </c>
      <c r="S3283" s="9">
        <f t="shared" si="154"/>
        <v>42219.019733796296</v>
      </c>
      <c r="T3283" s="9">
        <f t="shared" si="155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153"/>
        <v>1.026467741935484</v>
      </c>
      <c r="P3284">
        <f>IFERROR(E3284/L3284, "null")</f>
        <v>134.26371308016877</v>
      </c>
      <c r="Q3284" t="str">
        <f>TRIM(LEFT(N3284,SEARCH("/",N3284,1)-1))</f>
        <v>theater</v>
      </c>
      <c r="R3284" t="str">
        <f>TRIM(RIGHT(N3284,LEN(N3284)-SEARCH("/",N3284)))</f>
        <v>plays</v>
      </c>
      <c r="S3284" s="9">
        <f t="shared" si="154"/>
        <v>42445.19430555556</v>
      </c>
      <c r="T3284" s="9">
        <f t="shared" si="155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153"/>
        <v>1.0475000000000001</v>
      </c>
      <c r="P3285">
        <f>IFERROR(E3285/L3285, "null")</f>
        <v>17.829787234042552</v>
      </c>
      <c r="Q3285" t="str">
        <f>TRIM(LEFT(N3285,SEARCH("/",N3285,1)-1))</f>
        <v>theater</v>
      </c>
      <c r="R3285" t="str">
        <f>TRIM(RIGHT(N3285,LEN(N3285)-SEARCH("/",N3285)))</f>
        <v>plays</v>
      </c>
      <c r="S3285" s="9">
        <f t="shared" si="154"/>
        <v>42379.74418981481</v>
      </c>
      <c r="T3285" s="9">
        <f t="shared" si="155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153"/>
        <v>1.016</v>
      </c>
      <c r="P3286">
        <f>IFERROR(E3286/L3286, "null")</f>
        <v>203.2</v>
      </c>
      <c r="Q3286" t="str">
        <f>TRIM(LEFT(N3286,SEARCH("/",N3286,1)-1))</f>
        <v>theater</v>
      </c>
      <c r="R3286" t="str">
        <f>TRIM(RIGHT(N3286,LEN(N3286)-SEARCH("/",N3286)))</f>
        <v>plays</v>
      </c>
      <c r="S3286" s="9">
        <f t="shared" si="154"/>
        <v>42380.884872685187</v>
      </c>
      <c r="T3286" s="9">
        <f t="shared" si="155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153"/>
        <v>1.1210242048409682</v>
      </c>
      <c r="P3287">
        <f>IFERROR(E3287/L3287, "null")</f>
        <v>69.18518518518519</v>
      </c>
      <c r="Q3287" t="str">
        <f>TRIM(LEFT(N3287,SEARCH("/",N3287,1)-1))</f>
        <v>theater</v>
      </c>
      <c r="R3287" t="str">
        <f>TRIM(RIGHT(N3287,LEN(N3287)-SEARCH("/",N3287)))</f>
        <v>plays</v>
      </c>
      <c r="S3287" s="9">
        <f t="shared" si="154"/>
        <v>42762.942430555559</v>
      </c>
      <c r="T3287" s="9">
        <f t="shared" si="155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153"/>
        <v>1.0176666666666667</v>
      </c>
      <c r="P3288">
        <f>IFERROR(E3288/L3288, "null")</f>
        <v>125.12295081967213</v>
      </c>
      <c r="Q3288" t="str">
        <f>TRIM(LEFT(N3288,SEARCH("/",N3288,1)-1))</f>
        <v>theater</v>
      </c>
      <c r="R3288" t="str">
        <f>TRIM(RIGHT(N3288,LEN(N3288)-SEARCH("/",N3288)))</f>
        <v>plays</v>
      </c>
      <c r="S3288" s="9">
        <f t="shared" si="154"/>
        <v>42567.840069444443</v>
      </c>
      <c r="T3288" s="9">
        <f t="shared" si="155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153"/>
        <v>1</v>
      </c>
      <c r="P3289">
        <f>IFERROR(E3289/L3289, "null")</f>
        <v>73.529411764705884</v>
      </c>
      <c r="Q3289" t="str">
        <f>TRIM(LEFT(N3289,SEARCH("/",N3289,1)-1))</f>
        <v>theater</v>
      </c>
      <c r="R3289" t="str">
        <f>TRIM(RIGHT(N3289,LEN(N3289)-SEARCH("/",N3289)))</f>
        <v>plays</v>
      </c>
      <c r="S3289" s="9">
        <f t="shared" si="154"/>
        <v>42311.750324074077</v>
      </c>
      <c r="T3289" s="9">
        <f t="shared" si="155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153"/>
        <v>1.0026489999999999</v>
      </c>
      <c r="P3290">
        <f>IFERROR(E3290/L3290, "null")</f>
        <v>48.437149758454105</v>
      </c>
      <c r="Q3290" t="str">
        <f>TRIM(LEFT(N3290,SEARCH("/",N3290,1)-1))</f>
        <v>theater</v>
      </c>
      <c r="R3290" t="str">
        <f>TRIM(RIGHT(N3290,LEN(N3290)-SEARCH("/",N3290)))</f>
        <v>plays</v>
      </c>
      <c r="S3290" s="9">
        <f t="shared" si="154"/>
        <v>42505.774479166663</v>
      </c>
      <c r="T3290" s="9">
        <f t="shared" si="155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153"/>
        <v>1.3304200000000002</v>
      </c>
      <c r="P3291">
        <f>IFERROR(E3291/L3291, "null")</f>
        <v>26.608400000000003</v>
      </c>
      <c r="Q3291" t="str">
        <f>TRIM(LEFT(N3291,SEARCH("/",N3291,1)-1))</f>
        <v>theater</v>
      </c>
      <c r="R3291" t="str">
        <f>TRIM(RIGHT(N3291,LEN(N3291)-SEARCH("/",N3291)))</f>
        <v>plays</v>
      </c>
      <c r="S3291" s="9">
        <f t="shared" si="154"/>
        <v>42758.368078703701</v>
      </c>
      <c r="T3291" s="9">
        <f t="shared" si="155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153"/>
        <v>1.212</v>
      </c>
      <c r="P3292">
        <f>IFERROR(E3292/L3292, "null")</f>
        <v>33.666666666666664</v>
      </c>
      <c r="Q3292" t="str">
        <f>TRIM(LEFT(N3292,SEARCH("/",N3292,1)-1))</f>
        <v>theater</v>
      </c>
      <c r="R3292" t="str">
        <f>TRIM(RIGHT(N3292,LEN(N3292)-SEARCH("/",N3292)))</f>
        <v>plays</v>
      </c>
      <c r="S3292" s="9">
        <f t="shared" si="154"/>
        <v>42775.51494212963</v>
      </c>
      <c r="T3292" s="9">
        <f t="shared" si="155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153"/>
        <v>1.1399999999999999</v>
      </c>
      <c r="P3293">
        <f>IFERROR(E3293/L3293, "null")</f>
        <v>40.714285714285715</v>
      </c>
      <c r="Q3293" t="str">
        <f>TRIM(LEFT(N3293,SEARCH("/",N3293,1)-1))</f>
        <v>theater</v>
      </c>
      <c r="R3293" t="str">
        <f>TRIM(RIGHT(N3293,LEN(N3293)-SEARCH("/",N3293)))</f>
        <v>plays</v>
      </c>
      <c r="S3293" s="9">
        <f t="shared" si="154"/>
        <v>42232.702546296292</v>
      </c>
      <c r="T3293" s="9">
        <f t="shared" si="155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153"/>
        <v>2.8613861386138613</v>
      </c>
      <c r="P3294">
        <f>IFERROR(E3294/L3294, "null")</f>
        <v>19.266666666666666</v>
      </c>
      <c r="Q3294" t="str">
        <f>TRIM(LEFT(N3294,SEARCH("/",N3294,1)-1))</f>
        <v>theater</v>
      </c>
      <c r="R3294" t="str">
        <f>TRIM(RIGHT(N3294,LEN(N3294)-SEARCH("/",N3294)))</f>
        <v>plays</v>
      </c>
      <c r="S3294" s="9">
        <f t="shared" si="154"/>
        <v>42282.770231481481</v>
      </c>
      <c r="T3294" s="9">
        <f t="shared" si="155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153"/>
        <v>1.7044444444444444</v>
      </c>
      <c r="P3295">
        <f>IFERROR(E3295/L3295, "null")</f>
        <v>84.285714285714292</v>
      </c>
      <c r="Q3295" t="str">
        <f>TRIM(LEFT(N3295,SEARCH("/",N3295,1)-1))</f>
        <v>theater</v>
      </c>
      <c r="R3295" t="str">
        <f>TRIM(RIGHT(N3295,LEN(N3295)-SEARCH("/",N3295)))</f>
        <v>plays</v>
      </c>
      <c r="S3295" s="9">
        <f t="shared" si="154"/>
        <v>42768.425370370373</v>
      </c>
      <c r="T3295" s="9">
        <f t="shared" si="155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153"/>
        <v>1.1833333333333333</v>
      </c>
      <c r="P3296">
        <f>IFERROR(E3296/L3296, "null")</f>
        <v>29.583333333333332</v>
      </c>
      <c r="Q3296" t="str">
        <f>TRIM(LEFT(N3296,SEARCH("/",N3296,1)-1))</f>
        <v>theater</v>
      </c>
      <c r="R3296" t="str">
        <f>TRIM(RIGHT(N3296,LEN(N3296)-SEARCH("/",N3296)))</f>
        <v>plays</v>
      </c>
      <c r="S3296" s="9">
        <f t="shared" si="154"/>
        <v>42141.541134259256</v>
      </c>
      <c r="T3296" s="9">
        <f t="shared" si="155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153"/>
        <v>1.0285857142857142</v>
      </c>
      <c r="P3297">
        <f>IFERROR(E3297/L3297, "null")</f>
        <v>26.667037037037037</v>
      </c>
      <c r="Q3297" t="str">
        <f>TRIM(LEFT(N3297,SEARCH("/",N3297,1)-1))</f>
        <v>theater</v>
      </c>
      <c r="R3297" t="str">
        <f>TRIM(RIGHT(N3297,LEN(N3297)-SEARCH("/",N3297)))</f>
        <v>plays</v>
      </c>
      <c r="S3297" s="9">
        <f t="shared" si="154"/>
        <v>42609.442465277782</v>
      </c>
      <c r="T3297" s="9">
        <f t="shared" si="155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153"/>
        <v>1.4406666666666668</v>
      </c>
      <c r="P3298">
        <f>IFERROR(E3298/L3298, "null")</f>
        <v>45.978723404255319</v>
      </c>
      <c r="Q3298" t="str">
        <f>TRIM(LEFT(N3298,SEARCH("/",N3298,1)-1))</f>
        <v>theater</v>
      </c>
      <c r="R3298" t="str">
        <f>TRIM(RIGHT(N3298,LEN(N3298)-SEARCH("/",N3298)))</f>
        <v>plays</v>
      </c>
      <c r="S3298" s="9">
        <f t="shared" si="154"/>
        <v>42309.756620370375</v>
      </c>
      <c r="T3298" s="9">
        <f t="shared" si="155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153"/>
        <v>1.0007272727272727</v>
      </c>
      <c r="P3299">
        <f>IFERROR(E3299/L3299, "null")</f>
        <v>125.09090909090909</v>
      </c>
      <c r="Q3299" t="str">
        <f>TRIM(LEFT(N3299,SEARCH("/",N3299,1)-1))</f>
        <v>theater</v>
      </c>
      <c r="R3299" t="str">
        <f>TRIM(RIGHT(N3299,LEN(N3299)-SEARCH("/",N3299)))</f>
        <v>plays</v>
      </c>
      <c r="S3299" s="9">
        <f t="shared" si="154"/>
        <v>42193.771481481483</v>
      </c>
      <c r="T3299" s="9">
        <f t="shared" si="155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153"/>
        <v>1.0173000000000001</v>
      </c>
      <c r="P3300">
        <f>IFERROR(E3300/L3300, "null")</f>
        <v>141.29166666666666</v>
      </c>
      <c r="Q3300" t="str">
        <f>TRIM(LEFT(N3300,SEARCH("/",N3300,1)-1))</f>
        <v>theater</v>
      </c>
      <c r="R3300" t="str">
        <f>TRIM(RIGHT(N3300,LEN(N3300)-SEARCH("/",N3300)))</f>
        <v>plays</v>
      </c>
      <c r="S3300" s="9">
        <f t="shared" si="154"/>
        <v>42239.957962962959</v>
      </c>
      <c r="T3300" s="9">
        <f t="shared" si="155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153"/>
        <v>1.1619999999999999</v>
      </c>
      <c r="P3301">
        <f>IFERROR(E3301/L3301, "null")</f>
        <v>55.333333333333336</v>
      </c>
      <c r="Q3301" t="str">
        <f>TRIM(LEFT(N3301,SEARCH("/",N3301,1)-1))</f>
        <v>theater</v>
      </c>
      <c r="R3301" t="str">
        <f>TRIM(RIGHT(N3301,LEN(N3301)-SEARCH("/",N3301)))</f>
        <v>plays</v>
      </c>
      <c r="S3301" s="9">
        <f t="shared" si="154"/>
        <v>42261.917395833334</v>
      </c>
      <c r="T3301" s="9">
        <f t="shared" si="155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153"/>
        <v>1.3616666666666666</v>
      </c>
      <c r="P3302">
        <f>IFERROR(E3302/L3302, "null")</f>
        <v>46.420454545454547</v>
      </c>
      <c r="Q3302" t="str">
        <f>TRIM(LEFT(N3302,SEARCH("/",N3302,1)-1))</f>
        <v>theater</v>
      </c>
      <c r="R3302" t="str">
        <f>TRIM(RIGHT(N3302,LEN(N3302)-SEARCH("/",N3302)))</f>
        <v>plays</v>
      </c>
      <c r="S3302" s="9">
        <f t="shared" si="154"/>
        <v>42102.743773148148</v>
      </c>
      <c r="T3302" s="9">
        <f t="shared" si="155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153"/>
        <v>1.3346666666666667</v>
      </c>
      <c r="P3303">
        <f>IFERROR(E3303/L3303, "null")</f>
        <v>57.2</v>
      </c>
      <c r="Q3303" t="str">
        <f>TRIM(LEFT(N3303,SEARCH("/",N3303,1)-1))</f>
        <v>theater</v>
      </c>
      <c r="R3303" t="str">
        <f>TRIM(RIGHT(N3303,LEN(N3303)-SEARCH("/",N3303)))</f>
        <v>plays</v>
      </c>
      <c r="S3303" s="9">
        <f t="shared" si="154"/>
        <v>42538.73583333334</v>
      </c>
      <c r="T3303" s="9">
        <f t="shared" si="155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153"/>
        <v>1.0339285714285715</v>
      </c>
      <c r="P3304">
        <f>IFERROR(E3304/L3304, "null")</f>
        <v>173.7</v>
      </c>
      <c r="Q3304" t="str">
        <f>TRIM(LEFT(N3304,SEARCH("/",N3304,1)-1))</f>
        <v>theater</v>
      </c>
      <c r="R3304" t="str">
        <f>TRIM(RIGHT(N3304,LEN(N3304)-SEARCH("/",N3304)))</f>
        <v>plays</v>
      </c>
      <c r="S3304" s="9">
        <f t="shared" si="154"/>
        <v>42681.35157407407</v>
      </c>
      <c r="T3304" s="9">
        <f t="shared" si="155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153"/>
        <v>1.1588888888888889</v>
      </c>
      <c r="P3305">
        <f>IFERROR(E3305/L3305, "null")</f>
        <v>59.6</v>
      </c>
      <c r="Q3305" t="str">
        <f>TRIM(LEFT(N3305,SEARCH("/",N3305,1)-1))</f>
        <v>theater</v>
      </c>
      <c r="R3305" t="str">
        <f>TRIM(RIGHT(N3305,LEN(N3305)-SEARCH("/",N3305)))</f>
        <v>plays</v>
      </c>
      <c r="S3305" s="9">
        <f t="shared" si="154"/>
        <v>42056.65143518518</v>
      </c>
      <c r="T3305" s="9">
        <f t="shared" si="155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153"/>
        <v>1.0451666666666666</v>
      </c>
      <c r="P3306">
        <f>IFERROR(E3306/L3306, "null")</f>
        <v>89.585714285714289</v>
      </c>
      <c r="Q3306" t="str">
        <f>TRIM(LEFT(N3306,SEARCH("/",N3306,1)-1))</f>
        <v>theater</v>
      </c>
      <c r="R3306" t="str">
        <f>TRIM(RIGHT(N3306,LEN(N3306)-SEARCH("/",N3306)))</f>
        <v>plays</v>
      </c>
      <c r="S3306" s="9">
        <f t="shared" si="154"/>
        <v>42696.624444444446</v>
      </c>
      <c r="T3306" s="9">
        <f t="shared" si="155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153"/>
        <v>1.0202500000000001</v>
      </c>
      <c r="P3307">
        <f>IFERROR(E3307/L3307, "null")</f>
        <v>204.05</v>
      </c>
      <c r="Q3307" t="str">
        <f>TRIM(LEFT(N3307,SEARCH("/",N3307,1)-1))</f>
        <v>theater</v>
      </c>
      <c r="R3307" t="str">
        <f>TRIM(RIGHT(N3307,LEN(N3307)-SEARCH("/",N3307)))</f>
        <v>plays</v>
      </c>
      <c r="S3307" s="9">
        <f t="shared" si="154"/>
        <v>42186.855879629627</v>
      </c>
      <c r="T3307" s="9">
        <f t="shared" si="155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153"/>
        <v>1.7533333333333334</v>
      </c>
      <c r="P3308">
        <f>IFERROR(E3308/L3308, "null")</f>
        <v>48.703703703703702</v>
      </c>
      <c r="Q3308" t="str">
        <f>TRIM(LEFT(N3308,SEARCH("/",N3308,1)-1))</f>
        <v>theater</v>
      </c>
      <c r="R3308" t="str">
        <f>TRIM(RIGHT(N3308,LEN(N3308)-SEARCH("/",N3308)))</f>
        <v>plays</v>
      </c>
      <c r="S3308" s="9">
        <f t="shared" si="154"/>
        <v>42493.219236111108</v>
      </c>
      <c r="T3308" s="9">
        <f t="shared" si="155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153"/>
        <v>1.0668</v>
      </c>
      <c r="P3309">
        <f>IFERROR(E3309/L3309, "null")</f>
        <v>53.339999999999996</v>
      </c>
      <c r="Q3309" t="str">
        <f>TRIM(LEFT(N3309,SEARCH("/",N3309,1)-1))</f>
        <v>theater</v>
      </c>
      <c r="R3309" t="str">
        <f>TRIM(RIGHT(N3309,LEN(N3309)-SEARCH("/",N3309)))</f>
        <v>plays</v>
      </c>
      <c r="S3309" s="9">
        <f t="shared" si="154"/>
        <v>42475.057164351849</v>
      </c>
      <c r="T3309" s="9">
        <f t="shared" si="155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153"/>
        <v>1.2228571428571429</v>
      </c>
      <c r="P3310">
        <f>IFERROR(E3310/L3310, "null")</f>
        <v>75.087719298245617</v>
      </c>
      <c r="Q3310" t="str">
        <f>TRIM(LEFT(N3310,SEARCH("/",N3310,1)-1))</f>
        <v>theater</v>
      </c>
      <c r="R3310" t="str">
        <f>TRIM(RIGHT(N3310,LEN(N3310)-SEARCH("/",N3310)))</f>
        <v>plays</v>
      </c>
      <c r="S3310" s="9">
        <f t="shared" si="154"/>
        <v>42452.876909722225</v>
      </c>
      <c r="T3310" s="9">
        <f t="shared" si="155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153"/>
        <v>1.5942857142857143</v>
      </c>
      <c r="P3311">
        <f>IFERROR(E3311/L3311, "null")</f>
        <v>18</v>
      </c>
      <c r="Q3311" t="str">
        <f>TRIM(LEFT(N3311,SEARCH("/",N3311,1)-1))</f>
        <v>theater</v>
      </c>
      <c r="R3311" t="str">
        <f>TRIM(RIGHT(N3311,LEN(N3311)-SEARCH("/",N3311)))</f>
        <v>plays</v>
      </c>
      <c r="S3311" s="9">
        <f t="shared" si="154"/>
        <v>42628.650208333333</v>
      </c>
      <c r="T3311" s="9">
        <f t="shared" si="155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153"/>
        <v>1.0007692307692309</v>
      </c>
      <c r="P3312">
        <f>IFERROR(E3312/L3312, "null")</f>
        <v>209.83870967741936</v>
      </c>
      <c r="Q3312" t="str">
        <f>TRIM(LEFT(N3312,SEARCH("/",N3312,1)-1))</f>
        <v>theater</v>
      </c>
      <c r="R3312" t="str">
        <f>TRIM(RIGHT(N3312,LEN(N3312)-SEARCH("/",N3312)))</f>
        <v>plays</v>
      </c>
      <c r="S3312" s="9">
        <f t="shared" si="154"/>
        <v>42253.928530092591</v>
      </c>
      <c r="T3312" s="9">
        <f t="shared" si="155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153"/>
        <v>1.0984</v>
      </c>
      <c r="P3313">
        <f>IFERROR(E3313/L3313, "null")</f>
        <v>61.022222222222226</v>
      </c>
      <c r="Q3313" t="str">
        <f>TRIM(LEFT(N3313,SEARCH("/",N3313,1)-1))</f>
        <v>theater</v>
      </c>
      <c r="R3313" t="str">
        <f>TRIM(RIGHT(N3313,LEN(N3313)-SEARCH("/",N3313)))</f>
        <v>plays</v>
      </c>
      <c r="S3313" s="9">
        <f t="shared" si="154"/>
        <v>42264.29178240741</v>
      </c>
      <c r="T3313" s="9">
        <f t="shared" si="155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153"/>
        <v>1.0004</v>
      </c>
      <c r="P3314">
        <f>IFERROR(E3314/L3314, "null")</f>
        <v>61</v>
      </c>
      <c r="Q3314" t="str">
        <f>TRIM(LEFT(N3314,SEARCH("/",N3314,1)-1))</f>
        <v>theater</v>
      </c>
      <c r="R3314" t="str">
        <f>TRIM(RIGHT(N3314,LEN(N3314)-SEARCH("/",N3314)))</f>
        <v>plays</v>
      </c>
      <c r="S3314" s="9">
        <f t="shared" si="154"/>
        <v>42664.809560185182</v>
      </c>
      <c r="T3314" s="9">
        <f t="shared" si="155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153"/>
        <v>1.1605000000000001</v>
      </c>
      <c r="P3315">
        <f>IFERROR(E3315/L3315, "null")</f>
        <v>80.034482758620683</v>
      </c>
      <c r="Q3315" t="str">
        <f>TRIM(LEFT(N3315,SEARCH("/",N3315,1)-1))</f>
        <v>theater</v>
      </c>
      <c r="R3315" t="str">
        <f>TRIM(RIGHT(N3315,LEN(N3315)-SEARCH("/",N3315)))</f>
        <v>plays</v>
      </c>
      <c r="S3315" s="9">
        <f t="shared" si="154"/>
        <v>42382.244409722218</v>
      </c>
      <c r="T3315" s="9">
        <f t="shared" si="155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153"/>
        <v>2.1074999999999999</v>
      </c>
      <c r="P3316">
        <f>IFERROR(E3316/L3316, "null")</f>
        <v>29.068965517241381</v>
      </c>
      <c r="Q3316" t="str">
        <f>TRIM(LEFT(N3316,SEARCH("/",N3316,1)-1))</f>
        <v>theater</v>
      </c>
      <c r="R3316" t="str">
        <f>TRIM(RIGHT(N3316,LEN(N3316)-SEARCH("/",N3316)))</f>
        <v>plays</v>
      </c>
      <c r="S3316" s="9">
        <f t="shared" si="154"/>
        <v>42105.267488425925</v>
      </c>
      <c r="T3316" s="9">
        <f t="shared" si="155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153"/>
        <v>1.1000000000000001</v>
      </c>
      <c r="P3317">
        <f>IFERROR(E3317/L3317, "null")</f>
        <v>49.438202247191015</v>
      </c>
      <c r="Q3317" t="str">
        <f>TRIM(LEFT(N3317,SEARCH("/",N3317,1)-1))</f>
        <v>theater</v>
      </c>
      <c r="R3317" t="str">
        <f>TRIM(RIGHT(N3317,LEN(N3317)-SEARCH("/",N3317)))</f>
        <v>plays</v>
      </c>
      <c r="S3317" s="9">
        <f t="shared" si="154"/>
        <v>42466.303715277783</v>
      </c>
      <c r="T3317" s="9">
        <f t="shared" si="155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153"/>
        <v>1.0008673425918038</v>
      </c>
      <c r="P3318">
        <f>IFERROR(E3318/L3318, "null")</f>
        <v>93.977440000000001</v>
      </c>
      <c r="Q3318" t="str">
        <f>TRIM(LEFT(N3318,SEARCH("/",N3318,1)-1))</f>
        <v>theater</v>
      </c>
      <c r="R3318" t="str">
        <f>TRIM(RIGHT(N3318,LEN(N3318)-SEARCH("/",N3318)))</f>
        <v>plays</v>
      </c>
      <c r="S3318" s="9">
        <f t="shared" si="154"/>
        <v>41826.871238425927</v>
      </c>
      <c r="T3318" s="9">
        <f t="shared" si="155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153"/>
        <v>1.0619047619047619</v>
      </c>
      <c r="P3319">
        <f>IFERROR(E3319/L3319, "null")</f>
        <v>61.944444444444443</v>
      </c>
      <c r="Q3319" t="str">
        <f>TRIM(LEFT(N3319,SEARCH("/",N3319,1)-1))</f>
        <v>theater</v>
      </c>
      <c r="R3319" t="str">
        <f>TRIM(RIGHT(N3319,LEN(N3319)-SEARCH("/",N3319)))</f>
        <v>plays</v>
      </c>
      <c r="S3319" s="9">
        <f t="shared" si="154"/>
        <v>42499.039629629624</v>
      </c>
      <c r="T3319" s="9">
        <f t="shared" si="155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153"/>
        <v>1.256</v>
      </c>
      <c r="P3320">
        <f>IFERROR(E3320/L3320, "null")</f>
        <v>78.5</v>
      </c>
      <c r="Q3320" t="str">
        <f>TRIM(LEFT(N3320,SEARCH("/",N3320,1)-1))</f>
        <v>theater</v>
      </c>
      <c r="R3320" t="str">
        <f>TRIM(RIGHT(N3320,LEN(N3320)-SEARCH("/",N3320)))</f>
        <v>plays</v>
      </c>
      <c r="S3320" s="9">
        <f t="shared" si="154"/>
        <v>42431.302002314813</v>
      </c>
      <c r="T3320" s="9">
        <f t="shared" si="155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153"/>
        <v>1.08</v>
      </c>
      <c r="P3321">
        <f>IFERROR(E3321/L3321, "null")</f>
        <v>33.75</v>
      </c>
      <c r="Q3321" t="str">
        <f>TRIM(LEFT(N3321,SEARCH("/",N3321,1)-1))</f>
        <v>theater</v>
      </c>
      <c r="R3321" t="str">
        <f>TRIM(RIGHT(N3321,LEN(N3321)-SEARCH("/",N3321)))</f>
        <v>plays</v>
      </c>
      <c r="S3321" s="9">
        <f t="shared" si="154"/>
        <v>41990.585486111115</v>
      </c>
      <c r="T3321" s="9">
        <f t="shared" si="155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153"/>
        <v>1.01</v>
      </c>
      <c r="P3322">
        <f>IFERROR(E3322/L3322, "null")</f>
        <v>66.44736842105263</v>
      </c>
      <c r="Q3322" t="str">
        <f>TRIM(LEFT(N3322,SEARCH("/",N3322,1)-1))</f>
        <v>theater</v>
      </c>
      <c r="R3322" t="str">
        <f>TRIM(RIGHT(N3322,LEN(N3322)-SEARCH("/",N3322)))</f>
        <v>plays</v>
      </c>
      <c r="S3322" s="9">
        <f t="shared" si="154"/>
        <v>42513.045798611114</v>
      </c>
      <c r="T3322" s="9">
        <f t="shared" si="155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153"/>
        <v>1.0740000000000001</v>
      </c>
      <c r="P3323">
        <f>IFERROR(E3323/L3323, "null")</f>
        <v>35.799999999999997</v>
      </c>
      <c r="Q3323" t="str">
        <f>TRIM(LEFT(N3323,SEARCH("/",N3323,1)-1))</f>
        <v>theater</v>
      </c>
      <c r="R3323" t="str">
        <f>TRIM(RIGHT(N3323,LEN(N3323)-SEARCH("/",N3323)))</f>
        <v>plays</v>
      </c>
      <c r="S3323" s="9">
        <f t="shared" si="154"/>
        <v>41914.100289351853</v>
      </c>
      <c r="T3323" s="9">
        <f t="shared" si="155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153"/>
        <v>1.0151515151515151</v>
      </c>
      <c r="P3324">
        <f>IFERROR(E3324/L3324, "null")</f>
        <v>145.65217391304347</v>
      </c>
      <c r="Q3324" t="str">
        <f>TRIM(LEFT(N3324,SEARCH("/",N3324,1)-1))</f>
        <v>theater</v>
      </c>
      <c r="R3324" t="str">
        <f>TRIM(RIGHT(N3324,LEN(N3324)-SEARCH("/",N3324)))</f>
        <v>plays</v>
      </c>
      <c r="S3324" s="9">
        <f t="shared" si="154"/>
        <v>42521.010370370372</v>
      </c>
      <c r="T3324" s="9">
        <f t="shared" si="155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153"/>
        <v>1.2589999999999999</v>
      </c>
      <c r="P3325">
        <f>IFERROR(E3325/L3325, "null")</f>
        <v>25.693877551020407</v>
      </c>
      <c r="Q3325" t="str">
        <f>TRIM(LEFT(N3325,SEARCH("/",N3325,1)-1))</f>
        <v>theater</v>
      </c>
      <c r="R3325" t="str">
        <f>TRIM(RIGHT(N3325,LEN(N3325)-SEARCH("/",N3325)))</f>
        <v>plays</v>
      </c>
      <c r="S3325" s="9">
        <f t="shared" si="154"/>
        <v>42608.36583333333</v>
      </c>
      <c r="T3325" s="9">
        <f t="shared" si="155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153"/>
        <v>1.0166666666666666</v>
      </c>
      <c r="P3326">
        <f>IFERROR(E3326/L3326, "null")</f>
        <v>152.5</v>
      </c>
      <c r="Q3326" t="str">
        <f>TRIM(LEFT(N3326,SEARCH("/",N3326,1)-1))</f>
        <v>theater</v>
      </c>
      <c r="R3326" t="str">
        <f>TRIM(RIGHT(N3326,LEN(N3326)-SEARCH("/",N3326)))</f>
        <v>plays</v>
      </c>
      <c r="S3326" s="9">
        <f t="shared" si="154"/>
        <v>42512.58321759259</v>
      </c>
      <c r="T3326" s="9">
        <f t="shared" si="155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153"/>
        <v>1.125</v>
      </c>
      <c r="P3327">
        <f>IFERROR(E3327/L3327, "null")</f>
        <v>30</v>
      </c>
      <c r="Q3327" t="str">
        <f>TRIM(LEFT(N3327,SEARCH("/",N3327,1)-1))</f>
        <v>theater</v>
      </c>
      <c r="R3327" t="str">
        <f>TRIM(RIGHT(N3327,LEN(N3327)-SEARCH("/",N3327)))</f>
        <v>plays</v>
      </c>
      <c r="S3327" s="9">
        <f t="shared" si="154"/>
        <v>42064.785613425927</v>
      </c>
      <c r="T3327" s="9">
        <f t="shared" si="155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153"/>
        <v>1.0137499999999999</v>
      </c>
      <c r="P3328">
        <f>IFERROR(E3328/L3328, "null")</f>
        <v>142.28070175438597</v>
      </c>
      <c r="Q3328" t="str">
        <f>TRIM(LEFT(N3328,SEARCH("/",N3328,1)-1))</f>
        <v>theater</v>
      </c>
      <c r="R3328" t="str">
        <f>TRIM(RIGHT(N3328,LEN(N3328)-SEARCH("/",N3328)))</f>
        <v>plays</v>
      </c>
      <c r="S3328" s="9">
        <f t="shared" si="154"/>
        <v>42041.714178240742</v>
      </c>
      <c r="T3328" s="9">
        <f t="shared" si="155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153"/>
        <v>1.0125</v>
      </c>
      <c r="P3329">
        <f>IFERROR(E3329/L3329, "null")</f>
        <v>24.545454545454547</v>
      </c>
      <c r="Q3329" t="str">
        <f>TRIM(LEFT(N3329,SEARCH("/",N3329,1)-1))</f>
        <v>theater</v>
      </c>
      <c r="R3329" t="str">
        <f>TRIM(RIGHT(N3329,LEN(N3329)-SEARCH("/",N3329)))</f>
        <v>plays</v>
      </c>
      <c r="S3329" s="9">
        <f t="shared" si="154"/>
        <v>42468.374606481477</v>
      </c>
      <c r="T3329" s="9">
        <f t="shared" si="155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153"/>
        <v>1.4638888888888888</v>
      </c>
      <c r="P3330">
        <f>IFERROR(E3330/L3330, "null")</f>
        <v>292.77777777777777</v>
      </c>
      <c r="Q3330" t="str">
        <f>TRIM(LEFT(N3330,SEARCH("/",N3330,1)-1))</f>
        <v>theater</v>
      </c>
      <c r="R3330" t="str">
        <f>TRIM(RIGHT(N3330,LEN(N3330)-SEARCH("/",N3330)))</f>
        <v>plays</v>
      </c>
      <c r="S3330" s="9">
        <f t="shared" si="154"/>
        <v>41822.57503472222</v>
      </c>
      <c r="T3330" s="9">
        <f t="shared" si="155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156">E3331/D3331</f>
        <v>1.1679999999999999</v>
      </c>
      <c r="P3331">
        <f>IFERROR(E3331/L3331, "null")</f>
        <v>44.92307692307692</v>
      </c>
      <c r="Q3331" t="str">
        <f>TRIM(LEFT(N3331,SEARCH("/",N3331,1)-1))</f>
        <v>theater</v>
      </c>
      <c r="R3331" t="str">
        <f>TRIM(RIGHT(N3331,LEN(N3331)-SEARCH("/",N3331)))</f>
        <v>plays</v>
      </c>
      <c r="S3331" s="9">
        <f t="shared" ref="S3331:S3394" si="157">(((J3331/60)/60)/24)+DATE(1970,1,1)</f>
        <v>41837.323009259257</v>
      </c>
      <c r="T3331" s="9">
        <f t="shared" ref="T3331:T3394" si="158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156"/>
        <v>1.0626666666666666</v>
      </c>
      <c r="P3332">
        <f>IFERROR(E3332/L3332, "null")</f>
        <v>23.10144927536232</v>
      </c>
      <c r="Q3332" t="str">
        <f>TRIM(LEFT(N3332,SEARCH("/",N3332,1)-1))</f>
        <v>theater</v>
      </c>
      <c r="R3332" t="str">
        <f>TRIM(RIGHT(N3332,LEN(N3332)-SEARCH("/",N3332)))</f>
        <v>plays</v>
      </c>
      <c r="S3332" s="9">
        <f t="shared" si="157"/>
        <v>42065.887361111112</v>
      </c>
      <c r="T3332" s="9">
        <f t="shared" si="158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156"/>
        <v>1.0451999999999999</v>
      </c>
      <c r="P3333">
        <f>IFERROR(E3333/L3333, "null")</f>
        <v>80.400000000000006</v>
      </c>
      <c r="Q3333" t="str">
        <f>TRIM(LEFT(N3333,SEARCH("/",N3333,1)-1))</f>
        <v>theater</v>
      </c>
      <c r="R3333" t="str">
        <f>TRIM(RIGHT(N3333,LEN(N3333)-SEARCH("/",N3333)))</f>
        <v>plays</v>
      </c>
      <c r="S3333" s="9">
        <f t="shared" si="157"/>
        <v>42248.697754629626</v>
      </c>
      <c r="T3333" s="9">
        <f t="shared" si="158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156"/>
        <v>1</v>
      </c>
      <c r="P3334">
        <f>IFERROR(E3334/L3334, "null")</f>
        <v>72.289156626506028</v>
      </c>
      <c r="Q3334" t="str">
        <f>TRIM(LEFT(N3334,SEARCH("/",N3334,1)-1))</f>
        <v>theater</v>
      </c>
      <c r="R3334" t="str">
        <f>TRIM(RIGHT(N3334,LEN(N3334)-SEARCH("/",N3334)))</f>
        <v>plays</v>
      </c>
      <c r="S3334" s="9">
        <f t="shared" si="157"/>
        <v>41809.860300925924</v>
      </c>
      <c r="T3334" s="9">
        <f t="shared" si="158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156"/>
        <v>1.0457142857142858</v>
      </c>
      <c r="P3335">
        <f>IFERROR(E3335/L3335, "null")</f>
        <v>32.972972972972975</v>
      </c>
      <c r="Q3335" t="str">
        <f>TRIM(LEFT(N3335,SEARCH("/",N3335,1)-1))</f>
        <v>theater</v>
      </c>
      <c r="R3335" t="str">
        <f>TRIM(RIGHT(N3335,LEN(N3335)-SEARCH("/",N3335)))</f>
        <v>plays</v>
      </c>
      <c r="S3335" s="9">
        <f t="shared" si="157"/>
        <v>42148.676851851851</v>
      </c>
      <c r="T3335" s="9">
        <f t="shared" si="158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156"/>
        <v>1.3862051149573753</v>
      </c>
      <c r="P3336">
        <f>IFERROR(E3336/L3336, "null")</f>
        <v>116.65217391304348</v>
      </c>
      <c r="Q3336" t="str">
        <f>TRIM(LEFT(N3336,SEARCH("/",N3336,1)-1))</f>
        <v>theater</v>
      </c>
      <c r="R3336" t="str">
        <f>TRIM(RIGHT(N3336,LEN(N3336)-SEARCH("/",N3336)))</f>
        <v>plays</v>
      </c>
      <c r="S3336" s="9">
        <f t="shared" si="157"/>
        <v>42185.521087962959</v>
      </c>
      <c r="T3336" s="9">
        <f t="shared" si="158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156"/>
        <v>1.0032000000000001</v>
      </c>
      <c r="P3337">
        <f>IFERROR(E3337/L3337, "null")</f>
        <v>79.61904761904762</v>
      </c>
      <c r="Q3337" t="str">
        <f>TRIM(LEFT(N3337,SEARCH("/",N3337,1)-1))</f>
        <v>theater</v>
      </c>
      <c r="R3337" t="str">
        <f>TRIM(RIGHT(N3337,LEN(N3337)-SEARCH("/",N3337)))</f>
        <v>plays</v>
      </c>
      <c r="S3337" s="9">
        <f t="shared" si="157"/>
        <v>41827.674143518518</v>
      </c>
      <c r="T3337" s="9">
        <f t="shared" si="158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156"/>
        <v>1</v>
      </c>
      <c r="P3338">
        <f>IFERROR(E3338/L3338, "null")</f>
        <v>27.777777777777779</v>
      </c>
      <c r="Q3338" t="str">
        <f>TRIM(LEFT(N3338,SEARCH("/",N3338,1)-1))</f>
        <v>theater</v>
      </c>
      <c r="R3338" t="str">
        <f>TRIM(RIGHT(N3338,LEN(N3338)-SEARCH("/",N3338)))</f>
        <v>plays</v>
      </c>
      <c r="S3338" s="9">
        <f t="shared" si="157"/>
        <v>42437.398680555561</v>
      </c>
      <c r="T3338" s="9">
        <f t="shared" si="158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156"/>
        <v>1.1020000000000001</v>
      </c>
      <c r="P3339">
        <f>IFERROR(E3339/L3339, "null")</f>
        <v>81.029411764705884</v>
      </c>
      <c r="Q3339" t="str">
        <f>TRIM(LEFT(N3339,SEARCH("/",N3339,1)-1))</f>
        <v>theater</v>
      </c>
      <c r="R3339" t="str">
        <f>TRIM(RIGHT(N3339,LEN(N3339)-SEARCH("/",N3339)))</f>
        <v>plays</v>
      </c>
      <c r="S3339" s="9">
        <f t="shared" si="157"/>
        <v>41901.282025462962</v>
      </c>
      <c r="T3339" s="9">
        <f t="shared" si="158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156"/>
        <v>1.0218</v>
      </c>
      <c r="P3340">
        <f>IFERROR(E3340/L3340, "null")</f>
        <v>136.84821428571428</v>
      </c>
      <c r="Q3340" t="str">
        <f>TRIM(LEFT(N3340,SEARCH("/",N3340,1)-1))</f>
        <v>theater</v>
      </c>
      <c r="R3340" t="str">
        <f>TRIM(RIGHT(N3340,LEN(N3340)-SEARCH("/",N3340)))</f>
        <v>plays</v>
      </c>
      <c r="S3340" s="9">
        <f t="shared" si="157"/>
        <v>42769.574999999997</v>
      </c>
      <c r="T3340" s="9">
        <f t="shared" si="158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156"/>
        <v>1.0435000000000001</v>
      </c>
      <c r="P3341">
        <f>IFERROR(E3341/L3341, "null")</f>
        <v>177.61702127659575</v>
      </c>
      <c r="Q3341" t="str">
        <f>TRIM(LEFT(N3341,SEARCH("/",N3341,1)-1))</f>
        <v>theater</v>
      </c>
      <c r="R3341" t="str">
        <f>TRIM(RIGHT(N3341,LEN(N3341)-SEARCH("/",N3341)))</f>
        <v>plays</v>
      </c>
      <c r="S3341" s="9">
        <f t="shared" si="157"/>
        <v>42549.665717592594</v>
      </c>
      <c r="T3341" s="9">
        <f t="shared" si="158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156"/>
        <v>1.3816666666666666</v>
      </c>
      <c r="P3342">
        <f>IFERROR(E3342/L3342, "null")</f>
        <v>109.07894736842105</v>
      </c>
      <c r="Q3342" t="str">
        <f>TRIM(LEFT(N3342,SEARCH("/",N3342,1)-1))</f>
        <v>theater</v>
      </c>
      <c r="R3342" t="str">
        <f>TRIM(RIGHT(N3342,LEN(N3342)-SEARCH("/",N3342)))</f>
        <v>plays</v>
      </c>
      <c r="S3342" s="9">
        <f t="shared" si="157"/>
        <v>42685.974004629628</v>
      </c>
      <c r="T3342" s="9">
        <f t="shared" si="158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156"/>
        <v>1</v>
      </c>
      <c r="P3343">
        <f>IFERROR(E3343/L3343, "null")</f>
        <v>119.64285714285714</v>
      </c>
      <c r="Q3343" t="str">
        <f>TRIM(LEFT(N3343,SEARCH("/",N3343,1)-1))</f>
        <v>theater</v>
      </c>
      <c r="R3343" t="str">
        <f>TRIM(RIGHT(N3343,LEN(N3343)-SEARCH("/",N3343)))</f>
        <v>plays</v>
      </c>
      <c r="S3343" s="9">
        <f t="shared" si="157"/>
        <v>42510.798854166671</v>
      </c>
      <c r="T3343" s="9">
        <f t="shared" si="158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156"/>
        <v>1.0166666666666666</v>
      </c>
      <c r="P3344">
        <f>IFERROR(E3344/L3344, "null")</f>
        <v>78.205128205128204</v>
      </c>
      <c r="Q3344" t="str">
        <f>TRIM(LEFT(N3344,SEARCH("/",N3344,1)-1))</f>
        <v>theater</v>
      </c>
      <c r="R3344" t="str">
        <f>TRIM(RIGHT(N3344,LEN(N3344)-SEARCH("/",N3344)))</f>
        <v>plays</v>
      </c>
      <c r="S3344" s="9">
        <f t="shared" si="157"/>
        <v>42062.296412037031</v>
      </c>
      <c r="T3344" s="9">
        <f t="shared" si="158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156"/>
        <v>1.7142857142857142</v>
      </c>
      <c r="P3345">
        <f>IFERROR(E3345/L3345, "null")</f>
        <v>52.173913043478258</v>
      </c>
      <c r="Q3345" t="str">
        <f>TRIM(LEFT(N3345,SEARCH("/",N3345,1)-1))</f>
        <v>theater</v>
      </c>
      <c r="R3345" t="str">
        <f>TRIM(RIGHT(N3345,LEN(N3345)-SEARCH("/",N3345)))</f>
        <v>plays</v>
      </c>
      <c r="S3345" s="9">
        <f t="shared" si="157"/>
        <v>42452.916481481487</v>
      </c>
      <c r="T3345" s="9">
        <f t="shared" si="158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156"/>
        <v>1.0144444444444445</v>
      </c>
      <c r="P3346">
        <f>IFERROR(E3346/L3346, "null")</f>
        <v>114.125</v>
      </c>
      <c r="Q3346" t="str">
        <f>TRIM(LEFT(N3346,SEARCH("/",N3346,1)-1))</f>
        <v>theater</v>
      </c>
      <c r="R3346" t="str">
        <f>TRIM(RIGHT(N3346,LEN(N3346)-SEARCH("/",N3346)))</f>
        <v>plays</v>
      </c>
      <c r="S3346" s="9">
        <f t="shared" si="157"/>
        <v>41851.200150462959</v>
      </c>
      <c r="T3346" s="9">
        <f t="shared" si="158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156"/>
        <v>1.3</v>
      </c>
      <c r="P3347">
        <f>IFERROR(E3347/L3347, "null")</f>
        <v>50</v>
      </c>
      <c r="Q3347" t="str">
        <f>TRIM(LEFT(N3347,SEARCH("/",N3347,1)-1))</f>
        <v>theater</v>
      </c>
      <c r="R3347" t="str">
        <f>TRIM(RIGHT(N3347,LEN(N3347)-SEARCH("/",N3347)))</f>
        <v>plays</v>
      </c>
      <c r="S3347" s="9">
        <f t="shared" si="157"/>
        <v>42053.106111111112</v>
      </c>
      <c r="T3347" s="9">
        <f t="shared" si="158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156"/>
        <v>1.1000000000000001</v>
      </c>
      <c r="P3348">
        <f>IFERROR(E3348/L3348, "null")</f>
        <v>91.666666666666671</v>
      </c>
      <c r="Q3348" t="str">
        <f>TRIM(LEFT(N3348,SEARCH("/",N3348,1)-1))</f>
        <v>theater</v>
      </c>
      <c r="R3348" t="str">
        <f>TRIM(RIGHT(N3348,LEN(N3348)-SEARCH("/",N3348)))</f>
        <v>plays</v>
      </c>
      <c r="S3348" s="9">
        <f t="shared" si="157"/>
        <v>42054.024421296301</v>
      </c>
      <c r="T3348" s="9">
        <f t="shared" si="158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156"/>
        <v>1.1944999999999999</v>
      </c>
      <c r="P3349">
        <f>IFERROR(E3349/L3349, "null")</f>
        <v>108.59090909090909</v>
      </c>
      <c r="Q3349" t="str">
        <f>TRIM(LEFT(N3349,SEARCH("/",N3349,1)-1))</f>
        <v>theater</v>
      </c>
      <c r="R3349" t="str">
        <f>TRIM(RIGHT(N3349,LEN(N3349)-SEARCH("/",N3349)))</f>
        <v>plays</v>
      </c>
      <c r="S3349" s="9">
        <f t="shared" si="157"/>
        <v>42484.551550925928</v>
      </c>
      <c r="T3349" s="9">
        <f t="shared" si="158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156"/>
        <v>1.002909090909091</v>
      </c>
      <c r="P3350">
        <f>IFERROR(E3350/L3350, "null")</f>
        <v>69.822784810126578</v>
      </c>
      <c r="Q3350" t="str">
        <f>TRIM(LEFT(N3350,SEARCH("/",N3350,1)-1))</f>
        <v>theater</v>
      </c>
      <c r="R3350" t="str">
        <f>TRIM(RIGHT(N3350,LEN(N3350)-SEARCH("/",N3350)))</f>
        <v>plays</v>
      </c>
      <c r="S3350" s="9">
        <f t="shared" si="157"/>
        <v>42466.558796296296</v>
      </c>
      <c r="T3350" s="9">
        <f t="shared" si="158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156"/>
        <v>1.534</v>
      </c>
      <c r="P3351">
        <f>IFERROR(E3351/L3351, "null")</f>
        <v>109.57142857142857</v>
      </c>
      <c r="Q3351" t="str">
        <f>TRIM(LEFT(N3351,SEARCH("/",N3351,1)-1))</f>
        <v>theater</v>
      </c>
      <c r="R3351" t="str">
        <f>TRIM(RIGHT(N3351,LEN(N3351)-SEARCH("/",N3351)))</f>
        <v>plays</v>
      </c>
      <c r="S3351" s="9">
        <f t="shared" si="157"/>
        <v>42513.110787037032</v>
      </c>
      <c r="T3351" s="9">
        <f t="shared" si="158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156"/>
        <v>1.0442857142857143</v>
      </c>
      <c r="P3352">
        <f>IFERROR(E3352/L3352, "null")</f>
        <v>71.666666666666671</v>
      </c>
      <c r="Q3352" t="str">
        <f>TRIM(LEFT(N3352,SEARCH("/",N3352,1)-1))</f>
        <v>theater</v>
      </c>
      <c r="R3352" t="str">
        <f>TRIM(RIGHT(N3352,LEN(N3352)-SEARCH("/",N3352)))</f>
        <v>plays</v>
      </c>
      <c r="S3352" s="9">
        <f t="shared" si="157"/>
        <v>42302.701516203699</v>
      </c>
      <c r="T3352" s="9">
        <f t="shared" si="158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156"/>
        <v>1.0109999999999999</v>
      </c>
      <c r="P3353">
        <f>IFERROR(E3353/L3353, "null")</f>
        <v>93.611111111111114</v>
      </c>
      <c r="Q3353" t="str">
        <f>TRIM(LEFT(N3353,SEARCH("/",N3353,1)-1))</f>
        <v>theater</v>
      </c>
      <c r="R3353" t="str">
        <f>TRIM(RIGHT(N3353,LEN(N3353)-SEARCH("/",N3353)))</f>
        <v>plays</v>
      </c>
      <c r="S3353" s="9">
        <f t="shared" si="157"/>
        <v>41806.395428240743</v>
      </c>
      <c r="T3353" s="9">
        <f t="shared" si="158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156"/>
        <v>1.0751999999999999</v>
      </c>
      <c r="P3354">
        <f>IFERROR(E3354/L3354, "null")</f>
        <v>76.8</v>
      </c>
      <c r="Q3354" t="str">
        <f>TRIM(LEFT(N3354,SEARCH("/",N3354,1)-1))</f>
        <v>theater</v>
      </c>
      <c r="R3354" t="str">
        <f>TRIM(RIGHT(N3354,LEN(N3354)-SEARCH("/",N3354)))</f>
        <v>plays</v>
      </c>
      <c r="S3354" s="9">
        <f t="shared" si="157"/>
        <v>42495.992800925931</v>
      </c>
      <c r="T3354" s="9">
        <f t="shared" si="158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156"/>
        <v>3.15</v>
      </c>
      <c r="P3355">
        <f>IFERROR(E3355/L3355, "null")</f>
        <v>35.795454545454547</v>
      </c>
      <c r="Q3355" t="str">
        <f>TRIM(LEFT(N3355,SEARCH("/",N3355,1)-1))</f>
        <v>theater</v>
      </c>
      <c r="R3355" t="str">
        <f>TRIM(RIGHT(N3355,LEN(N3355)-SEARCH("/",N3355)))</f>
        <v>plays</v>
      </c>
      <c r="S3355" s="9">
        <f t="shared" si="157"/>
        <v>42479.432291666672</v>
      </c>
      <c r="T3355" s="9">
        <f t="shared" si="158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156"/>
        <v>1.0193333333333334</v>
      </c>
      <c r="P3356">
        <f>IFERROR(E3356/L3356, "null")</f>
        <v>55.6</v>
      </c>
      <c r="Q3356" t="str">
        <f>TRIM(LEFT(N3356,SEARCH("/",N3356,1)-1))</f>
        <v>theater</v>
      </c>
      <c r="R3356" t="str">
        <f>TRIM(RIGHT(N3356,LEN(N3356)-SEARCH("/",N3356)))</f>
        <v>plays</v>
      </c>
      <c r="S3356" s="9">
        <f t="shared" si="157"/>
        <v>42270.7269212963</v>
      </c>
      <c r="T3356" s="9">
        <f t="shared" si="158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156"/>
        <v>1.2628571428571429</v>
      </c>
      <c r="P3357">
        <f>IFERROR(E3357/L3357, "null")</f>
        <v>147.33333333333334</v>
      </c>
      <c r="Q3357" t="str">
        <f>TRIM(LEFT(N3357,SEARCH("/",N3357,1)-1))</f>
        <v>theater</v>
      </c>
      <c r="R3357" t="str">
        <f>TRIM(RIGHT(N3357,LEN(N3357)-SEARCH("/",N3357)))</f>
        <v>plays</v>
      </c>
      <c r="S3357" s="9">
        <f t="shared" si="157"/>
        <v>42489.619525462964</v>
      </c>
      <c r="T3357" s="9">
        <f t="shared" si="158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156"/>
        <v>1.014</v>
      </c>
      <c r="P3358">
        <f>IFERROR(E3358/L3358, "null")</f>
        <v>56.333333333333336</v>
      </c>
      <c r="Q3358" t="str">
        <f>TRIM(LEFT(N3358,SEARCH("/",N3358,1)-1))</f>
        <v>theater</v>
      </c>
      <c r="R3358" t="str">
        <f>TRIM(RIGHT(N3358,LEN(N3358)-SEARCH("/",N3358)))</f>
        <v>plays</v>
      </c>
      <c r="S3358" s="9">
        <f t="shared" si="157"/>
        <v>42536.815648148149</v>
      </c>
      <c r="T3358" s="9">
        <f t="shared" si="158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156"/>
        <v>1.01</v>
      </c>
      <c r="P3359">
        <f>IFERROR(E3359/L3359, "null")</f>
        <v>96.19047619047619</v>
      </c>
      <c r="Q3359" t="str">
        <f>TRIM(LEFT(N3359,SEARCH("/",N3359,1)-1))</f>
        <v>theater</v>
      </c>
      <c r="R3359" t="str">
        <f>TRIM(RIGHT(N3359,LEN(N3359)-SEARCH("/",N3359)))</f>
        <v>plays</v>
      </c>
      <c r="S3359" s="9">
        <f t="shared" si="157"/>
        <v>41822.417939814812</v>
      </c>
      <c r="T3359" s="9">
        <f t="shared" si="158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156"/>
        <v>1.0299</v>
      </c>
      <c r="P3360">
        <f>IFERROR(E3360/L3360, "null")</f>
        <v>63.574074074074076</v>
      </c>
      <c r="Q3360" t="str">
        <f>TRIM(LEFT(N3360,SEARCH("/",N3360,1)-1))</f>
        <v>theater</v>
      </c>
      <c r="R3360" t="str">
        <f>TRIM(RIGHT(N3360,LEN(N3360)-SEARCH("/",N3360)))</f>
        <v>plays</v>
      </c>
      <c r="S3360" s="9">
        <f t="shared" si="157"/>
        <v>41932.311099537037</v>
      </c>
      <c r="T3360" s="9">
        <f t="shared" si="158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156"/>
        <v>1.0625</v>
      </c>
      <c r="P3361">
        <f>IFERROR(E3361/L3361, "null")</f>
        <v>184.78260869565219</v>
      </c>
      <c r="Q3361" t="str">
        <f>TRIM(LEFT(N3361,SEARCH("/",N3361,1)-1))</f>
        <v>theater</v>
      </c>
      <c r="R3361" t="str">
        <f>TRIM(RIGHT(N3361,LEN(N3361)-SEARCH("/",N3361)))</f>
        <v>plays</v>
      </c>
      <c r="S3361" s="9">
        <f t="shared" si="157"/>
        <v>42746.057106481487</v>
      </c>
      <c r="T3361" s="9">
        <f t="shared" si="158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156"/>
        <v>1.0137777777777779</v>
      </c>
      <c r="P3362">
        <f>IFERROR(E3362/L3362, "null")</f>
        <v>126.72222222222223</v>
      </c>
      <c r="Q3362" t="str">
        <f>TRIM(LEFT(N3362,SEARCH("/",N3362,1)-1))</f>
        <v>theater</v>
      </c>
      <c r="R3362" t="str">
        <f>TRIM(RIGHT(N3362,LEN(N3362)-SEARCH("/",N3362)))</f>
        <v>plays</v>
      </c>
      <c r="S3362" s="9">
        <f t="shared" si="157"/>
        <v>42697.082673611112</v>
      </c>
      <c r="T3362" s="9">
        <f t="shared" si="158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156"/>
        <v>1.1346000000000001</v>
      </c>
      <c r="P3363">
        <f>IFERROR(E3363/L3363, "null")</f>
        <v>83.42647058823529</v>
      </c>
      <c r="Q3363" t="str">
        <f>TRIM(LEFT(N3363,SEARCH("/",N3363,1)-1))</f>
        <v>theater</v>
      </c>
      <c r="R3363" t="str">
        <f>TRIM(RIGHT(N3363,LEN(N3363)-SEARCH("/",N3363)))</f>
        <v>plays</v>
      </c>
      <c r="S3363" s="9">
        <f t="shared" si="157"/>
        <v>41866.025347222225</v>
      </c>
      <c r="T3363" s="9">
        <f t="shared" si="158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156"/>
        <v>2.1800000000000002</v>
      </c>
      <c r="P3364">
        <f>IFERROR(E3364/L3364, "null")</f>
        <v>54.5</v>
      </c>
      <c r="Q3364" t="str">
        <f>TRIM(LEFT(N3364,SEARCH("/",N3364,1)-1))</f>
        <v>theater</v>
      </c>
      <c r="R3364" t="str">
        <f>TRIM(RIGHT(N3364,LEN(N3364)-SEARCH("/",N3364)))</f>
        <v>plays</v>
      </c>
      <c r="S3364" s="9">
        <f t="shared" si="157"/>
        <v>42056.091631944444</v>
      </c>
      <c r="T3364" s="9">
        <f t="shared" si="158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156"/>
        <v>1.0141935483870967</v>
      </c>
      <c r="P3365">
        <f>IFERROR(E3365/L3365, "null")</f>
        <v>302.30769230769232</v>
      </c>
      <c r="Q3365" t="str">
        <f>TRIM(LEFT(N3365,SEARCH("/",N3365,1)-1))</f>
        <v>theater</v>
      </c>
      <c r="R3365" t="str">
        <f>TRIM(RIGHT(N3365,LEN(N3365)-SEARCH("/",N3365)))</f>
        <v>plays</v>
      </c>
      <c r="S3365" s="9">
        <f t="shared" si="157"/>
        <v>41851.771354166667</v>
      </c>
      <c r="T3365" s="9">
        <f t="shared" si="158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156"/>
        <v>1.0593333333333332</v>
      </c>
      <c r="P3366">
        <f>IFERROR(E3366/L3366, "null")</f>
        <v>44.138888888888886</v>
      </c>
      <c r="Q3366" t="str">
        <f>TRIM(LEFT(N3366,SEARCH("/",N3366,1)-1))</f>
        <v>theater</v>
      </c>
      <c r="R3366" t="str">
        <f>TRIM(RIGHT(N3366,LEN(N3366)-SEARCH("/",N3366)))</f>
        <v>plays</v>
      </c>
      <c r="S3366" s="9">
        <f t="shared" si="157"/>
        <v>42422.977418981478</v>
      </c>
      <c r="T3366" s="9">
        <f t="shared" si="158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156"/>
        <v>1.04</v>
      </c>
      <c r="P3367">
        <f>IFERROR(E3367/L3367, "null")</f>
        <v>866.66666666666663</v>
      </c>
      <c r="Q3367" t="str">
        <f>TRIM(LEFT(N3367,SEARCH("/",N3367,1)-1))</f>
        <v>theater</v>
      </c>
      <c r="R3367" t="str">
        <f>TRIM(RIGHT(N3367,LEN(N3367)-SEARCH("/",N3367)))</f>
        <v>plays</v>
      </c>
      <c r="S3367" s="9">
        <f t="shared" si="157"/>
        <v>42321.101759259262</v>
      </c>
      <c r="T3367" s="9">
        <f t="shared" si="158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156"/>
        <v>2.21</v>
      </c>
      <c r="P3368">
        <f>IFERROR(E3368/L3368, "null")</f>
        <v>61.388888888888886</v>
      </c>
      <c r="Q3368" t="str">
        <f>TRIM(LEFT(N3368,SEARCH("/",N3368,1)-1))</f>
        <v>theater</v>
      </c>
      <c r="R3368" t="str">
        <f>TRIM(RIGHT(N3368,LEN(N3368)-SEARCH("/",N3368)))</f>
        <v>plays</v>
      </c>
      <c r="S3368" s="9">
        <f t="shared" si="157"/>
        <v>42107.067557870367</v>
      </c>
      <c r="T3368" s="9">
        <f t="shared" si="158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156"/>
        <v>1.1866666666666668</v>
      </c>
      <c r="P3369">
        <f>IFERROR(E3369/L3369, "null")</f>
        <v>29.666666666666668</v>
      </c>
      <c r="Q3369" t="str">
        <f>TRIM(LEFT(N3369,SEARCH("/",N3369,1)-1))</f>
        <v>theater</v>
      </c>
      <c r="R3369" t="str">
        <f>TRIM(RIGHT(N3369,LEN(N3369)-SEARCH("/",N3369)))</f>
        <v>plays</v>
      </c>
      <c r="S3369" s="9">
        <f t="shared" si="157"/>
        <v>42192.933958333335</v>
      </c>
      <c r="T3369" s="9">
        <f t="shared" si="158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156"/>
        <v>1.046</v>
      </c>
      <c r="P3370">
        <f>IFERROR(E3370/L3370, "null")</f>
        <v>45.478260869565219</v>
      </c>
      <c r="Q3370" t="str">
        <f>TRIM(LEFT(N3370,SEARCH("/",N3370,1)-1))</f>
        <v>theater</v>
      </c>
      <c r="R3370" t="str">
        <f>TRIM(RIGHT(N3370,LEN(N3370)-SEARCH("/",N3370)))</f>
        <v>plays</v>
      </c>
      <c r="S3370" s="9">
        <f t="shared" si="157"/>
        <v>41969.199756944443</v>
      </c>
      <c r="T3370" s="9">
        <f t="shared" si="158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156"/>
        <v>1.0389999999999999</v>
      </c>
      <c r="P3371">
        <f>IFERROR(E3371/L3371, "null")</f>
        <v>96.203703703703709</v>
      </c>
      <c r="Q3371" t="str">
        <f>TRIM(LEFT(N3371,SEARCH("/",N3371,1)-1))</f>
        <v>theater</v>
      </c>
      <c r="R3371" t="str">
        <f>TRIM(RIGHT(N3371,LEN(N3371)-SEARCH("/",N3371)))</f>
        <v>plays</v>
      </c>
      <c r="S3371" s="9">
        <f t="shared" si="157"/>
        <v>42690.041435185187</v>
      </c>
      <c r="T3371" s="9">
        <f t="shared" si="158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156"/>
        <v>1.1773333333333333</v>
      </c>
      <c r="P3372">
        <f>IFERROR(E3372/L3372, "null")</f>
        <v>67.92307692307692</v>
      </c>
      <c r="Q3372" t="str">
        <f>TRIM(LEFT(N3372,SEARCH("/",N3372,1)-1))</f>
        <v>theater</v>
      </c>
      <c r="R3372" t="str">
        <f>TRIM(RIGHT(N3372,LEN(N3372)-SEARCH("/",N3372)))</f>
        <v>plays</v>
      </c>
      <c r="S3372" s="9">
        <f t="shared" si="157"/>
        <v>42690.334317129629</v>
      </c>
      <c r="T3372" s="9">
        <f t="shared" si="158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156"/>
        <v>1.385</v>
      </c>
      <c r="P3373">
        <f>IFERROR(E3373/L3373, "null")</f>
        <v>30.777777777777779</v>
      </c>
      <c r="Q3373" t="str">
        <f>TRIM(LEFT(N3373,SEARCH("/",N3373,1)-1))</f>
        <v>theater</v>
      </c>
      <c r="R3373" t="str">
        <f>TRIM(RIGHT(N3373,LEN(N3373)-SEARCH("/",N3373)))</f>
        <v>plays</v>
      </c>
      <c r="S3373" s="9">
        <f t="shared" si="157"/>
        <v>42312.874594907407</v>
      </c>
      <c r="T3373" s="9">
        <f t="shared" si="158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156"/>
        <v>1.0349999999999999</v>
      </c>
      <c r="P3374">
        <f>IFERROR(E3374/L3374, "null")</f>
        <v>38.333333333333336</v>
      </c>
      <c r="Q3374" t="str">
        <f>TRIM(LEFT(N3374,SEARCH("/",N3374,1)-1))</f>
        <v>theater</v>
      </c>
      <c r="R3374" t="str">
        <f>TRIM(RIGHT(N3374,LEN(N3374)-SEARCH("/",N3374)))</f>
        <v>plays</v>
      </c>
      <c r="S3374" s="9">
        <f t="shared" si="157"/>
        <v>41855.548101851848</v>
      </c>
      <c r="T3374" s="9">
        <f t="shared" si="158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156"/>
        <v>1.0024999999999999</v>
      </c>
      <c r="P3375">
        <f>IFERROR(E3375/L3375, "null")</f>
        <v>66.833333333333329</v>
      </c>
      <c r="Q3375" t="str">
        <f>TRIM(LEFT(N3375,SEARCH("/",N3375,1)-1))</f>
        <v>theater</v>
      </c>
      <c r="R3375" t="str">
        <f>TRIM(RIGHT(N3375,LEN(N3375)-SEARCH("/",N3375)))</f>
        <v>plays</v>
      </c>
      <c r="S3375" s="9">
        <f t="shared" si="157"/>
        <v>42179.854629629626</v>
      </c>
      <c r="T3375" s="9">
        <f t="shared" si="158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156"/>
        <v>1.0657142857142856</v>
      </c>
      <c r="P3376">
        <f>IFERROR(E3376/L3376, "null")</f>
        <v>71.730769230769226</v>
      </c>
      <c r="Q3376" t="str">
        <f>TRIM(LEFT(N3376,SEARCH("/",N3376,1)-1))</f>
        <v>theater</v>
      </c>
      <c r="R3376" t="str">
        <f>TRIM(RIGHT(N3376,LEN(N3376)-SEARCH("/",N3376)))</f>
        <v>plays</v>
      </c>
      <c r="S3376" s="9">
        <f t="shared" si="157"/>
        <v>42275.731666666667</v>
      </c>
      <c r="T3376" s="9">
        <f t="shared" si="158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156"/>
        <v>1</v>
      </c>
      <c r="P3377">
        <f>IFERROR(E3377/L3377, "null")</f>
        <v>176.47058823529412</v>
      </c>
      <c r="Q3377" t="str">
        <f>TRIM(LEFT(N3377,SEARCH("/",N3377,1)-1))</f>
        <v>theater</v>
      </c>
      <c r="R3377" t="str">
        <f>TRIM(RIGHT(N3377,LEN(N3377)-SEARCH("/",N3377)))</f>
        <v>plays</v>
      </c>
      <c r="S3377" s="9">
        <f t="shared" si="157"/>
        <v>41765.610798611109</v>
      </c>
      <c r="T3377" s="9">
        <f t="shared" si="158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156"/>
        <v>1.0001249999999999</v>
      </c>
      <c r="P3378">
        <f>IFERROR(E3378/L3378, "null")</f>
        <v>421.10526315789474</v>
      </c>
      <c r="Q3378" t="str">
        <f>TRIM(LEFT(N3378,SEARCH("/",N3378,1)-1))</f>
        <v>theater</v>
      </c>
      <c r="R3378" t="str">
        <f>TRIM(RIGHT(N3378,LEN(N3378)-SEARCH("/",N3378)))</f>
        <v>plays</v>
      </c>
      <c r="S3378" s="9">
        <f t="shared" si="157"/>
        <v>42059.701319444444</v>
      </c>
      <c r="T3378" s="9">
        <f t="shared" si="158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156"/>
        <v>1.0105</v>
      </c>
      <c r="P3379">
        <f>IFERROR(E3379/L3379, "null")</f>
        <v>104.98701298701299</v>
      </c>
      <c r="Q3379" t="str">
        <f>TRIM(LEFT(N3379,SEARCH("/",N3379,1)-1))</f>
        <v>theater</v>
      </c>
      <c r="R3379" t="str">
        <f>TRIM(RIGHT(N3379,LEN(N3379)-SEARCH("/",N3379)))</f>
        <v>plays</v>
      </c>
      <c r="S3379" s="9">
        <f t="shared" si="157"/>
        <v>42053.732627314821</v>
      </c>
      <c r="T3379" s="9">
        <f t="shared" si="158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156"/>
        <v>1.0763636363636364</v>
      </c>
      <c r="P3380">
        <f>IFERROR(E3380/L3380, "null")</f>
        <v>28.19047619047619</v>
      </c>
      <c r="Q3380" t="str">
        <f>TRIM(LEFT(N3380,SEARCH("/",N3380,1)-1))</f>
        <v>theater</v>
      </c>
      <c r="R3380" t="str">
        <f>TRIM(RIGHT(N3380,LEN(N3380)-SEARCH("/",N3380)))</f>
        <v>plays</v>
      </c>
      <c r="S3380" s="9">
        <f t="shared" si="157"/>
        <v>41858.355393518519</v>
      </c>
      <c r="T3380" s="9">
        <f t="shared" si="158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156"/>
        <v>1.0365</v>
      </c>
      <c r="P3381">
        <f>IFERROR(E3381/L3381, "null")</f>
        <v>54.55263157894737</v>
      </c>
      <c r="Q3381" t="str">
        <f>TRIM(LEFT(N3381,SEARCH("/",N3381,1)-1))</f>
        <v>theater</v>
      </c>
      <c r="R3381" t="str">
        <f>TRIM(RIGHT(N3381,LEN(N3381)-SEARCH("/",N3381)))</f>
        <v>plays</v>
      </c>
      <c r="S3381" s="9">
        <f t="shared" si="157"/>
        <v>42225.513888888891</v>
      </c>
      <c r="T3381" s="9">
        <f t="shared" si="158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156"/>
        <v>1.0443333333333333</v>
      </c>
      <c r="P3382">
        <f>IFERROR(E3382/L3382, "null")</f>
        <v>111.89285714285714</v>
      </c>
      <c r="Q3382" t="str">
        <f>TRIM(LEFT(N3382,SEARCH("/",N3382,1)-1))</f>
        <v>theater</v>
      </c>
      <c r="R3382" t="str">
        <f>TRIM(RIGHT(N3382,LEN(N3382)-SEARCH("/",N3382)))</f>
        <v>plays</v>
      </c>
      <c r="S3382" s="9">
        <f t="shared" si="157"/>
        <v>41937.95344907407</v>
      </c>
      <c r="T3382" s="9">
        <f t="shared" si="158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156"/>
        <v>1.0225</v>
      </c>
      <c r="P3383">
        <f>IFERROR(E3383/L3383, "null")</f>
        <v>85.208333333333329</v>
      </c>
      <c r="Q3383" t="str">
        <f>TRIM(LEFT(N3383,SEARCH("/",N3383,1)-1))</f>
        <v>theater</v>
      </c>
      <c r="R3383" t="str">
        <f>TRIM(RIGHT(N3383,LEN(N3383)-SEARCH("/",N3383)))</f>
        <v>plays</v>
      </c>
      <c r="S3383" s="9">
        <f t="shared" si="157"/>
        <v>42044.184988425928</v>
      </c>
      <c r="T3383" s="9">
        <f t="shared" si="158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156"/>
        <v>1.0074285714285713</v>
      </c>
      <c r="P3384">
        <f>IFERROR(E3384/L3384, "null")</f>
        <v>76.652173913043484</v>
      </c>
      <c r="Q3384" t="str">
        <f>TRIM(LEFT(N3384,SEARCH("/",N3384,1)-1))</f>
        <v>theater</v>
      </c>
      <c r="R3384" t="str">
        <f>TRIM(RIGHT(N3384,LEN(N3384)-SEARCH("/",N3384)))</f>
        <v>plays</v>
      </c>
      <c r="S3384" s="9">
        <f t="shared" si="157"/>
        <v>42559.431203703702</v>
      </c>
      <c r="T3384" s="9">
        <f t="shared" si="158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156"/>
        <v>1.1171428571428572</v>
      </c>
      <c r="P3385">
        <f>IFERROR(E3385/L3385, "null")</f>
        <v>65.166666666666671</v>
      </c>
      <c r="Q3385" t="str">
        <f>TRIM(LEFT(N3385,SEARCH("/",N3385,1)-1))</f>
        <v>theater</v>
      </c>
      <c r="R3385" t="str">
        <f>TRIM(RIGHT(N3385,LEN(N3385)-SEARCH("/",N3385)))</f>
        <v>plays</v>
      </c>
      <c r="S3385" s="9">
        <f t="shared" si="157"/>
        <v>42524.782638888893</v>
      </c>
      <c r="T3385" s="9">
        <f t="shared" si="158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156"/>
        <v>1.0001100000000001</v>
      </c>
      <c r="P3386">
        <f>IFERROR(E3386/L3386, "null")</f>
        <v>93.760312499999998</v>
      </c>
      <c r="Q3386" t="str">
        <f>TRIM(LEFT(N3386,SEARCH("/",N3386,1)-1))</f>
        <v>theater</v>
      </c>
      <c r="R3386" t="str">
        <f>TRIM(RIGHT(N3386,LEN(N3386)-SEARCH("/",N3386)))</f>
        <v>plays</v>
      </c>
      <c r="S3386" s="9">
        <f t="shared" si="157"/>
        <v>42292.087592592594</v>
      </c>
      <c r="T3386" s="9">
        <f t="shared" si="158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156"/>
        <v>1</v>
      </c>
      <c r="P3387">
        <f>IFERROR(E3387/L3387, "null")</f>
        <v>133.33333333333334</v>
      </c>
      <c r="Q3387" t="str">
        <f>TRIM(LEFT(N3387,SEARCH("/",N3387,1)-1))</f>
        <v>theater</v>
      </c>
      <c r="R3387" t="str">
        <f>TRIM(RIGHT(N3387,LEN(N3387)-SEARCH("/",N3387)))</f>
        <v>plays</v>
      </c>
      <c r="S3387" s="9">
        <f t="shared" si="157"/>
        <v>41953.8675</v>
      </c>
      <c r="T3387" s="9">
        <f t="shared" si="158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156"/>
        <v>1.05</v>
      </c>
      <c r="P3388">
        <f>IFERROR(E3388/L3388, "null")</f>
        <v>51.219512195121951</v>
      </c>
      <c r="Q3388" t="str">
        <f>TRIM(LEFT(N3388,SEARCH("/",N3388,1)-1))</f>
        <v>theater</v>
      </c>
      <c r="R3388" t="str">
        <f>TRIM(RIGHT(N3388,LEN(N3388)-SEARCH("/",N3388)))</f>
        <v>plays</v>
      </c>
      <c r="S3388" s="9">
        <f t="shared" si="157"/>
        <v>41946.644745370373</v>
      </c>
      <c r="T3388" s="9">
        <f t="shared" si="158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156"/>
        <v>1.1686666666666667</v>
      </c>
      <c r="P3389">
        <f>IFERROR(E3389/L3389, "null")</f>
        <v>100.17142857142858</v>
      </c>
      <c r="Q3389" t="str">
        <f>TRIM(LEFT(N3389,SEARCH("/",N3389,1)-1))</f>
        <v>theater</v>
      </c>
      <c r="R3389" t="str">
        <f>TRIM(RIGHT(N3389,LEN(N3389)-SEARCH("/",N3389)))</f>
        <v>plays</v>
      </c>
      <c r="S3389" s="9">
        <f t="shared" si="157"/>
        <v>41947.762592592589</v>
      </c>
      <c r="T3389" s="9">
        <f t="shared" si="158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156"/>
        <v>1.038</v>
      </c>
      <c r="P3390">
        <f>IFERROR(E3390/L3390, "null")</f>
        <v>34.6</v>
      </c>
      <c r="Q3390" t="str">
        <f>TRIM(LEFT(N3390,SEARCH("/",N3390,1)-1))</f>
        <v>theater</v>
      </c>
      <c r="R3390" t="str">
        <f>TRIM(RIGHT(N3390,LEN(N3390)-SEARCH("/",N3390)))</f>
        <v>plays</v>
      </c>
      <c r="S3390" s="9">
        <f t="shared" si="157"/>
        <v>42143.461122685185</v>
      </c>
      <c r="T3390" s="9">
        <f t="shared" si="158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156"/>
        <v>1.145</v>
      </c>
      <c r="P3391">
        <f>IFERROR(E3391/L3391, "null")</f>
        <v>184.67741935483872</v>
      </c>
      <c r="Q3391" t="str">
        <f>TRIM(LEFT(N3391,SEARCH("/",N3391,1)-1))</f>
        <v>theater</v>
      </c>
      <c r="R3391" t="str">
        <f>TRIM(RIGHT(N3391,LEN(N3391)-SEARCH("/",N3391)))</f>
        <v>plays</v>
      </c>
      <c r="S3391" s="9">
        <f t="shared" si="157"/>
        <v>42494.563449074078</v>
      </c>
      <c r="T3391" s="9">
        <f t="shared" si="158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156"/>
        <v>1.024</v>
      </c>
      <c r="P3392">
        <f>IFERROR(E3392/L3392, "null")</f>
        <v>69.818181818181813</v>
      </c>
      <c r="Q3392" t="str">
        <f>TRIM(LEFT(N3392,SEARCH("/",N3392,1)-1))</f>
        <v>theater</v>
      </c>
      <c r="R3392" t="str">
        <f>TRIM(RIGHT(N3392,LEN(N3392)-SEARCH("/",N3392)))</f>
        <v>plays</v>
      </c>
      <c r="S3392" s="9">
        <f t="shared" si="157"/>
        <v>41815.774826388886</v>
      </c>
      <c r="T3392" s="9">
        <f t="shared" si="158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156"/>
        <v>2.23</v>
      </c>
      <c r="P3393">
        <f>IFERROR(E3393/L3393, "null")</f>
        <v>61.944444444444443</v>
      </c>
      <c r="Q3393" t="str">
        <f>TRIM(LEFT(N3393,SEARCH("/",N3393,1)-1))</f>
        <v>theater</v>
      </c>
      <c r="R3393" t="str">
        <f>TRIM(RIGHT(N3393,LEN(N3393)-SEARCH("/",N3393)))</f>
        <v>plays</v>
      </c>
      <c r="S3393" s="9">
        <f t="shared" si="157"/>
        <v>41830.545694444445</v>
      </c>
      <c r="T3393" s="9">
        <f t="shared" si="158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156"/>
        <v>1</v>
      </c>
      <c r="P3394">
        <f>IFERROR(E3394/L3394, "null")</f>
        <v>41.666666666666664</v>
      </c>
      <c r="Q3394" t="str">
        <f>TRIM(LEFT(N3394,SEARCH("/",N3394,1)-1))</f>
        <v>theater</v>
      </c>
      <c r="R3394" t="str">
        <f>TRIM(RIGHT(N3394,LEN(N3394)-SEARCH("/",N3394)))</f>
        <v>plays</v>
      </c>
      <c r="S3394" s="9">
        <f t="shared" si="157"/>
        <v>42446.845543981486</v>
      </c>
      <c r="T3394" s="9">
        <f t="shared" si="158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159">E3395/D3395</f>
        <v>1.0580000000000001</v>
      </c>
      <c r="P3395">
        <f>IFERROR(E3395/L3395, "null")</f>
        <v>36.06818181818182</v>
      </c>
      <c r="Q3395" t="str">
        <f>TRIM(LEFT(N3395,SEARCH("/",N3395,1)-1))</f>
        <v>theater</v>
      </c>
      <c r="R3395" t="str">
        <f>TRIM(RIGHT(N3395,LEN(N3395)-SEARCH("/",N3395)))</f>
        <v>plays</v>
      </c>
      <c r="S3395" s="9">
        <f t="shared" ref="S3395:S3458" si="160">(((J3395/60)/60)/24)+DATE(1970,1,1)</f>
        <v>41923.921643518523</v>
      </c>
      <c r="T3395" s="9">
        <f t="shared" ref="T3395:T3458" si="161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159"/>
        <v>1.4236363636363636</v>
      </c>
      <c r="P3396">
        <f>IFERROR(E3396/L3396, "null")</f>
        <v>29</v>
      </c>
      <c r="Q3396" t="str">
        <f>TRIM(LEFT(N3396,SEARCH("/",N3396,1)-1))</f>
        <v>theater</v>
      </c>
      <c r="R3396" t="str">
        <f>TRIM(RIGHT(N3396,LEN(N3396)-SEARCH("/",N3396)))</f>
        <v>plays</v>
      </c>
      <c r="S3396" s="9">
        <f t="shared" si="160"/>
        <v>41817.59542824074</v>
      </c>
      <c r="T3396" s="9">
        <f t="shared" si="161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159"/>
        <v>1.84</v>
      </c>
      <c r="P3397">
        <f>IFERROR(E3397/L3397, "null")</f>
        <v>24.210526315789473</v>
      </c>
      <c r="Q3397" t="str">
        <f>TRIM(LEFT(N3397,SEARCH("/",N3397,1)-1))</f>
        <v>theater</v>
      </c>
      <c r="R3397" t="str">
        <f>TRIM(RIGHT(N3397,LEN(N3397)-SEARCH("/",N3397)))</f>
        <v>plays</v>
      </c>
      <c r="S3397" s="9">
        <f t="shared" si="160"/>
        <v>42140.712314814817</v>
      </c>
      <c r="T3397" s="9">
        <f t="shared" si="161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159"/>
        <v>1.0433333333333332</v>
      </c>
      <c r="P3398">
        <f>IFERROR(E3398/L3398, "null")</f>
        <v>55.892857142857146</v>
      </c>
      <c r="Q3398" t="str">
        <f>TRIM(LEFT(N3398,SEARCH("/",N3398,1)-1))</f>
        <v>theater</v>
      </c>
      <c r="R3398" t="str">
        <f>TRIM(RIGHT(N3398,LEN(N3398)-SEARCH("/",N3398)))</f>
        <v>plays</v>
      </c>
      <c r="S3398" s="9">
        <f t="shared" si="160"/>
        <v>41764.44663194444</v>
      </c>
      <c r="T3398" s="9">
        <f t="shared" si="161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159"/>
        <v>1.1200000000000001</v>
      </c>
      <c r="P3399">
        <f>IFERROR(E3399/L3399, "null")</f>
        <v>11.666666666666666</v>
      </c>
      <c r="Q3399" t="str">
        <f>TRIM(LEFT(N3399,SEARCH("/",N3399,1)-1))</f>
        <v>theater</v>
      </c>
      <c r="R3399" t="str">
        <f>TRIM(RIGHT(N3399,LEN(N3399)-SEARCH("/",N3399)))</f>
        <v>plays</v>
      </c>
      <c r="S3399" s="9">
        <f t="shared" si="160"/>
        <v>42378.478344907402</v>
      </c>
      <c r="T3399" s="9">
        <f t="shared" si="161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159"/>
        <v>1.1107499999999999</v>
      </c>
      <c r="P3400">
        <f>IFERROR(E3400/L3400, "null")</f>
        <v>68.353846153846149</v>
      </c>
      <c r="Q3400" t="str">
        <f>TRIM(LEFT(N3400,SEARCH("/",N3400,1)-1))</f>
        <v>theater</v>
      </c>
      <c r="R3400" t="str">
        <f>TRIM(RIGHT(N3400,LEN(N3400)-SEARCH("/",N3400)))</f>
        <v>plays</v>
      </c>
      <c r="S3400" s="9">
        <f t="shared" si="160"/>
        <v>41941.75203703704</v>
      </c>
      <c r="T3400" s="9">
        <f t="shared" si="161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159"/>
        <v>1.0375000000000001</v>
      </c>
      <c r="P3401">
        <f>IFERROR(E3401/L3401, "null")</f>
        <v>27.065217391304348</v>
      </c>
      <c r="Q3401" t="str">
        <f>TRIM(LEFT(N3401,SEARCH("/",N3401,1)-1))</f>
        <v>theater</v>
      </c>
      <c r="R3401" t="str">
        <f>TRIM(RIGHT(N3401,LEN(N3401)-SEARCH("/",N3401)))</f>
        <v>plays</v>
      </c>
      <c r="S3401" s="9">
        <f t="shared" si="160"/>
        <v>42026.920428240745</v>
      </c>
      <c r="T3401" s="9">
        <f t="shared" si="161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159"/>
        <v>1.0041</v>
      </c>
      <c r="P3402">
        <f>IFERROR(E3402/L3402, "null")</f>
        <v>118.12941176470588</v>
      </c>
      <c r="Q3402" t="str">
        <f>TRIM(LEFT(N3402,SEARCH("/",N3402,1)-1))</f>
        <v>theater</v>
      </c>
      <c r="R3402" t="str">
        <f>TRIM(RIGHT(N3402,LEN(N3402)-SEARCH("/",N3402)))</f>
        <v>plays</v>
      </c>
      <c r="S3402" s="9">
        <f t="shared" si="160"/>
        <v>41834.953865740739</v>
      </c>
      <c r="T3402" s="9">
        <f t="shared" si="161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159"/>
        <v>1.0186206896551724</v>
      </c>
      <c r="P3403">
        <f>IFERROR(E3403/L3403, "null")</f>
        <v>44.757575757575758</v>
      </c>
      <c r="Q3403" t="str">
        <f>TRIM(LEFT(N3403,SEARCH("/",N3403,1)-1))</f>
        <v>theater</v>
      </c>
      <c r="R3403" t="str">
        <f>TRIM(RIGHT(N3403,LEN(N3403)-SEARCH("/",N3403)))</f>
        <v>plays</v>
      </c>
      <c r="S3403" s="9">
        <f t="shared" si="160"/>
        <v>42193.723912037036</v>
      </c>
      <c r="T3403" s="9">
        <f t="shared" si="161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159"/>
        <v>1.0976666666666666</v>
      </c>
      <c r="P3404">
        <f>IFERROR(E3404/L3404, "null")</f>
        <v>99.787878787878782</v>
      </c>
      <c r="Q3404" t="str">
        <f>TRIM(LEFT(N3404,SEARCH("/",N3404,1)-1))</f>
        <v>theater</v>
      </c>
      <c r="R3404" t="str">
        <f>TRIM(RIGHT(N3404,LEN(N3404)-SEARCH("/",N3404)))</f>
        <v>plays</v>
      </c>
      <c r="S3404" s="9">
        <f t="shared" si="160"/>
        <v>42290.61855324074</v>
      </c>
      <c r="T3404" s="9">
        <f t="shared" si="161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159"/>
        <v>1</v>
      </c>
      <c r="P3405">
        <f>IFERROR(E3405/L3405, "null")</f>
        <v>117.64705882352941</v>
      </c>
      <c r="Q3405" t="str">
        <f>TRIM(LEFT(N3405,SEARCH("/",N3405,1)-1))</f>
        <v>theater</v>
      </c>
      <c r="R3405" t="str">
        <f>TRIM(RIGHT(N3405,LEN(N3405)-SEARCH("/",N3405)))</f>
        <v>plays</v>
      </c>
      <c r="S3405" s="9">
        <f t="shared" si="160"/>
        <v>42150.462083333332</v>
      </c>
      <c r="T3405" s="9">
        <f t="shared" si="161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159"/>
        <v>1.22</v>
      </c>
      <c r="P3406">
        <f>IFERROR(E3406/L3406, "null")</f>
        <v>203.33333333333334</v>
      </c>
      <c r="Q3406" t="str">
        <f>TRIM(LEFT(N3406,SEARCH("/",N3406,1)-1))</f>
        <v>theater</v>
      </c>
      <c r="R3406" t="str">
        <f>TRIM(RIGHT(N3406,LEN(N3406)-SEARCH("/",N3406)))</f>
        <v>plays</v>
      </c>
      <c r="S3406" s="9">
        <f t="shared" si="160"/>
        <v>42152.503495370373</v>
      </c>
      <c r="T3406" s="9">
        <f t="shared" si="161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159"/>
        <v>1.3757142857142857</v>
      </c>
      <c r="P3407">
        <f>IFERROR(E3407/L3407, "null")</f>
        <v>28.323529411764707</v>
      </c>
      <c r="Q3407" t="str">
        <f>TRIM(LEFT(N3407,SEARCH("/",N3407,1)-1))</f>
        <v>theater</v>
      </c>
      <c r="R3407" t="str">
        <f>TRIM(RIGHT(N3407,LEN(N3407)-SEARCH("/",N3407)))</f>
        <v>plays</v>
      </c>
      <c r="S3407" s="9">
        <f t="shared" si="160"/>
        <v>42410.017199074078</v>
      </c>
      <c r="T3407" s="9">
        <f t="shared" si="161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159"/>
        <v>1.0031000000000001</v>
      </c>
      <c r="P3408">
        <f>IFERROR(E3408/L3408, "null")</f>
        <v>110.23076923076923</v>
      </c>
      <c r="Q3408" t="str">
        <f>TRIM(LEFT(N3408,SEARCH("/",N3408,1)-1))</f>
        <v>theater</v>
      </c>
      <c r="R3408" t="str">
        <f>TRIM(RIGHT(N3408,LEN(N3408)-SEARCH("/",N3408)))</f>
        <v>plays</v>
      </c>
      <c r="S3408" s="9">
        <f t="shared" si="160"/>
        <v>41791.492777777778</v>
      </c>
      <c r="T3408" s="9">
        <f t="shared" si="161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159"/>
        <v>1.071</v>
      </c>
      <c r="P3409">
        <f>IFERROR(E3409/L3409, "null")</f>
        <v>31.970149253731343</v>
      </c>
      <c r="Q3409" t="str">
        <f>TRIM(LEFT(N3409,SEARCH("/",N3409,1)-1))</f>
        <v>theater</v>
      </c>
      <c r="R3409" t="str">
        <f>TRIM(RIGHT(N3409,LEN(N3409)-SEARCH("/",N3409)))</f>
        <v>plays</v>
      </c>
      <c r="S3409" s="9">
        <f t="shared" si="160"/>
        <v>41796.422326388885</v>
      </c>
      <c r="T3409" s="9">
        <f t="shared" si="161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159"/>
        <v>2.11</v>
      </c>
      <c r="P3410">
        <f>IFERROR(E3410/L3410, "null")</f>
        <v>58.611111111111114</v>
      </c>
      <c r="Q3410" t="str">
        <f>TRIM(LEFT(N3410,SEARCH("/",N3410,1)-1))</f>
        <v>theater</v>
      </c>
      <c r="R3410" t="str">
        <f>TRIM(RIGHT(N3410,LEN(N3410)-SEARCH("/",N3410)))</f>
        <v>plays</v>
      </c>
      <c r="S3410" s="9">
        <f t="shared" si="160"/>
        <v>41808.991944444446</v>
      </c>
      <c r="T3410" s="9">
        <f t="shared" si="161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159"/>
        <v>1.236</v>
      </c>
      <c r="P3411">
        <f>IFERROR(E3411/L3411, "null")</f>
        <v>29.428571428571427</v>
      </c>
      <c r="Q3411" t="str">
        <f>TRIM(LEFT(N3411,SEARCH("/",N3411,1)-1))</f>
        <v>theater</v>
      </c>
      <c r="R3411" t="str">
        <f>TRIM(RIGHT(N3411,LEN(N3411)-SEARCH("/",N3411)))</f>
        <v>plays</v>
      </c>
      <c r="S3411" s="9">
        <f t="shared" si="160"/>
        <v>42544.814328703709</v>
      </c>
      <c r="T3411" s="9">
        <f t="shared" si="161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159"/>
        <v>1.085</v>
      </c>
      <c r="P3412">
        <f>IFERROR(E3412/L3412, "null")</f>
        <v>81.375</v>
      </c>
      <c r="Q3412" t="str">
        <f>TRIM(LEFT(N3412,SEARCH("/",N3412,1)-1))</f>
        <v>theater</v>
      </c>
      <c r="R3412" t="str">
        <f>TRIM(RIGHT(N3412,LEN(N3412)-SEARCH("/",N3412)))</f>
        <v>plays</v>
      </c>
      <c r="S3412" s="9">
        <f t="shared" si="160"/>
        <v>42500.041550925926</v>
      </c>
      <c r="T3412" s="9">
        <f t="shared" si="161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159"/>
        <v>1.0356666666666667</v>
      </c>
      <c r="P3413">
        <f>IFERROR(E3413/L3413, "null")</f>
        <v>199.16666666666666</v>
      </c>
      <c r="Q3413" t="str">
        <f>TRIM(LEFT(N3413,SEARCH("/",N3413,1)-1))</f>
        <v>theater</v>
      </c>
      <c r="R3413" t="str">
        <f>TRIM(RIGHT(N3413,LEN(N3413)-SEARCH("/",N3413)))</f>
        <v>plays</v>
      </c>
      <c r="S3413" s="9">
        <f t="shared" si="160"/>
        <v>42265.022824074069</v>
      </c>
      <c r="T3413" s="9">
        <f t="shared" si="161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159"/>
        <v>1</v>
      </c>
      <c r="P3414">
        <f>IFERROR(E3414/L3414, "null")</f>
        <v>115.38461538461539</v>
      </c>
      <c r="Q3414" t="str">
        <f>TRIM(LEFT(N3414,SEARCH("/",N3414,1)-1))</f>
        <v>theater</v>
      </c>
      <c r="R3414" t="str">
        <f>TRIM(RIGHT(N3414,LEN(N3414)-SEARCH("/",N3414)))</f>
        <v>plays</v>
      </c>
      <c r="S3414" s="9">
        <f t="shared" si="160"/>
        <v>41879.959050925929</v>
      </c>
      <c r="T3414" s="9">
        <f t="shared" si="161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159"/>
        <v>1.3</v>
      </c>
      <c r="P3415">
        <f>IFERROR(E3415/L3415, "null")</f>
        <v>46.428571428571431</v>
      </c>
      <c r="Q3415" t="str">
        <f>TRIM(LEFT(N3415,SEARCH("/",N3415,1)-1))</f>
        <v>theater</v>
      </c>
      <c r="R3415" t="str">
        <f>TRIM(RIGHT(N3415,LEN(N3415)-SEARCH("/",N3415)))</f>
        <v>plays</v>
      </c>
      <c r="S3415" s="9">
        <f t="shared" si="160"/>
        <v>42053.733078703706</v>
      </c>
      <c r="T3415" s="9">
        <f t="shared" si="161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159"/>
        <v>1.0349999999999999</v>
      </c>
      <c r="P3416">
        <f>IFERROR(E3416/L3416, "null")</f>
        <v>70.568181818181813</v>
      </c>
      <c r="Q3416" t="str">
        <f>TRIM(LEFT(N3416,SEARCH("/",N3416,1)-1))</f>
        <v>theater</v>
      </c>
      <c r="R3416" t="str">
        <f>TRIM(RIGHT(N3416,LEN(N3416)-SEARCH("/",N3416)))</f>
        <v>plays</v>
      </c>
      <c r="S3416" s="9">
        <f t="shared" si="160"/>
        <v>42675.832465277781</v>
      </c>
      <c r="T3416" s="9">
        <f t="shared" si="161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159"/>
        <v>1</v>
      </c>
      <c r="P3417">
        <f>IFERROR(E3417/L3417, "null")</f>
        <v>22.222222222222221</v>
      </c>
      <c r="Q3417" t="str">
        <f>TRIM(LEFT(N3417,SEARCH("/",N3417,1)-1))</f>
        <v>theater</v>
      </c>
      <c r="R3417" t="str">
        <f>TRIM(RIGHT(N3417,LEN(N3417)-SEARCH("/",N3417)))</f>
        <v>plays</v>
      </c>
      <c r="S3417" s="9">
        <f t="shared" si="160"/>
        <v>42467.144166666665</v>
      </c>
      <c r="T3417" s="9">
        <f t="shared" si="161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159"/>
        <v>1.196</v>
      </c>
      <c r="P3418">
        <f>IFERROR(E3418/L3418, "null")</f>
        <v>159.46666666666667</v>
      </c>
      <c r="Q3418" t="str">
        <f>TRIM(LEFT(N3418,SEARCH("/",N3418,1)-1))</f>
        <v>theater</v>
      </c>
      <c r="R3418" t="str">
        <f>TRIM(RIGHT(N3418,LEN(N3418)-SEARCH("/",N3418)))</f>
        <v>plays</v>
      </c>
      <c r="S3418" s="9">
        <f t="shared" si="160"/>
        <v>42089.412557870368</v>
      </c>
      <c r="T3418" s="9">
        <f t="shared" si="161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159"/>
        <v>1.0000058823529412</v>
      </c>
      <c r="P3419">
        <f>IFERROR(E3419/L3419, "null")</f>
        <v>37.777999999999999</v>
      </c>
      <c r="Q3419" t="str">
        <f>TRIM(LEFT(N3419,SEARCH("/",N3419,1)-1))</f>
        <v>theater</v>
      </c>
      <c r="R3419" t="str">
        <f>TRIM(RIGHT(N3419,LEN(N3419)-SEARCH("/",N3419)))</f>
        <v>plays</v>
      </c>
      <c r="S3419" s="9">
        <f t="shared" si="160"/>
        <v>41894.91375</v>
      </c>
      <c r="T3419" s="9">
        <f t="shared" si="161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159"/>
        <v>1.00875</v>
      </c>
      <c r="P3420">
        <f>IFERROR(E3420/L3420, "null")</f>
        <v>72.053571428571431</v>
      </c>
      <c r="Q3420" t="str">
        <f>TRIM(LEFT(N3420,SEARCH("/",N3420,1)-1))</f>
        <v>theater</v>
      </c>
      <c r="R3420" t="str">
        <f>TRIM(RIGHT(N3420,LEN(N3420)-SEARCH("/",N3420)))</f>
        <v>plays</v>
      </c>
      <c r="S3420" s="9">
        <f t="shared" si="160"/>
        <v>41752.83457175926</v>
      </c>
      <c r="T3420" s="9">
        <f t="shared" si="161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159"/>
        <v>1.0654545454545454</v>
      </c>
      <c r="P3421">
        <f>IFERROR(E3421/L3421, "null")</f>
        <v>63.695652173913047</v>
      </c>
      <c r="Q3421" t="str">
        <f>TRIM(LEFT(N3421,SEARCH("/",N3421,1)-1))</f>
        <v>theater</v>
      </c>
      <c r="R3421" t="str">
        <f>TRIM(RIGHT(N3421,LEN(N3421)-SEARCH("/",N3421)))</f>
        <v>plays</v>
      </c>
      <c r="S3421" s="9">
        <f t="shared" si="160"/>
        <v>42448.821585648147</v>
      </c>
      <c r="T3421" s="9">
        <f t="shared" si="161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159"/>
        <v>1.38</v>
      </c>
      <c r="P3422">
        <f>IFERROR(E3422/L3422, "null")</f>
        <v>28.411764705882351</v>
      </c>
      <c r="Q3422" t="str">
        <f>TRIM(LEFT(N3422,SEARCH("/",N3422,1)-1))</f>
        <v>theater</v>
      </c>
      <c r="R3422" t="str">
        <f>TRIM(RIGHT(N3422,LEN(N3422)-SEARCH("/",N3422)))</f>
        <v>plays</v>
      </c>
      <c r="S3422" s="9">
        <f t="shared" si="160"/>
        <v>42405.090300925927</v>
      </c>
      <c r="T3422" s="9">
        <f t="shared" si="161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159"/>
        <v>1.0115000000000001</v>
      </c>
      <c r="P3423">
        <f>IFERROR(E3423/L3423, "null")</f>
        <v>103.21428571428571</v>
      </c>
      <c r="Q3423" t="str">
        <f>TRIM(LEFT(N3423,SEARCH("/",N3423,1)-1))</f>
        <v>theater</v>
      </c>
      <c r="R3423" t="str">
        <f>TRIM(RIGHT(N3423,LEN(N3423)-SEARCH("/",N3423)))</f>
        <v>plays</v>
      </c>
      <c r="S3423" s="9">
        <f t="shared" si="160"/>
        <v>42037.791238425925</v>
      </c>
      <c r="T3423" s="9">
        <f t="shared" si="161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159"/>
        <v>1.091</v>
      </c>
      <c r="P3424">
        <f>IFERROR(E3424/L3424, "null")</f>
        <v>71.152173913043484</v>
      </c>
      <c r="Q3424" t="str">
        <f>TRIM(LEFT(N3424,SEARCH("/",N3424,1)-1))</f>
        <v>theater</v>
      </c>
      <c r="R3424" t="str">
        <f>TRIM(RIGHT(N3424,LEN(N3424)-SEARCH("/",N3424)))</f>
        <v>plays</v>
      </c>
      <c r="S3424" s="9">
        <f t="shared" si="160"/>
        <v>42323.562222222223</v>
      </c>
      <c r="T3424" s="9">
        <f t="shared" si="161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159"/>
        <v>1.4</v>
      </c>
      <c r="P3425">
        <f>IFERROR(E3425/L3425, "null")</f>
        <v>35</v>
      </c>
      <c r="Q3425" t="str">
        <f>TRIM(LEFT(N3425,SEARCH("/",N3425,1)-1))</f>
        <v>theater</v>
      </c>
      <c r="R3425" t="str">
        <f>TRIM(RIGHT(N3425,LEN(N3425)-SEARCH("/",N3425)))</f>
        <v>plays</v>
      </c>
      <c r="S3425" s="9">
        <f t="shared" si="160"/>
        <v>42088.911354166667</v>
      </c>
      <c r="T3425" s="9">
        <f t="shared" si="161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159"/>
        <v>1.0358333333333334</v>
      </c>
      <c r="P3426">
        <f>IFERROR(E3426/L3426, "null")</f>
        <v>81.776315789473685</v>
      </c>
      <c r="Q3426" t="str">
        <f>TRIM(LEFT(N3426,SEARCH("/",N3426,1)-1))</f>
        <v>theater</v>
      </c>
      <c r="R3426" t="str">
        <f>TRIM(RIGHT(N3426,LEN(N3426)-SEARCH("/",N3426)))</f>
        <v>plays</v>
      </c>
      <c r="S3426" s="9">
        <f t="shared" si="160"/>
        <v>42018.676898148144</v>
      </c>
      <c r="T3426" s="9">
        <f t="shared" si="161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159"/>
        <v>1.0297033333333332</v>
      </c>
      <c r="P3427">
        <f>IFERROR(E3427/L3427, "null")</f>
        <v>297.02980769230766</v>
      </c>
      <c r="Q3427" t="str">
        <f>TRIM(LEFT(N3427,SEARCH("/",N3427,1)-1))</f>
        <v>theater</v>
      </c>
      <c r="R3427" t="str">
        <f>TRIM(RIGHT(N3427,LEN(N3427)-SEARCH("/",N3427)))</f>
        <v>plays</v>
      </c>
      <c r="S3427" s="9">
        <f t="shared" si="160"/>
        <v>41884.617314814815</v>
      </c>
      <c r="T3427" s="9">
        <f t="shared" si="161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159"/>
        <v>1.0813333333333333</v>
      </c>
      <c r="P3428">
        <f>IFERROR(E3428/L3428, "null")</f>
        <v>46.609195402298852</v>
      </c>
      <c r="Q3428" t="str">
        <f>TRIM(LEFT(N3428,SEARCH("/",N3428,1)-1))</f>
        <v>theater</v>
      </c>
      <c r="R3428" t="str">
        <f>TRIM(RIGHT(N3428,LEN(N3428)-SEARCH("/",N3428)))</f>
        <v>plays</v>
      </c>
      <c r="S3428" s="9">
        <f t="shared" si="160"/>
        <v>41884.056747685187</v>
      </c>
      <c r="T3428" s="9">
        <f t="shared" si="161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159"/>
        <v>1</v>
      </c>
      <c r="P3429">
        <f>IFERROR(E3429/L3429, "null")</f>
        <v>51.724137931034484</v>
      </c>
      <c r="Q3429" t="str">
        <f>TRIM(LEFT(N3429,SEARCH("/",N3429,1)-1))</f>
        <v>theater</v>
      </c>
      <c r="R3429" t="str">
        <f>TRIM(RIGHT(N3429,LEN(N3429)-SEARCH("/",N3429)))</f>
        <v>plays</v>
      </c>
      <c r="S3429" s="9">
        <f t="shared" si="160"/>
        <v>41792.645277777774</v>
      </c>
      <c r="T3429" s="9">
        <f t="shared" si="161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159"/>
        <v>1.0275000000000001</v>
      </c>
      <c r="P3430">
        <f>IFERROR(E3430/L3430, "null")</f>
        <v>40.294117647058826</v>
      </c>
      <c r="Q3430" t="str">
        <f>TRIM(LEFT(N3430,SEARCH("/",N3430,1)-1))</f>
        <v>theater</v>
      </c>
      <c r="R3430" t="str">
        <f>TRIM(RIGHT(N3430,LEN(N3430)-SEARCH("/",N3430)))</f>
        <v>plays</v>
      </c>
      <c r="S3430" s="9">
        <f t="shared" si="160"/>
        <v>42038.720451388886</v>
      </c>
      <c r="T3430" s="9">
        <f t="shared" si="161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159"/>
        <v>1.3</v>
      </c>
      <c r="P3431">
        <f>IFERROR(E3431/L3431, "null")</f>
        <v>16.25</v>
      </c>
      <c r="Q3431" t="str">
        <f>TRIM(LEFT(N3431,SEARCH("/",N3431,1)-1))</f>
        <v>theater</v>
      </c>
      <c r="R3431" t="str">
        <f>TRIM(RIGHT(N3431,LEN(N3431)-SEARCH("/",N3431)))</f>
        <v>plays</v>
      </c>
      <c r="S3431" s="9">
        <f t="shared" si="160"/>
        <v>42662.021539351852</v>
      </c>
      <c r="T3431" s="9">
        <f t="shared" si="161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159"/>
        <v>1.0854949999999999</v>
      </c>
      <c r="P3432">
        <f>IFERROR(E3432/L3432, "null")</f>
        <v>30.152638888888887</v>
      </c>
      <c r="Q3432" t="str">
        <f>TRIM(LEFT(N3432,SEARCH("/",N3432,1)-1))</f>
        <v>theater</v>
      </c>
      <c r="R3432" t="str">
        <f>TRIM(RIGHT(N3432,LEN(N3432)-SEARCH("/",N3432)))</f>
        <v>plays</v>
      </c>
      <c r="S3432" s="9">
        <f t="shared" si="160"/>
        <v>41820.945613425924</v>
      </c>
      <c r="T3432" s="9">
        <f t="shared" si="161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159"/>
        <v>1</v>
      </c>
      <c r="P3433">
        <f>IFERROR(E3433/L3433, "null")</f>
        <v>95.238095238095241</v>
      </c>
      <c r="Q3433" t="str">
        <f>TRIM(LEFT(N3433,SEARCH("/",N3433,1)-1))</f>
        <v>theater</v>
      </c>
      <c r="R3433" t="str">
        <f>TRIM(RIGHT(N3433,LEN(N3433)-SEARCH("/",N3433)))</f>
        <v>plays</v>
      </c>
      <c r="S3433" s="9">
        <f t="shared" si="160"/>
        <v>41839.730937500004</v>
      </c>
      <c r="T3433" s="9">
        <f t="shared" si="161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159"/>
        <v>1.0965</v>
      </c>
      <c r="P3434">
        <f>IFERROR(E3434/L3434, "null")</f>
        <v>52.214285714285715</v>
      </c>
      <c r="Q3434" t="str">
        <f>TRIM(LEFT(N3434,SEARCH("/",N3434,1)-1))</f>
        <v>theater</v>
      </c>
      <c r="R3434" t="str">
        <f>TRIM(RIGHT(N3434,LEN(N3434)-SEARCH("/",N3434)))</f>
        <v>plays</v>
      </c>
      <c r="S3434" s="9">
        <f t="shared" si="160"/>
        <v>42380.581180555557</v>
      </c>
      <c r="T3434" s="9">
        <f t="shared" si="161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159"/>
        <v>1.0026315789473683</v>
      </c>
      <c r="P3435">
        <f>IFERROR(E3435/L3435, "null")</f>
        <v>134.1549295774648</v>
      </c>
      <c r="Q3435" t="str">
        <f>TRIM(LEFT(N3435,SEARCH("/",N3435,1)-1))</f>
        <v>theater</v>
      </c>
      <c r="R3435" t="str">
        <f>TRIM(RIGHT(N3435,LEN(N3435)-SEARCH("/",N3435)))</f>
        <v>plays</v>
      </c>
      <c r="S3435" s="9">
        <f t="shared" si="160"/>
        <v>41776.063136574077</v>
      </c>
      <c r="T3435" s="9">
        <f t="shared" si="161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159"/>
        <v>1.0555000000000001</v>
      </c>
      <c r="P3436">
        <f>IFERROR(E3436/L3436, "null")</f>
        <v>62.827380952380949</v>
      </c>
      <c r="Q3436" t="str">
        <f>TRIM(LEFT(N3436,SEARCH("/",N3436,1)-1))</f>
        <v>theater</v>
      </c>
      <c r="R3436" t="str">
        <f>TRIM(RIGHT(N3436,LEN(N3436)-SEARCH("/",N3436)))</f>
        <v>plays</v>
      </c>
      <c r="S3436" s="9">
        <f t="shared" si="160"/>
        <v>41800.380428240744</v>
      </c>
      <c r="T3436" s="9">
        <f t="shared" si="161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159"/>
        <v>1.1200000000000001</v>
      </c>
      <c r="P3437">
        <f>IFERROR(E3437/L3437, "null")</f>
        <v>58.94736842105263</v>
      </c>
      <c r="Q3437" t="str">
        <f>TRIM(LEFT(N3437,SEARCH("/",N3437,1)-1))</f>
        <v>theater</v>
      </c>
      <c r="R3437" t="str">
        <f>TRIM(RIGHT(N3437,LEN(N3437)-SEARCH("/",N3437)))</f>
        <v>plays</v>
      </c>
      <c r="S3437" s="9">
        <f t="shared" si="160"/>
        <v>42572.61681712963</v>
      </c>
      <c r="T3437" s="9">
        <f t="shared" si="161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159"/>
        <v>1.0589999999999999</v>
      </c>
      <c r="P3438">
        <f>IFERROR(E3438/L3438, "null")</f>
        <v>143.1081081081081</v>
      </c>
      <c r="Q3438" t="str">
        <f>TRIM(LEFT(N3438,SEARCH("/",N3438,1)-1))</f>
        <v>theater</v>
      </c>
      <c r="R3438" t="str">
        <f>TRIM(RIGHT(N3438,LEN(N3438)-SEARCH("/",N3438)))</f>
        <v>plays</v>
      </c>
      <c r="S3438" s="9">
        <f t="shared" si="160"/>
        <v>41851.541585648149</v>
      </c>
      <c r="T3438" s="9">
        <f t="shared" si="161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159"/>
        <v>1.01</v>
      </c>
      <c r="P3439">
        <f>IFERROR(E3439/L3439, "null")</f>
        <v>84.166666666666671</v>
      </c>
      <c r="Q3439" t="str">
        <f>TRIM(LEFT(N3439,SEARCH("/",N3439,1)-1))</f>
        <v>theater</v>
      </c>
      <c r="R3439" t="str">
        <f>TRIM(RIGHT(N3439,LEN(N3439)-SEARCH("/",N3439)))</f>
        <v>plays</v>
      </c>
      <c r="S3439" s="9">
        <f t="shared" si="160"/>
        <v>42205.710879629631</v>
      </c>
      <c r="T3439" s="9">
        <f t="shared" si="161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159"/>
        <v>1.042</v>
      </c>
      <c r="P3440">
        <f>IFERROR(E3440/L3440, "null")</f>
        <v>186.07142857142858</v>
      </c>
      <c r="Q3440" t="str">
        <f>TRIM(LEFT(N3440,SEARCH("/",N3440,1)-1))</f>
        <v>theater</v>
      </c>
      <c r="R3440" t="str">
        <f>TRIM(RIGHT(N3440,LEN(N3440)-SEARCH("/",N3440)))</f>
        <v>plays</v>
      </c>
      <c r="S3440" s="9">
        <f t="shared" si="160"/>
        <v>42100.927858796291</v>
      </c>
      <c r="T3440" s="9">
        <f t="shared" si="161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159"/>
        <v>1.3467833333333334</v>
      </c>
      <c r="P3441">
        <f>IFERROR(E3441/L3441, "null")</f>
        <v>89.785555555555561</v>
      </c>
      <c r="Q3441" t="str">
        <f>TRIM(LEFT(N3441,SEARCH("/",N3441,1)-1))</f>
        <v>theater</v>
      </c>
      <c r="R3441" t="str">
        <f>TRIM(RIGHT(N3441,LEN(N3441)-SEARCH("/",N3441)))</f>
        <v>plays</v>
      </c>
      <c r="S3441" s="9">
        <f t="shared" si="160"/>
        <v>42374.911226851851</v>
      </c>
      <c r="T3441" s="9">
        <f t="shared" si="161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159"/>
        <v>1.052184</v>
      </c>
      <c r="P3442">
        <f>IFERROR(E3442/L3442, "null")</f>
        <v>64.157560975609755</v>
      </c>
      <c r="Q3442" t="str">
        <f>TRIM(LEFT(N3442,SEARCH("/",N3442,1)-1))</f>
        <v>theater</v>
      </c>
      <c r="R3442" t="str">
        <f>TRIM(RIGHT(N3442,LEN(N3442)-SEARCH("/",N3442)))</f>
        <v>plays</v>
      </c>
      <c r="S3442" s="9">
        <f t="shared" si="160"/>
        <v>41809.12300925926</v>
      </c>
      <c r="T3442" s="9">
        <f t="shared" si="161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159"/>
        <v>1.026</v>
      </c>
      <c r="P3443">
        <f>IFERROR(E3443/L3443, "null")</f>
        <v>59.651162790697676</v>
      </c>
      <c r="Q3443" t="str">
        <f>TRIM(LEFT(N3443,SEARCH("/",N3443,1)-1))</f>
        <v>theater</v>
      </c>
      <c r="R3443" t="str">
        <f>TRIM(RIGHT(N3443,LEN(N3443)-SEARCH("/",N3443)))</f>
        <v>plays</v>
      </c>
      <c r="S3443" s="9">
        <f t="shared" si="160"/>
        <v>42294.429641203707</v>
      </c>
      <c r="T3443" s="9">
        <f t="shared" si="161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159"/>
        <v>1</v>
      </c>
      <c r="P3444">
        <f>IFERROR(E3444/L3444, "null")</f>
        <v>31.25</v>
      </c>
      <c r="Q3444" t="str">
        <f>TRIM(LEFT(N3444,SEARCH("/",N3444,1)-1))</f>
        <v>theater</v>
      </c>
      <c r="R3444" t="str">
        <f>TRIM(RIGHT(N3444,LEN(N3444)-SEARCH("/",N3444)))</f>
        <v>plays</v>
      </c>
      <c r="S3444" s="9">
        <f t="shared" si="160"/>
        <v>42124.841111111105</v>
      </c>
      <c r="T3444" s="9">
        <f t="shared" si="161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159"/>
        <v>1.855</v>
      </c>
      <c r="P3445">
        <f>IFERROR(E3445/L3445, "null")</f>
        <v>41.222222222222221</v>
      </c>
      <c r="Q3445" t="str">
        <f>TRIM(LEFT(N3445,SEARCH("/",N3445,1)-1))</f>
        <v>theater</v>
      </c>
      <c r="R3445" t="str">
        <f>TRIM(RIGHT(N3445,LEN(N3445)-SEARCH("/",N3445)))</f>
        <v>plays</v>
      </c>
      <c r="S3445" s="9">
        <f t="shared" si="160"/>
        <v>41861.524837962963</v>
      </c>
      <c r="T3445" s="9">
        <f t="shared" si="161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159"/>
        <v>2.89</v>
      </c>
      <c r="P3446">
        <f>IFERROR(E3446/L3446, "null")</f>
        <v>43.35</v>
      </c>
      <c r="Q3446" t="str">
        <f>TRIM(LEFT(N3446,SEARCH("/",N3446,1)-1))</f>
        <v>theater</v>
      </c>
      <c r="R3446" t="str">
        <f>TRIM(RIGHT(N3446,LEN(N3446)-SEARCH("/",N3446)))</f>
        <v>plays</v>
      </c>
      <c r="S3446" s="9">
        <f t="shared" si="160"/>
        <v>42521.291504629626</v>
      </c>
      <c r="T3446" s="9">
        <f t="shared" si="161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159"/>
        <v>1</v>
      </c>
      <c r="P3447">
        <f>IFERROR(E3447/L3447, "null")</f>
        <v>64.516129032258064</v>
      </c>
      <c r="Q3447" t="str">
        <f>TRIM(LEFT(N3447,SEARCH("/",N3447,1)-1))</f>
        <v>theater</v>
      </c>
      <c r="R3447" t="str">
        <f>TRIM(RIGHT(N3447,LEN(N3447)-SEARCH("/",N3447)))</f>
        <v>plays</v>
      </c>
      <c r="S3447" s="9">
        <f t="shared" si="160"/>
        <v>42272.530509259261</v>
      </c>
      <c r="T3447" s="9">
        <f t="shared" si="161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159"/>
        <v>1.0820000000000001</v>
      </c>
      <c r="P3448">
        <f>IFERROR(E3448/L3448, "null")</f>
        <v>43.28</v>
      </c>
      <c r="Q3448" t="str">
        <f>TRIM(LEFT(N3448,SEARCH("/",N3448,1)-1))</f>
        <v>theater</v>
      </c>
      <c r="R3448" t="str">
        <f>TRIM(RIGHT(N3448,LEN(N3448)-SEARCH("/",N3448)))</f>
        <v>plays</v>
      </c>
      <c r="S3448" s="9">
        <f t="shared" si="160"/>
        <v>42016.832465277781</v>
      </c>
      <c r="T3448" s="9">
        <f t="shared" si="161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159"/>
        <v>1.0780000000000001</v>
      </c>
      <c r="P3449">
        <f>IFERROR(E3449/L3449, "null")</f>
        <v>77</v>
      </c>
      <c r="Q3449" t="str">
        <f>TRIM(LEFT(N3449,SEARCH("/",N3449,1)-1))</f>
        <v>theater</v>
      </c>
      <c r="R3449" t="str">
        <f>TRIM(RIGHT(N3449,LEN(N3449)-SEARCH("/",N3449)))</f>
        <v>plays</v>
      </c>
      <c r="S3449" s="9">
        <f t="shared" si="160"/>
        <v>42402.889027777783</v>
      </c>
      <c r="T3449" s="9">
        <f t="shared" si="161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159"/>
        <v>1.0976190476190477</v>
      </c>
      <c r="P3450">
        <f>IFERROR(E3450/L3450, "null")</f>
        <v>51.222222222222221</v>
      </c>
      <c r="Q3450" t="str">
        <f>TRIM(LEFT(N3450,SEARCH("/",N3450,1)-1))</f>
        <v>theater</v>
      </c>
      <c r="R3450" t="str">
        <f>TRIM(RIGHT(N3450,LEN(N3450)-SEARCH("/",N3450)))</f>
        <v>plays</v>
      </c>
      <c r="S3450" s="9">
        <f t="shared" si="160"/>
        <v>41960.119085648148</v>
      </c>
      <c r="T3450" s="9">
        <f t="shared" si="161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159"/>
        <v>1.70625</v>
      </c>
      <c r="P3451">
        <f>IFERROR(E3451/L3451, "null")</f>
        <v>68.25</v>
      </c>
      <c r="Q3451" t="str">
        <f>TRIM(LEFT(N3451,SEARCH("/",N3451,1)-1))</f>
        <v>theater</v>
      </c>
      <c r="R3451" t="str">
        <f>TRIM(RIGHT(N3451,LEN(N3451)-SEARCH("/",N3451)))</f>
        <v>plays</v>
      </c>
      <c r="S3451" s="9">
        <f t="shared" si="160"/>
        <v>42532.052523148144</v>
      </c>
      <c r="T3451" s="9">
        <f t="shared" si="161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159"/>
        <v>1.52</v>
      </c>
      <c r="P3452">
        <f>IFERROR(E3452/L3452, "null")</f>
        <v>19.487179487179485</v>
      </c>
      <c r="Q3452" t="str">
        <f>TRIM(LEFT(N3452,SEARCH("/",N3452,1)-1))</f>
        <v>theater</v>
      </c>
      <c r="R3452" t="str">
        <f>TRIM(RIGHT(N3452,LEN(N3452)-SEARCH("/",N3452)))</f>
        <v>plays</v>
      </c>
      <c r="S3452" s="9">
        <f t="shared" si="160"/>
        <v>42036.704525462963</v>
      </c>
      <c r="T3452" s="9">
        <f t="shared" si="161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159"/>
        <v>1.0123076923076924</v>
      </c>
      <c r="P3453">
        <f>IFERROR(E3453/L3453, "null")</f>
        <v>41.125</v>
      </c>
      <c r="Q3453" t="str">
        <f>TRIM(LEFT(N3453,SEARCH("/",N3453,1)-1))</f>
        <v>theater</v>
      </c>
      <c r="R3453" t="str">
        <f>TRIM(RIGHT(N3453,LEN(N3453)-SEARCH("/",N3453)))</f>
        <v>plays</v>
      </c>
      <c r="S3453" s="9">
        <f t="shared" si="160"/>
        <v>42088.723692129628</v>
      </c>
      <c r="T3453" s="9">
        <f t="shared" si="161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159"/>
        <v>1.532</v>
      </c>
      <c r="P3454">
        <f>IFERROR(E3454/L3454, "null")</f>
        <v>41.405405405405403</v>
      </c>
      <c r="Q3454" t="str">
        <f>TRIM(LEFT(N3454,SEARCH("/",N3454,1)-1))</f>
        <v>theater</v>
      </c>
      <c r="R3454" t="str">
        <f>TRIM(RIGHT(N3454,LEN(N3454)-SEARCH("/",N3454)))</f>
        <v>plays</v>
      </c>
      <c r="S3454" s="9">
        <f t="shared" si="160"/>
        <v>41820.639189814814</v>
      </c>
      <c r="T3454" s="9">
        <f t="shared" si="161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159"/>
        <v>1.2833333333333334</v>
      </c>
      <c r="P3455">
        <f>IFERROR(E3455/L3455, "null")</f>
        <v>27.5</v>
      </c>
      <c r="Q3455" t="str">
        <f>TRIM(LEFT(N3455,SEARCH("/",N3455,1)-1))</f>
        <v>theater</v>
      </c>
      <c r="R3455" t="str">
        <f>TRIM(RIGHT(N3455,LEN(N3455)-SEARCH("/",N3455)))</f>
        <v>plays</v>
      </c>
      <c r="S3455" s="9">
        <f t="shared" si="160"/>
        <v>42535.97865740741</v>
      </c>
      <c r="T3455" s="9">
        <f t="shared" si="161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159"/>
        <v>1.0071428571428571</v>
      </c>
      <c r="P3456">
        <f>IFERROR(E3456/L3456, "null")</f>
        <v>33.571428571428569</v>
      </c>
      <c r="Q3456" t="str">
        <f>TRIM(LEFT(N3456,SEARCH("/",N3456,1)-1))</f>
        <v>theater</v>
      </c>
      <c r="R3456" t="str">
        <f>TRIM(RIGHT(N3456,LEN(N3456)-SEARCH("/",N3456)))</f>
        <v>plays</v>
      </c>
      <c r="S3456" s="9">
        <f t="shared" si="160"/>
        <v>41821.698599537034</v>
      </c>
      <c r="T3456" s="9">
        <f t="shared" si="161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159"/>
        <v>1.0065</v>
      </c>
      <c r="P3457">
        <f>IFERROR(E3457/L3457, "null")</f>
        <v>145.86956521739131</v>
      </c>
      <c r="Q3457" t="str">
        <f>TRIM(LEFT(N3457,SEARCH("/",N3457,1)-1))</f>
        <v>theater</v>
      </c>
      <c r="R3457" t="str">
        <f>TRIM(RIGHT(N3457,LEN(N3457)-SEARCH("/",N3457)))</f>
        <v>plays</v>
      </c>
      <c r="S3457" s="9">
        <f t="shared" si="160"/>
        <v>42626.7503125</v>
      </c>
      <c r="T3457" s="9">
        <f t="shared" si="161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159"/>
        <v>1.913</v>
      </c>
      <c r="P3458">
        <f>IFERROR(E3458/L3458, "null")</f>
        <v>358.6875</v>
      </c>
      <c r="Q3458" t="str">
        <f>TRIM(LEFT(N3458,SEARCH("/",N3458,1)-1))</f>
        <v>theater</v>
      </c>
      <c r="R3458" t="str">
        <f>TRIM(RIGHT(N3458,LEN(N3458)-SEARCH("/",N3458)))</f>
        <v>plays</v>
      </c>
      <c r="S3458" s="9">
        <f t="shared" si="160"/>
        <v>41821.205636574072</v>
      </c>
      <c r="T3458" s="9">
        <f t="shared" si="161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162">E3459/D3459</f>
        <v>1.4019999999999999</v>
      </c>
      <c r="P3459">
        <f>IFERROR(E3459/L3459, "null")</f>
        <v>50.981818181818184</v>
      </c>
      <c r="Q3459" t="str">
        <f>TRIM(LEFT(N3459,SEARCH("/",N3459,1)-1))</f>
        <v>theater</v>
      </c>
      <c r="R3459" t="str">
        <f>TRIM(RIGHT(N3459,LEN(N3459)-SEARCH("/",N3459)))</f>
        <v>plays</v>
      </c>
      <c r="S3459" s="9">
        <f t="shared" ref="S3459:S3522" si="163">(((J3459/60)/60)/24)+DATE(1970,1,1)</f>
        <v>42016.706678240742</v>
      </c>
      <c r="T3459" s="9">
        <f t="shared" ref="T3459:T3522" si="164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162"/>
        <v>1.2433537832310839</v>
      </c>
      <c r="P3460">
        <f>IFERROR(E3460/L3460, "null")</f>
        <v>45.037037037037038</v>
      </c>
      <c r="Q3460" t="str">
        <f>TRIM(LEFT(N3460,SEARCH("/",N3460,1)-1))</f>
        <v>theater</v>
      </c>
      <c r="R3460" t="str">
        <f>TRIM(RIGHT(N3460,LEN(N3460)-SEARCH("/",N3460)))</f>
        <v>plays</v>
      </c>
      <c r="S3460" s="9">
        <f t="shared" si="163"/>
        <v>42011.202581018515</v>
      </c>
      <c r="T3460" s="9">
        <f t="shared" si="164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162"/>
        <v>1.262</v>
      </c>
      <c r="P3461">
        <f>IFERROR(E3461/L3461, "null")</f>
        <v>17.527777777777779</v>
      </c>
      <c r="Q3461" t="str">
        <f>TRIM(LEFT(N3461,SEARCH("/",N3461,1)-1))</f>
        <v>theater</v>
      </c>
      <c r="R3461" t="str">
        <f>TRIM(RIGHT(N3461,LEN(N3461)-SEARCH("/",N3461)))</f>
        <v>plays</v>
      </c>
      <c r="S3461" s="9">
        <f t="shared" si="163"/>
        <v>42480.479861111111</v>
      </c>
      <c r="T3461" s="9">
        <f t="shared" si="164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162"/>
        <v>1.9</v>
      </c>
      <c r="P3462">
        <f>IFERROR(E3462/L3462, "null")</f>
        <v>50</v>
      </c>
      <c r="Q3462" t="str">
        <f>TRIM(LEFT(N3462,SEARCH("/",N3462,1)-1))</f>
        <v>theater</v>
      </c>
      <c r="R3462" t="str">
        <f>TRIM(RIGHT(N3462,LEN(N3462)-SEARCH("/",N3462)))</f>
        <v>plays</v>
      </c>
      <c r="S3462" s="9">
        <f t="shared" si="163"/>
        <v>41852.527222222219</v>
      </c>
      <c r="T3462" s="9">
        <f t="shared" si="164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162"/>
        <v>1.39</v>
      </c>
      <c r="P3463">
        <f>IFERROR(E3463/L3463, "null")</f>
        <v>57.916666666666664</v>
      </c>
      <c r="Q3463" t="str">
        <f>TRIM(LEFT(N3463,SEARCH("/",N3463,1)-1))</f>
        <v>theater</v>
      </c>
      <c r="R3463" t="str">
        <f>TRIM(RIGHT(N3463,LEN(N3463)-SEARCH("/",N3463)))</f>
        <v>plays</v>
      </c>
      <c r="S3463" s="9">
        <f t="shared" si="163"/>
        <v>42643.632858796293</v>
      </c>
      <c r="T3463" s="9">
        <f t="shared" si="164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162"/>
        <v>2.02</v>
      </c>
      <c r="P3464">
        <f>IFERROR(E3464/L3464, "null")</f>
        <v>29.705882352941178</v>
      </c>
      <c r="Q3464" t="str">
        <f>TRIM(LEFT(N3464,SEARCH("/",N3464,1)-1))</f>
        <v>theater</v>
      </c>
      <c r="R3464" t="str">
        <f>TRIM(RIGHT(N3464,LEN(N3464)-SEARCH("/",N3464)))</f>
        <v>plays</v>
      </c>
      <c r="S3464" s="9">
        <f t="shared" si="163"/>
        <v>42179.898472222223</v>
      </c>
      <c r="T3464" s="9">
        <f t="shared" si="164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162"/>
        <v>1.0338000000000001</v>
      </c>
      <c r="P3465">
        <f>IFERROR(E3465/L3465, "null")</f>
        <v>90.684210526315795</v>
      </c>
      <c r="Q3465" t="str">
        <f>TRIM(LEFT(N3465,SEARCH("/",N3465,1)-1))</f>
        <v>theater</v>
      </c>
      <c r="R3465" t="str">
        <f>TRIM(RIGHT(N3465,LEN(N3465)-SEARCH("/",N3465)))</f>
        <v>plays</v>
      </c>
      <c r="S3465" s="9">
        <f t="shared" si="163"/>
        <v>42612.918807870374</v>
      </c>
      <c r="T3465" s="9">
        <f t="shared" si="164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162"/>
        <v>1.023236</v>
      </c>
      <c r="P3466">
        <f>IFERROR(E3466/L3466, "null")</f>
        <v>55.012688172043013</v>
      </c>
      <c r="Q3466" t="str">
        <f>TRIM(LEFT(N3466,SEARCH("/",N3466,1)-1))</f>
        <v>theater</v>
      </c>
      <c r="R3466" t="str">
        <f>TRIM(RIGHT(N3466,LEN(N3466)-SEARCH("/",N3466)))</f>
        <v>plays</v>
      </c>
      <c r="S3466" s="9">
        <f t="shared" si="163"/>
        <v>42575.130057870367</v>
      </c>
      <c r="T3466" s="9">
        <f t="shared" si="164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162"/>
        <v>1.03</v>
      </c>
      <c r="P3467">
        <f>IFERROR(E3467/L3467, "null")</f>
        <v>57.222222222222221</v>
      </c>
      <c r="Q3467" t="str">
        <f>TRIM(LEFT(N3467,SEARCH("/",N3467,1)-1))</f>
        <v>theater</v>
      </c>
      <c r="R3467" t="str">
        <f>TRIM(RIGHT(N3467,LEN(N3467)-SEARCH("/",N3467)))</f>
        <v>plays</v>
      </c>
      <c r="S3467" s="9">
        <f t="shared" si="163"/>
        <v>42200.625833333332</v>
      </c>
      <c r="T3467" s="9">
        <f t="shared" si="164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162"/>
        <v>1.2714285714285714</v>
      </c>
      <c r="P3468">
        <f>IFERROR(E3468/L3468, "null")</f>
        <v>72.950819672131146</v>
      </c>
      <c r="Q3468" t="str">
        <f>TRIM(LEFT(N3468,SEARCH("/",N3468,1)-1))</f>
        <v>theater</v>
      </c>
      <c r="R3468" t="str">
        <f>TRIM(RIGHT(N3468,LEN(N3468)-SEARCH("/",N3468)))</f>
        <v>plays</v>
      </c>
      <c r="S3468" s="9">
        <f t="shared" si="163"/>
        <v>42420.019097222219</v>
      </c>
      <c r="T3468" s="9">
        <f t="shared" si="164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162"/>
        <v>1.01</v>
      </c>
      <c r="P3469">
        <f>IFERROR(E3469/L3469, "null")</f>
        <v>64.468085106382972</v>
      </c>
      <c r="Q3469" t="str">
        <f>TRIM(LEFT(N3469,SEARCH("/",N3469,1)-1))</f>
        <v>theater</v>
      </c>
      <c r="R3469" t="str">
        <f>TRIM(RIGHT(N3469,LEN(N3469)-SEARCH("/",N3469)))</f>
        <v>plays</v>
      </c>
      <c r="S3469" s="9">
        <f t="shared" si="163"/>
        <v>42053.671666666662</v>
      </c>
      <c r="T3469" s="9">
        <f t="shared" si="164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162"/>
        <v>1.2178</v>
      </c>
      <c r="P3470">
        <f>IFERROR(E3470/L3470, "null")</f>
        <v>716.35294117647061</v>
      </c>
      <c r="Q3470" t="str">
        <f>TRIM(LEFT(N3470,SEARCH("/",N3470,1)-1))</f>
        <v>theater</v>
      </c>
      <c r="R3470" t="str">
        <f>TRIM(RIGHT(N3470,LEN(N3470)-SEARCH("/",N3470)))</f>
        <v>plays</v>
      </c>
      <c r="S3470" s="9">
        <f t="shared" si="163"/>
        <v>42605.765381944439</v>
      </c>
      <c r="T3470" s="9">
        <f t="shared" si="164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162"/>
        <v>1.1339285714285714</v>
      </c>
      <c r="P3471">
        <f>IFERROR(E3471/L3471, "null")</f>
        <v>50.396825396825399</v>
      </c>
      <c r="Q3471" t="str">
        <f>TRIM(LEFT(N3471,SEARCH("/",N3471,1)-1))</f>
        <v>theater</v>
      </c>
      <c r="R3471" t="str">
        <f>TRIM(RIGHT(N3471,LEN(N3471)-SEARCH("/",N3471)))</f>
        <v>plays</v>
      </c>
      <c r="S3471" s="9">
        <f t="shared" si="163"/>
        <v>42458.641724537039</v>
      </c>
      <c r="T3471" s="9">
        <f t="shared" si="164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162"/>
        <v>1.5</v>
      </c>
      <c r="P3472">
        <f>IFERROR(E3472/L3472, "null")</f>
        <v>41.666666666666664</v>
      </c>
      <c r="Q3472" t="str">
        <f>TRIM(LEFT(N3472,SEARCH("/",N3472,1)-1))</f>
        <v>theater</v>
      </c>
      <c r="R3472" t="str">
        <f>TRIM(RIGHT(N3472,LEN(N3472)-SEARCH("/",N3472)))</f>
        <v>plays</v>
      </c>
      <c r="S3472" s="9">
        <f t="shared" si="163"/>
        <v>42529.022013888884</v>
      </c>
      <c r="T3472" s="9">
        <f t="shared" si="164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162"/>
        <v>2.1459999999999999</v>
      </c>
      <c r="P3473">
        <f>IFERROR(E3473/L3473, "null")</f>
        <v>35.766666666666666</v>
      </c>
      <c r="Q3473" t="str">
        <f>TRIM(LEFT(N3473,SEARCH("/",N3473,1)-1))</f>
        <v>theater</v>
      </c>
      <c r="R3473" t="str">
        <f>TRIM(RIGHT(N3473,LEN(N3473)-SEARCH("/",N3473)))</f>
        <v>plays</v>
      </c>
      <c r="S3473" s="9">
        <f t="shared" si="163"/>
        <v>41841.820486111108</v>
      </c>
      <c r="T3473" s="9">
        <f t="shared" si="164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162"/>
        <v>1.0205</v>
      </c>
      <c r="P3474">
        <f>IFERROR(E3474/L3474, "null")</f>
        <v>88.739130434782609</v>
      </c>
      <c r="Q3474" t="str">
        <f>TRIM(LEFT(N3474,SEARCH("/",N3474,1)-1))</f>
        <v>theater</v>
      </c>
      <c r="R3474" t="str">
        <f>TRIM(RIGHT(N3474,LEN(N3474)-SEARCH("/",N3474)))</f>
        <v>plays</v>
      </c>
      <c r="S3474" s="9">
        <f t="shared" si="163"/>
        <v>41928.170497685183</v>
      </c>
      <c r="T3474" s="9">
        <f t="shared" si="164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162"/>
        <v>1</v>
      </c>
      <c r="P3475">
        <f>IFERROR(E3475/L3475, "null")</f>
        <v>148.4848484848485</v>
      </c>
      <c r="Q3475" t="str">
        <f>TRIM(LEFT(N3475,SEARCH("/",N3475,1)-1))</f>
        <v>theater</v>
      </c>
      <c r="R3475" t="str">
        <f>TRIM(RIGHT(N3475,LEN(N3475)-SEARCH("/",N3475)))</f>
        <v>plays</v>
      </c>
      <c r="S3475" s="9">
        <f t="shared" si="163"/>
        <v>42062.834444444445</v>
      </c>
      <c r="T3475" s="9">
        <f t="shared" si="164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162"/>
        <v>1.01</v>
      </c>
      <c r="P3476">
        <f>IFERROR(E3476/L3476, "null")</f>
        <v>51.794871794871796</v>
      </c>
      <c r="Q3476" t="str">
        <f>TRIM(LEFT(N3476,SEARCH("/",N3476,1)-1))</f>
        <v>theater</v>
      </c>
      <c r="R3476" t="str">
        <f>TRIM(RIGHT(N3476,LEN(N3476)-SEARCH("/",N3476)))</f>
        <v>plays</v>
      </c>
      <c r="S3476" s="9">
        <f t="shared" si="163"/>
        <v>42541.501516203702</v>
      </c>
      <c r="T3476" s="9">
        <f t="shared" si="164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162"/>
        <v>1.1333333333333333</v>
      </c>
      <c r="P3477">
        <f>IFERROR(E3477/L3477, "null")</f>
        <v>20</v>
      </c>
      <c r="Q3477" t="str">
        <f>TRIM(LEFT(N3477,SEARCH("/",N3477,1)-1))</f>
        <v>theater</v>
      </c>
      <c r="R3477" t="str">
        <f>TRIM(RIGHT(N3477,LEN(N3477)-SEARCH("/",N3477)))</f>
        <v>plays</v>
      </c>
      <c r="S3477" s="9">
        <f t="shared" si="163"/>
        <v>41918.880833333329</v>
      </c>
      <c r="T3477" s="9">
        <f t="shared" si="164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162"/>
        <v>1.04</v>
      </c>
      <c r="P3478">
        <f>IFERROR(E3478/L3478, "null")</f>
        <v>52</v>
      </c>
      <c r="Q3478" t="str">
        <f>TRIM(LEFT(N3478,SEARCH("/",N3478,1)-1))</f>
        <v>theater</v>
      </c>
      <c r="R3478" t="str">
        <f>TRIM(RIGHT(N3478,LEN(N3478)-SEARCH("/",N3478)))</f>
        <v>plays</v>
      </c>
      <c r="S3478" s="9">
        <f t="shared" si="163"/>
        <v>41921.279976851853</v>
      </c>
      <c r="T3478" s="9">
        <f t="shared" si="164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162"/>
        <v>1.1533333333333333</v>
      </c>
      <c r="P3479">
        <f>IFERROR(E3479/L3479, "null")</f>
        <v>53.230769230769234</v>
      </c>
      <c r="Q3479" t="str">
        <f>TRIM(LEFT(N3479,SEARCH("/",N3479,1)-1))</f>
        <v>theater</v>
      </c>
      <c r="R3479" t="str">
        <f>TRIM(RIGHT(N3479,LEN(N3479)-SEARCH("/",N3479)))</f>
        <v>plays</v>
      </c>
      <c r="S3479" s="9">
        <f t="shared" si="163"/>
        <v>42128.736608796295</v>
      </c>
      <c r="T3479" s="9">
        <f t="shared" si="164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162"/>
        <v>1.1285000000000001</v>
      </c>
      <c r="P3480">
        <f>IFERROR(E3480/L3480, "null")</f>
        <v>39.596491228070178</v>
      </c>
      <c r="Q3480" t="str">
        <f>TRIM(LEFT(N3480,SEARCH("/",N3480,1)-1))</f>
        <v>theater</v>
      </c>
      <c r="R3480" t="str">
        <f>TRIM(RIGHT(N3480,LEN(N3480)-SEARCH("/",N3480)))</f>
        <v>plays</v>
      </c>
      <c r="S3480" s="9">
        <f t="shared" si="163"/>
        <v>42053.916921296302</v>
      </c>
      <c r="T3480" s="9">
        <f t="shared" si="164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162"/>
        <v>1.2786666666666666</v>
      </c>
      <c r="P3481">
        <f>IFERROR(E3481/L3481, "null")</f>
        <v>34.25</v>
      </c>
      <c r="Q3481" t="str">
        <f>TRIM(LEFT(N3481,SEARCH("/",N3481,1)-1))</f>
        <v>theater</v>
      </c>
      <c r="R3481" t="str">
        <f>TRIM(RIGHT(N3481,LEN(N3481)-SEARCH("/",N3481)))</f>
        <v>plays</v>
      </c>
      <c r="S3481" s="9">
        <f t="shared" si="163"/>
        <v>41781.855092592588</v>
      </c>
      <c r="T3481" s="9">
        <f t="shared" si="164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162"/>
        <v>1.4266666666666667</v>
      </c>
      <c r="P3482">
        <f>IFERROR(E3482/L3482, "null")</f>
        <v>164.61538461538461</v>
      </c>
      <c r="Q3482" t="str">
        <f>TRIM(LEFT(N3482,SEARCH("/",N3482,1)-1))</f>
        <v>theater</v>
      </c>
      <c r="R3482" t="str">
        <f>TRIM(RIGHT(N3482,LEN(N3482)-SEARCH("/",N3482)))</f>
        <v>plays</v>
      </c>
      <c r="S3482" s="9">
        <f t="shared" si="163"/>
        <v>42171.317442129628</v>
      </c>
      <c r="T3482" s="9">
        <f t="shared" si="164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162"/>
        <v>1.1879999999999999</v>
      </c>
      <c r="P3483">
        <f>IFERROR(E3483/L3483, "null")</f>
        <v>125.05263157894737</v>
      </c>
      <c r="Q3483" t="str">
        <f>TRIM(LEFT(N3483,SEARCH("/",N3483,1)-1))</f>
        <v>theater</v>
      </c>
      <c r="R3483" t="str">
        <f>TRIM(RIGHT(N3483,LEN(N3483)-SEARCH("/",N3483)))</f>
        <v>plays</v>
      </c>
      <c r="S3483" s="9">
        <f t="shared" si="163"/>
        <v>41989.24754629629</v>
      </c>
      <c r="T3483" s="9">
        <f t="shared" si="164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162"/>
        <v>1.3833333333333333</v>
      </c>
      <c r="P3484">
        <f>IFERROR(E3484/L3484, "null")</f>
        <v>51.875</v>
      </c>
      <c r="Q3484" t="str">
        <f>TRIM(LEFT(N3484,SEARCH("/",N3484,1)-1))</f>
        <v>theater</v>
      </c>
      <c r="R3484" t="str">
        <f>TRIM(RIGHT(N3484,LEN(N3484)-SEARCH("/",N3484)))</f>
        <v>plays</v>
      </c>
      <c r="S3484" s="9">
        <f t="shared" si="163"/>
        <v>41796.771597222221</v>
      </c>
      <c r="T3484" s="9">
        <f t="shared" si="164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162"/>
        <v>1.599402985074627</v>
      </c>
      <c r="P3485">
        <f>IFERROR(E3485/L3485, "null")</f>
        <v>40.285714285714285</v>
      </c>
      <c r="Q3485" t="str">
        <f>TRIM(LEFT(N3485,SEARCH("/",N3485,1)-1))</f>
        <v>theater</v>
      </c>
      <c r="R3485" t="str">
        <f>TRIM(RIGHT(N3485,LEN(N3485)-SEARCH("/",N3485)))</f>
        <v>plays</v>
      </c>
      <c r="S3485" s="9">
        <f t="shared" si="163"/>
        <v>41793.668761574074</v>
      </c>
      <c r="T3485" s="9">
        <f t="shared" si="164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162"/>
        <v>1.1424000000000001</v>
      </c>
      <c r="P3486">
        <f>IFERROR(E3486/L3486, "null")</f>
        <v>64.909090909090907</v>
      </c>
      <c r="Q3486" t="str">
        <f>TRIM(LEFT(N3486,SEARCH("/",N3486,1)-1))</f>
        <v>theater</v>
      </c>
      <c r="R3486" t="str">
        <f>TRIM(RIGHT(N3486,LEN(N3486)-SEARCH("/",N3486)))</f>
        <v>plays</v>
      </c>
      <c r="S3486" s="9">
        <f t="shared" si="163"/>
        <v>42506.760405092587</v>
      </c>
      <c r="T3486" s="9">
        <f t="shared" si="164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162"/>
        <v>1.0060606060606061</v>
      </c>
      <c r="P3487">
        <f>IFERROR(E3487/L3487, "null")</f>
        <v>55.333333333333336</v>
      </c>
      <c r="Q3487" t="str">
        <f>TRIM(LEFT(N3487,SEARCH("/",N3487,1)-1))</f>
        <v>theater</v>
      </c>
      <c r="R3487" t="str">
        <f>TRIM(RIGHT(N3487,LEN(N3487)-SEARCH("/",N3487)))</f>
        <v>plays</v>
      </c>
      <c r="S3487" s="9">
        <f t="shared" si="163"/>
        <v>42372.693055555559</v>
      </c>
      <c r="T3487" s="9">
        <f t="shared" si="164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162"/>
        <v>1.552</v>
      </c>
      <c r="P3488">
        <f>IFERROR(E3488/L3488, "null")</f>
        <v>83.142857142857139</v>
      </c>
      <c r="Q3488" t="str">
        <f>TRIM(LEFT(N3488,SEARCH("/",N3488,1)-1))</f>
        <v>theater</v>
      </c>
      <c r="R3488" t="str">
        <f>TRIM(RIGHT(N3488,LEN(N3488)-SEARCH("/",N3488)))</f>
        <v>plays</v>
      </c>
      <c r="S3488" s="9">
        <f t="shared" si="163"/>
        <v>42126.87501157407</v>
      </c>
      <c r="T3488" s="9">
        <f t="shared" si="164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162"/>
        <v>1.2775000000000001</v>
      </c>
      <c r="P3489">
        <f>IFERROR(E3489/L3489, "null")</f>
        <v>38.712121212121211</v>
      </c>
      <c r="Q3489" t="str">
        <f>TRIM(LEFT(N3489,SEARCH("/",N3489,1)-1))</f>
        <v>theater</v>
      </c>
      <c r="R3489" t="str">
        <f>TRIM(RIGHT(N3489,LEN(N3489)-SEARCH("/",N3489)))</f>
        <v>plays</v>
      </c>
      <c r="S3489" s="9">
        <f t="shared" si="163"/>
        <v>42149.940416666665</v>
      </c>
      <c r="T3489" s="9">
        <f t="shared" si="164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162"/>
        <v>1.212</v>
      </c>
      <c r="P3490">
        <f>IFERROR(E3490/L3490, "null")</f>
        <v>125.37931034482759</v>
      </c>
      <c r="Q3490" t="str">
        <f>TRIM(LEFT(N3490,SEARCH("/",N3490,1)-1))</f>
        <v>theater</v>
      </c>
      <c r="R3490" t="str">
        <f>TRIM(RIGHT(N3490,LEN(N3490)-SEARCH("/",N3490)))</f>
        <v>plays</v>
      </c>
      <c r="S3490" s="9">
        <f t="shared" si="163"/>
        <v>42087.768055555556</v>
      </c>
      <c r="T3490" s="9">
        <f t="shared" si="164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162"/>
        <v>1.127</v>
      </c>
      <c r="P3491">
        <f>IFERROR(E3491/L3491, "null")</f>
        <v>78.263888888888886</v>
      </c>
      <c r="Q3491" t="str">
        <f>TRIM(LEFT(N3491,SEARCH("/",N3491,1)-1))</f>
        <v>theater</v>
      </c>
      <c r="R3491" t="str">
        <f>TRIM(RIGHT(N3491,LEN(N3491)-SEARCH("/",N3491)))</f>
        <v>plays</v>
      </c>
      <c r="S3491" s="9">
        <f t="shared" si="163"/>
        <v>41753.635775462964</v>
      </c>
      <c r="T3491" s="9">
        <f t="shared" si="164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162"/>
        <v>1.2749999999999999</v>
      </c>
      <c r="P3492">
        <f>IFERROR(E3492/L3492, "null")</f>
        <v>47.222222222222221</v>
      </c>
      <c r="Q3492" t="str">
        <f>TRIM(LEFT(N3492,SEARCH("/",N3492,1)-1))</f>
        <v>theater</v>
      </c>
      <c r="R3492" t="str">
        <f>TRIM(RIGHT(N3492,LEN(N3492)-SEARCH("/",N3492)))</f>
        <v>plays</v>
      </c>
      <c r="S3492" s="9">
        <f t="shared" si="163"/>
        <v>42443.802361111113</v>
      </c>
      <c r="T3492" s="9">
        <f t="shared" si="164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162"/>
        <v>1.5820000000000001</v>
      </c>
      <c r="P3493">
        <f>IFERROR(E3493/L3493, "null")</f>
        <v>79.099999999999994</v>
      </c>
      <c r="Q3493" t="str">
        <f>TRIM(LEFT(N3493,SEARCH("/",N3493,1)-1))</f>
        <v>theater</v>
      </c>
      <c r="R3493" t="str">
        <f>TRIM(RIGHT(N3493,LEN(N3493)-SEARCH("/",N3493)))</f>
        <v>plays</v>
      </c>
      <c r="S3493" s="9">
        <f t="shared" si="163"/>
        <v>42121.249814814815</v>
      </c>
      <c r="T3493" s="9">
        <f t="shared" si="164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162"/>
        <v>1.0526894736842105</v>
      </c>
      <c r="P3494">
        <f>IFERROR(E3494/L3494, "null")</f>
        <v>114.29199999999999</v>
      </c>
      <c r="Q3494" t="str">
        <f>TRIM(LEFT(N3494,SEARCH("/",N3494,1)-1))</f>
        <v>theater</v>
      </c>
      <c r="R3494" t="str">
        <f>TRIM(RIGHT(N3494,LEN(N3494)-SEARCH("/",N3494)))</f>
        <v>plays</v>
      </c>
      <c r="S3494" s="9">
        <f t="shared" si="163"/>
        <v>42268.009224537032</v>
      </c>
      <c r="T3494" s="9">
        <f t="shared" si="164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162"/>
        <v>1</v>
      </c>
      <c r="P3495">
        <f>IFERROR(E3495/L3495, "null")</f>
        <v>51.724137931034484</v>
      </c>
      <c r="Q3495" t="str">
        <f>TRIM(LEFT(N3495,SEARCH("/",N3495,1)-1))</f>
        <v>theater</v>
      </c>
      <c r="R3495" t="str">
        <f>TRIM(RIGHT(N3495,LEN(N3495)-SEARCH("/",N3495)))</f>
        <v>plays</v>
      </c>
      <c r="S3495" s="9">
        <f t="shared" si="163"/>
        <v>41848.866157407407</v>
      </c>
      <c r="T3495" s="9">
        <f t="shared" si="164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162"/>
        <v>1</v>
      </c>
      <c r="P3496">
        <f>IFERROR(E3496/L3496, "null")</f>
        <v>30.76923076923077</v>
      </c>
      <c r="Q3496" t="str">
        <f>TRIM(LEFT(N3496,SEARCH("/",N3496,1)-1))</f>
        <v>theater</v>
      </c>
      <c r="R3496" t="str">
        <f>TRIM(RIGHT(N3496,LEN(N3496)-SEARCH("/",N3496)))</f>
        <v>plays</v>
      </c>
      <c r="S3496" s="9">
        <f t="shared" si="163"/>
        <v>42689.214988425927</v>
      </c>
      <c r="T3496" s="9">
        <f t="shared" si="164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162"/>
        <v>1.0686</v>
      </c>
      <c r="P3497">
        <f>IFERROR(E3497/L3497, "null")</f>
        <v>74.208333333333329</v>
      </c>
      <c r="Q3497" t="str">
        <f>TRIM(LEFT(N3497,SEARCH("/",N3497,1)-1))</f>
        <v>theater</v>
      </c>
      <c r="R3497" t="str">
        <f>TRIM(RIGHT(N3497,LEN(N3497)-SEARCH("/",N3497)))</f>
        <v>plays</v>
      </c>
      <c r="S3497" s="9">
        <f t="shared" si="163"/>
        <v>41915.762835648151</v>
      </c>
      <c r="T3497" s="9">
        <f t="shared" si="164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162"/>
        <v>1.244</v>
      </c>
      <c r="P3498">
        <f>IFERROR(E3498/L3498, "null")</f>
        <v>47.846153846153847</v>
      </c>
      <c r="Q3498" t="str">
        <f>TRIM(LEFT(N3498,SEARCH("/",N3498,1)-1))</f>
        <v>theater</v>
      </c>
      <c r="R3498" t="str">
        <f>TRIM(RIGHT(N3498,LEN(N3498)-SEARCH("/",N3498)))</f>
        <v>plays</v>
      </c>
      <c r="S3498" s="9">
        <f t="shared" si="163"/>
        <v>42584.846828703703</v>
      </c>
      <c r="T3498" s="9">
        <f t="shared" si="164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162"/>
        <v>1.0870406189555126</v>
      </c>
      <c r="P3499">
        <f>IFERROR(E3499/L3499, "null")</f>
        <v>34.408163265306122</v>
      </c>
      <c r="Q3499" t="str">
        <f>TRIM(LEFT(N3499,SEARCH("/",N3499,1)-1))</f>
        <v>theater</v>
      </c>
      <c r="R3499" t="str">
        <f>TRIM(RIGHT(N3499,LEN(N3499)-SEARCH("/",N3499)))</f>
        <v>plays</v>
      </c>
      <c r="S3499" s="9">
        <f t="shared" si="163"/>
        <v>42511.741944444439</v>
      </c>
      <c r="T3499" s="9">
        <f t="shared" si="164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162"/>
        <v>1.0242424242424242</v>
      </c>
      <c r="P3500">
        <f>IFERROR(E3500/L3500, "null")</f>
        <v>40.238095238095241</v>
      </c>
      <c r="Q3500" t="str">
        <f>TRIM(LEFT(N3500,SEARCH("/",N3500,1)-1))</f>
        <v>theater</v>
      </c>
      <c r="R3500" t="str">
        <f>TRIM(RIGHT(N3500,LEN(N3500)-SEARCH("/",N3500)))</f>
        <v>plays</v>
      </c>
      <c r="S3500" s="9">
        <f t="shared" si="163"/>
        <v>42459.15861111111</v>
      </c>
      <c r="T3500" s="9">
        <f t="shared" si="164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162"/>
        <v>1.0549999999999999</v>
      </c>
      <c r="P3501">
        <f>IFERROR(E3501/L3501, "null")</f>
        <v>60.285714285714285</v>
      </c>
      <c r="Q3501" t="str">
        <f>TRIM(LEFT(N3501,SEARCH("/",N3501,1)-1))</f>
        <v>theater</v>
      </c>
      <c r="R3501" t="str">
        <f>TRIM(RIGHT(N3501,LEN(N3501)-SEARCH("/",N3501)))</f>
        <v>plays</v>
      </c>
      <c r="S3501" s="9">
        <f t="shared" si="163"/>
        <v>42132.036168981482</v>
      </c>
      <c r="T3501" s="9">
        <f t="shared" si="164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162"/>
        <v>1.0629999999999999</v>
      </c>
      <c r="P3502">
        <f>IFERROR(E3502/L3502, "null")</f>
        <v>25.30952380952381</v>
      </c>
      <c r="Q3502" t="str">
        <f>TRIM(LEFT(N3502,SEARCH("/",N3502,1)-1))</f>
        <v>theater</v>
      </c>
      <c r="R3502" t="str">
        <f>TRIM(RIGHT(N3502,LEN(N3502)-SEARCH("/",N3502)))</f>
        <v>plays</v>
      </c>
      <c r="S3502" s="9">
        <f t="shared" si="163"/>
        <v>42419.91942129629</v>
      </c>
      <c r="T3502" s="9">
        <f t="shared" si="164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162"/>
        <v>1.0066666666666666</v>
      </c>
      <c r="P3503">
        <f>IFERROR(E3503/L3503, "null")</f>
        <v>35.952380952380949</v>
      </c>
      <c r="Q3503" t="str">
        <f>TRIM(LEFT(N3503,SEARCH("/",N3503,1)-1))</f>
        <v>theater</v>
      </c>
      <c r="R3503" t="str">
        <f>TRIM(RIGHT(N3503,LEN(N3503)-SEARCH("/",N3503)))</f>
        <v>plays</v>
      </c>
      <c r="S3503" s="9">
        <f t="shared" si="163"/>
        <v>42233.763831018514</v>
      </c>
      <c r="T3503" s="9">
        <f t="shared" si="164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162"/>
        <v>1.054</v>
      </c>
      <c r="P3504">
        <f>IFERROR(E3504/L3504, "null")</f>
        <v>136</v>
      </c>
      <c r="Q3504" t="str">
        <f>TRIM(LEFT(N3504,SEARCH("/",N3504,1)-1))</f>
        <v>theater</v>
      </c>
      <c r="R3504" t="str">
        <f>TRIM(RIGHT(N3504,LEN(N3504)-SEARCH("/",N3504)))</f>
        <v>plays</v>
      </c>
      <c r="S3504" s="9">
        <f t="shared" si="163"/>
        <v>42430.839398148149</v>
      </c>
      <c r="T3504" s="9">
        <f t="shared" si="164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162"/>
        <v>1.0755999999999999</v>
      </c>
      <c r="P3505">
        <f>IFERROR(E3505/L3505, "null")</f>
        <v>70.763157894736835</v>
      </c>
      <c r="Q3505" t="str">
        <f>TRIM(LEFT(N3505,SEARCH("/",N3505,1)-1))</f>
        <v>theater</v>
      </c>
      <c r="R3505" t="str">
        <f>TRIM(RIGHT(N3505,LEN(N3505)-SEARCH("/",N3505)))</f>
        <v>plays</v>
      </c>
      <c r="S3505" s="9">
        <f t="shared" si="163"/>
        <v>42545.478333333333</v>
      </c>
      <c r="T3505" s="9">
        <f t="shared" si="164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162"/>
        <v>1</v>
      </c>
      <c r="P3506">
        <f>IFERROR(E3506/L3506, "null")</f>
        <v>125</v>
      </c>
      <c r="Q3506" t="str">
        <f>TRIM(LEFT(N3506,SEARCH("/",N3506,1)-1))</f>
        <v>theater</v>
      </c>
      <c r="R3506" t="str">
        <f>TRIM(RIGHT(N3506,LEN(N3506)-SEARCH("/",N3506)))</f>
        <v>plays</v>
      </c>
      <c r="S3506" s="9">
        <f t="shared" si="163"/>
        <v>42297.748738425929</v>
      </c>
      <c r="T3506" s="9">
        <f t="shared" si="164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162"/>
        <v>1.0376000000000001</v>
      </c>
      <c r="P3507">
        <f>IFERROR(E3507/L3507, "null")</f>
        <v>66.512820512820511</v>
      </c>
      <c r="Q3507" t="str">
        <f>TRIM(LEFT(N3507,SEARCH("/",N3507,1)-1))</f>
        <v>theater</v>
      </c>
      <c r="R3507" t="str">
        <f>TRIM(RIGHT(N3507,LEN(N3507)-SEARCH("/",N3507)))</f>
        <v>plays</v>
      </c>
      <c r="S3507" s="9">
        <f t="shared" si="163"/>
        <v>41760.935706018521</v>
      </c>
      <c r="T3507" s="9">
        <f t="shared" si="164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162"/>
        <v>1.0149999999999999</v>
      </c>
      <c r="P3508">
        <f>IFERROR(E3508/L3508, "null")</f>
        <v>105</v>
      </c>
      <c r="Q3508" t="str">
        <f>TRIM(LEFT(N3508,SEARCH("/",N3508,1)-1))</f>
        <v>theater</v>
      </c>
      <c r="R3508" t="str">
        <f>TRIM(RIGHT(N3508,LEN(N3508)-SEARCH("/",N3508)))</f>
        <v>plays</v>
      </c>
      <c r="S3508" s="9">
        <f t="shared" si="163"/>
        <v>41829.734259259261</v>
      </c>
      <c r="T3508" s="9">
        <f t="shared" si="164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162"/>
        <v>1.044</v>
      </c>
      <c r="P3509">
        <f>IFERROR(E3509/L3509, "null")</f>
        <v>145</v>
      </c>
      <c r="Q3509" t="str">
        <f>TRIM(LEFT(N3509,SEARCH("/",N3509,1)-1))</f>
        <v>theater</v>
      </c>
      <c r="R3509" t="str">
        <f>TRIM(RIGHT(N3509,LEN(N3509)-SEARCH("/",N3509)))</f>
        <v>plays</v>
      </c>
      <c r="S3509" s="9">
        <f t="shared" si="163"/>
        <v>42491.92288194444</v>
      </c>
      <c r="T3509" s="9">
        <f t="shared" si="164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162"/>
        <v>1.8</v>
      </c>
      <c r="P3510">
        <f>IFERROR(E3510/L3510, "null")</f>
        <v>12</v>
      </c>
      <c r="Q3510" t="str">
        <f>TRIM(LEFT(N3510,SEARCH("/",N3510,1)-1))</f>
        <v>theater</v>
      </c>
      <c r="R3510" t="str">
        <f>TRIM(RIGHT(N3510,LEN(N3510)-SEARCH("/",N3510)))</f>
        <v>plays</v>
      </c>
      <c r="S3510" s="9">
        <f t="shared" si="163"/>
        <v>42477.729780092588</v>
      </c>
      <c r="T3510" s="9">
        <f t="shared" si="164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162"/>
        <v>1.0633333333333332</v>
      </c>
      <c r="P3511">
        <f>IFERROR(E3511/L3511, "null")</f>
        <v>96.666666666666671</v>
      </c>
      <c r="Q3511" t="str">
        <f>TRIM(LEFT(N3511,SEARCH("/",N3511,1)-1))</f>
        <v>theater</v>
      </c>
      <c r="R3511" t="str">
        <f>TRIM(RIGHT(N3511,LEN(N3511)-SEARCH("/",N3511)))</f>
        <v>plays</v>
      </c>
      <c r="S3511" s="9">
        <f t="shared" si="163"/>
        <v>41950.859560185185</v>
      </c>
      <c r="T3511" s="9">
        <f t="shared" si="164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162"/>
        <v>1.0055555555555555</v>
      </c>
      <c r="P3512">
        <f>IFERROR(E3512/L3512, "null")</f>
        <v>60.333333333333336</v>
      </c>
      <c r="Q3512" t="str">
        <f>TRIM(LEFT(N3512,SEARCH("/",N3512,1)-1))</f>
        <v>theater</v>
      </c>
      <c r="R3512" t="str">
        <f>TRIM(RIGHT(N3512,LEN(N3512)-SEARCH("/",N3512)))</f>
        <v>plays</v>
      </c>
      <c r="S3512" s="9">
        <f t="shared" si="163"/>
        <v>41802.62090277778</v>
      </c>
      <c r="T3512" s="9">
        <f t="shared" si="164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162"/>
        <v>1.012</v>
      </c>
      <c r="P3513">
        <f>IFERROR(E3513/L3513, "null")</f>
        <v>79.89473684210526</v>
      </c>
      <c r="Q3513" t="str">
        <f>TRIM(LEFT(N3513,SEARCH("/",N3513,1)-1))</f>
        <v>theater</v>
      </c>
      <c r="R3513" t="str">
        <f>TRIM(RIGHT(N3513,LEN(N3513)-SEARCH("/",N3513)))</f>
        <v>plays</v>
      </c>
      <c r="S3513" s="9">
        <f t="shared" si="163"/>
        <v>41927.873784722222</v>
      </c>
      <c r="T3513" s="9">
        <f t="shared" si="164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162"/>
        <v>1</v>
      </c>
      <c r="P3514">
        <f>IFERROR(E3514/L3514, "null")</f>
        <v>58.823529411764703</v>
      </c>
      <c r="Q3514" t="str">
        <f>TRIM(LEFT(N3514,SEARCH("/",N3514,1)-1))</f>
        <v>theater</v>
      </c>
      <c r="R3514" t="str">
        <f>TRIM(RIGHT(N3514,LEN(N3514)-SEARCH("/",N3514)))</f>
        <v>plays</v>
      </c>
      <c r="S3514" s="9">
        <f t="shared" si="163"/>
        <v>42057.536944444444</v>
      </c>
      <c r="T3514" s="9">
        <f t="shared" si="164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162"/>
        <v>1.1839285714285714</v>
      </c>
      <c r="P3515">
        <f>IFERROR(E3515/L3515, "null")</f>
        <v>75.340909090909093</v>
      </c>
      <c r="Q3515" t="str">
        <f>TRIM(LEFT(N3515,SEARCH("/",N3515,1)-1))</f>
        <v>theater</v>
      </c>
      <c r="R3515" t="str">
        <f>TRIM(RIGHT(N3515,LEN(N3515)-SEARCH("/",N3515)))</f>
        <v>plays</v>
      </c>
      <c r="S3515" s="9">
        <f t="shared" si="163"/>
        <v>41781.096203703702</v>
      </c>
      <c r="T3515" s="9">
        <f t="shared" si="164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162"/>
        <v>1.1000000000000001</v>
      </c>
      <c r="P3516">
        <f>IFERROR(E3516/L3516, "null")</f>
        <v>55</v>
      </c>
      <c r="Q3516" t="str">
        <f>TRIM(LEFT(N3516,SEARCH("/",N3516,1)-1))</f>
        <v>theater</v>
      </c>
      <c r="R3516" t="str">
        <f>TRIM(RIGHT(N3516,LEN(N3516)-SEARCH("/",N3516)))</f>
        <v>plays</v>
      </c>
      <c r="S3516" s="9">
        <f t="shared" si="163"/>
        <v>42020.846666666665</v>
      </c>
      <c r="T3516" s="9">
        <f t="shared" si="164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162"/>
        <v>1.0266666666666666</v>
      </c>
      <c r="P3517">
        <f>IFERROR(E3517/L3517, "null")</f>
        <v>66.956521739130437</v>
      </c>
      <c r="Q3517" t="str">
        <f>TRIM(LEFT(N3517,SEARCH("/",N3517,1)-1))</f>
        <v>theater</v>
      </c>
      <c r="R3517" t="str">
        <f>TRIM(RIGHT(N3517,LEN(N3517)-SEARCH("/",N3517)))</f>
        <v>plays</v>
      </c>
      <c r="S3517" s="9">
        <f t="shared" si="163"/>
        <v>42125.772812499999</v>
      </c>
      <c r="T3517" s="9">
        <f t="shared" si="164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162"/>
        <v>1</v>
      </c>
      <c r="P3518">
        <f>IFERROR(E3518/L3518, "null")</f>
        <v>227.27272727272728</v>
      </c>
      <c r="Q3518" t="str">
        <f>TRIM(LEFT(N3518,SEARCH("/",N3518,1)-1))</f>
        <v>theater</v>
      </c>
      <c r="R3518" t="str">
        <f>TRIM(RIGHT(N3518,LEN(N3518)-SEARCH("/",N3518)))</f>
        <v>plays</v>
      </c>
      <c r="S3518" s="9">
        <f t="shared" si="163"/>
        <v>41856.010069444441</v>
      </c>
      <c r="T3518" s="9">
        <f t="shared" si="164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162"/>
        <v>1</v>
      </c>
      <c r="P3519">
        <f>IFERROR(E3519/L3519, "null")</f>
        <v>307.69230769230768</v>
      </c>
      <c r="Q3519" t="str">
        <f>TRIM(LEFT(N3519,SEARCH("/",N3519,1)-1))</f>
        <v>theater</v>
      </c>
      <c r="R3519" t="str">
        <f>TRIM(RIGHT(N3519,LEN(N3519)-SEARCH("/",N3519)))</f>
        <v>plays</v>
      </c>
      <c r="S3519" s="9">
        <f t="shared" si="163"/>
        <v>41794.817523148151</v>
      </c>
      <c r="T3519" s="9">
        <f t="shared" si="164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162"/>
        <v>1.10046</v>
      </c>
      <c r="P3520">
        <f>IFERROR(E3520/L3520, "null")</f>
        <v>50.020909090909093</v>
      </c>
      <c r="Q3520" t="str">
        <f>TRIM(LEFT(N3520,SEARCH("/",N3520,1)-1))</f>
        <v>theater</v>
      </c>
      <c r="R3520" t="str">
        <f>TRIM(RIGHT(N3520,LEN(N3520)-SEARCH("/",N3520)))</f>
        <v>plays</v>
      </c>
      <c r="S3520" s="9">
        <f t="shared" si="163"/>
        <v>41893.783553240741</v>
      </c>
      <c r="T3520" s="9">
        <f t="shared" si="164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162"/>
        <v>1.0135000000000001</v>
      </c>
      <c r="P3521">
        <f>IFERROR(E3521/L3521, "null")</f>
        <v>72.392857142857139</v>
      </c>
      <c r="Q3521" t="str">
        <f>TRIM(LEFT(N3521,SEARCH("/",N3521,1)-1))</f>
        <v>theater</v>
      </c>
      <c r="R3521" t="str">
        <f>TRIM(RIGHT(N3521,LEN(N3521)-SEARCH("/",N3521)))</f>
        <v>plays</v>
      </c>
      <c r="S3521" s="9">
        <f t="shared" si="163"/>
        <v>42037.598958333328</v>
      </c>
      <c r="T3521" s="9">
        <f t="shared" si="164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162"/>
        <v>1.0075000000000001</v>
      </c>
      <c r="P3522">
        <f>IFERROR(E3522/L3522, "null")</f>
        <v>95.952380952380949</v>
      </c>
      <c r="Q3522" t="str">
        <f>TRIM(LEFT(N3522,SEARCH("/",N3522,1)-1))</f>
        <v>theater</v>
      </c>
      <c r="R3522" t="str">
        <f>TRIM(RIGHT(N3522,LEN(N3522)-SEARCH("/",N3522)))</f>
        <v>plays</v>
      </c>
      <c r="S3522" s="9">
        <f t="shared" si="163"/>
        <v>42227.824212962965</v>
      </c>
      <c r="T3522" s="9">
        <f t="shared" si="164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165">E3523/D3523</f>
        <v>1.6942857142857144</v>
      </c>
      <c r="P3523">
        <f>IFERROR(E3523/L3523, "null")</f>
        <v>45.615384615384613</v>
      </c>
      <c r="Q3523" t="str">
        <f>TRIM(LEFT(N3523,SEARCH("/",N3523,1)-1))</f>
        <v>theater</v>
      </c>
      <c r="R3523" t="str">
        <f>TRIM(RIGHT(N3523,LEN(N3523)-SEARCH("/",N3523)))</f>
        <v>plays</v>
      </c>
      <c r="S3523" s="9">
        <f t="shared" ref="S3523:S3586" si="166">(((J3523/60)/60)/24)+DATE(1970,1,1)</f>
        <v>41881.361342592594</v>
      </c>
      <c r="T3523" s="9">
        <f t="shared" ref="T3523:T3586" si="167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165"/>
        <v>1</v>
      </c>
      <c r="P3524">
        <f>IFERROR(E3524/L3524, "null")</f>
        <v>41.029411764705884</v>
      </c>
      <c r="Q3524" t="str">
        <f>TRIM(LEFT(N3524,SEARCH("/",N3524,1)-1))</f>
        <v>theater</v>
      </c>
      <c r="R3524" t="str">
        <f>TRIM(RIGHT(N3524,LEN(N3524)-SEARCH("/",N3524)))</f>
        <v>plays</v>
      </c>
      <c r="S3524" s="9">
        <f t="shared" si="166"/>
        <v>42234.789884259255</v>
      </c>
      <c r="T3524" s="9">
        <f t="shared" si="167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165"/>
        <v>1.1365000000000001</v>
      </c>
      <c r="P3525">
        <f>IFERROR(E3525/L3525, "null")</f>
        <v>56.825000000000003</v>
      </c>
      <c r="Q3525" t="str">
        <f>TRIM(LEFT(N3525,SEARCH("/",N3525,1)-1))</f>
        <v>theater</v>
      </c>
      <c r="R3525" t="str">
        <f>TRIM(RIGHT(N3525,LEN(N3525)-SEARCH("/",N3525)))</f>
        <v>plays</v>
      </c>
      <c r="S3525" s="9">
        <f t="shared" si="166"/>
        <v>42581.397546296299</v>
      </c>
      <c r="T3525" s="9">
        <f t="shared" si="167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165"/>
        <v>1.0156000000000001</v>
      </c>
      <c r="P3526">
        <f>IFERROR(E3526/L3526, "null")</f>
        <v>137.24324324324326</v>
      </c>
      <c r="Q3526" t="str">
        <f>TRIM(LEFT(N3526,SEARCH("/",N3526,1)-1))</f>
        <v>theater</v>
      </c>
      <c r="R3526" t="str">
        <f>TRIM(RIGHT(N3526,LEN(N3526)-SEARCH("/",N3526)))</f>
        <v>plays</v>
      </c>
      <c r="S3526" s="9">
        <f t="shared" si="166"/>
        <v>41880.76357638889</v>
      </c>
      <c r="T3526" s="9">
        <f t="shared" si="167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165"/>
        <v>1.06</v>
      </c>
      <c r="P3527">
        <f>IFERROR(E3527/L3527, "null")</f>
        <v>75.714285714285708</v>
      </c>
      <c r="Q3527" t="str">
        <f>TRIM(LEFT(N3527,SEARCH("/",N3527,1)-1))</f>
        <v>theater</v>
      </c>
      <c r="R3527" t="str">
        <f>TRIM(RIGHT(N3527,LEN(N3527)-SEARCH("/",N3527)))</f>
        <v>plays</v>
      </c>
      <c r="S3527" s="9">
        <f t="shared" si="166"/>
        <v>42214.6956712963</v>
      </c>
      <c r="T3527" s="9">
        <f t="shared" si="167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165"/>
        <v>1.02</v>
      </c>
      <c r="P3528">
        <f>IFERROR(E3528/L3528, "null")</f>
        <v>99</v>
      </c>
      <c r="Q3528" t="str">
        <f>TRIM(LEFT(N3528,SEARCH("/",N3528,1)-1))</f>
        <v>theater</v>
      </c>
      <c r="R3528" t="str">
        <f>TRIM(RIGHT(N3528,LEN(N3528)-SEARCH("/",N3528)))</f>
        <v>plays</v>
      </c>
      <c r="S3528" s="9">
        <f t="shared" si="166"/>
        <v>42460.335312499999</v>
      </c>
      <c r="T3528" s="9">
        <f t="shared" si="167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165"/>
        <v>1.1691666666666667</v>
      </c>
      <c r="P3529">
        <f>IFERROR(E3529/L3529, "null")</f>
        <v>81.569767441860463</v>
      </c>
      <c r="Q3529" t="str">
        <f>TRIM(LEFT(N3529,SEARCH("/",N3529,1)-1))</f>
        <v>theater</v>
      </c>
      <c r="R3529" t="str">
        <f>TRIM(RIGHT(N3529,LEN(N3529)-SEARCH("/",N3529)))</f>
        <v>plays</v>
      </c>
      <c r="S3529" s="9">
        <f t="shared" si="166"/>
        <v>42167.023206018523</v>
      </c>
      <c r="T3529" s="9">
        <f t="shared" si="167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165"/>
        <v>1.0115151515151515</v>
      </c>
      <c r="P3530">
        <f>IFERROR(E3530/L3530, "null")</f>
        <v>45.108108108108105</v>
      </c>
      <c r="Q3530" t="str">
        <f>TRIM(LEFT(N3530,SEARCH("/",N3530,1)-1))</f>
        <v>theater</v>
      </c>
      <c r="R3530" t="str">
        <f>TRIM(RIGHT(N3530,LEN(N3530)-SEARCH("/",N3530)))</f>
        <v>plays</v>
      </c>
      <c r="S3530" s="9">
        <f t="shared" si="166"/>
        <v>42733.50136574074</v>
      </c>
      <c r="T3530" s="9">
        <f t="shared" si="167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165"/>
        <v>1.32</v>
      </c>
      <c r="P3531">
        <f>IFERROR(E3531/L3531, "null")</f>
        <v>36.666666666666664</v>
      </c>
      <c r="Q3531" t="str">
        <f>TRIM(LEFT(N3531,SEARCH("/",N3531,1)-1))</f>
        <v>theater</v>
      </c>
      <c r="R3531" t="str">
        <f>TRIM(RIGHT(N3531,LEN(N3531)-SEARCH("/",N3531)))</f>
        <v>plays</v>
      </c>
      <c r="S3531" s="9">
        <f t="shared" si="166"/>
        <v>42177.761782407411</v>
      </c>
      <c r="T3531" s="9">
        <f t="shared" si="167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165"/>
        <v>1</v>
      </c>
      <c r="P3532">
        <f>IFERROR(E3532/L3532, "null")</f>
        <v>125</v>
      </c>
      <c r="Q3532" t="str">
        <f>TRIM(LEFT(N3532,SEARCH("/",N3532,1)-1))</f>
        <v>theater</v>
      </c>
      <c r="R3532" t="str">
        <f>TRIM(RIGHT(N3532,LEN(N3532)-SEARCH("/",N3532)))</f>
        <v>plays</v>
      </c>
      <c r="S3532" s="9">
        <f t="shared" si="166"/>
        <v>42442.623344907406</v>
      </c>
      <c r="T3532" s="9">
        <f t="shared" si="167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165"/>
        <v>1.28</v>
      </c>
      <c r="P3533">
        <f>IFERROR(E3533/L3533, "null")</f>
        <v>49.230769230769234</v>
      </c>
      <c r="Q3533" t="str">
        <f>TRIM(LEFT(N3533,SEARCH("/",N3533,1)-1))</f>
        <v>theater</v>
      </c>
      <c r="R3533" t="str">
        <f>TRIM(RIGHT(N3533,LEN(N3533)-SEARCH("/",N3533)))</f>
        <v>plays</v>
      </c>
      <c r="S3533" s="9">
        <f t="shared" si="166"/>
        <v>42521.654328703706</v>
      </c>
      <c r="T3533" s="9">
        <f t="shared" si="167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165"/>
        <v>1.1895833333333334</v>
      </c>
      <c r="P3534">
        <f>IFERROR(E3534/L3534, "null")</f>
        <v>42.296296296296298</v>
      </c>
      <c r="Q3534" t="str">
        <f>TRIM(LEFT(N3534,SEARCH("/",N3534,1)-1))</f>
        <v>theater</v>
      </c>
      <c r="R3534" t="str">
        <f>TRIM(RIGHT(N3534,LEN(N3534)-SEARCH("/",N3534)))</f>
        <v>plays</v>
      </c>
      <c r="S3534" s="9">
        <f t="shared" si="166"/>
        <v>41884.599849537037</v>
      </c>
      <c r="T3534" s="9">
        <f t="shared" si="167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165"/>
        <v>1.262</v>
      </c>
      <c r="P3535">
        <f>IFERROR(E3535/L3535, "null")</f>
        <v>78.875</v>
      </c>
      <c r="Q3535" t="str">
        <f>TRIM(LEFT(N3535,SEARCH("/",N3535,1)-1))</f>
        <v>theater</v>
      </c>
      <c r="R3535" t="str">
        <f>TRIM(RIGHT(N3535,LEN(N3535)-SEARCH("/",N3535)))</f>
        <v>plays</v>
      </c>
      <c r="S3535" s="9">
        <f t="shared" si="166"/>
        <v>42289.761192129634</v>
      </c>
      <c r="T3535" s="9">
        <f t="shared" si="167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165"/>
        <v>1.5620000000000001</v>
      </c>
      <c r="P3536">
        <f>IFERROR(E3536/L3536, "null")</f>
        <v>38.284313725490193</v>
      </c>
      <c r="Q3536" t="str">
        <f>TRIM(LEFT(N3536,SEARCH("/",N3536,1)-1))</f>
        <v>theater</v>
      </c>
      <c r="R3536" t="str">
        <f>TRIM(RIGHT(N3536,LEN(N3536)-SEARCH("/",N3536)))</f>
        <v>plays</v>
      </c>
      <c r="S3536" s="9">
        <f t="shared" si="166"/>
        <v>42243.6252662037</v>
      </c>
      <c r="T3536" s="9">
        <f t="shared" si="167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165"/>
        <v>1.0315000000000001</v>
      </c>
      <c r="P3537">
        <f>IFERROR(E3537/L3537, "null")</f>
        <v>44.847826086956523</v>
      </c>
      <c r="Q3537" t="str">
        <f>TRIM(LEFT(N3537,SEARCH("/",N3537,1)-1))</f>
        <v>theater</v>
      </c>
      <c r="R3537" t="str">
        <f>TRIM(RIGHT(N3537,LEN(N3537)-SEARCH("/",N3537)))</f>
        <v>plays</v>
      </c>
      <c r="S3537" s="9">
        <f t="shared" si="166"/>
        <v>42248.640162037031</v>
      </c>
      <c r="T3537" s="9">
        <f t="shared" si="167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165"/>
        <v>1.5333333333333334</v>
      </c>
      <c r="P3538">
        <f>IFERROR(E3538/L3538, "null")</f>
        <v>13.529411764705882</v>
      </c>
      <c r="Q3538" t="str">
        <f>TRIM(LEFT(N3538,SEARCH("/",N3538,1)-1))</f>
        <v>theater</v>
      </c>
      <c r="R3538" t="str">
        <f>TRIM(RIGHT(N3538,LEN(N3538)-SEARCH("/",N3538)))</f>
        <v>plays</v>
      </c>
      <c r="S3538" s="9">
        <f t="shared" si="166"/>
        <v>42328.727141203708</v>
      </c>
      <c r="T3538" s="9">
        <f t="shared" si="167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165"/>
        <v>1.8044444444444445</v>
      </c>
      <c r="P3539">
        <f>IFERROR(E3539/L3539, "null")</f>
        <v>43.5</v>
      </c>
      <c r="Q3539" t="str">
        <f>TRIM(LEFT(N3539,SEARCH("/",N3539,1)-1))</f>
        <v>theater</v>
      </c>
      <c r="R3539" t="str">
        <f>TRIM(RIGHT(N3539,LEN(N3539)-SEARCH("/",N3539)))</f>
        <v>plays</v>
      </c>
      <c r="S3539" s="9">
        <f t="shared" si="166"/>
        <v>41923.354351851849</v>
      </c>
      <c r="T3539" s="9">
        <f t="shared" si="167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165"/>
        <v>1.2845</v>
      </c>
      <c r="P3540">
        <f>IFERROR(E3540/L3540, "null")</f>
        <v>30.951807228915662</v>
      </c>
      <c r="Q3540" t="str">
        <f>TRIM(LEFT(N3540,SEARCH("/",N3540,1)-1))</f>
        <v>theater</v>
      </c>
      <c r="R3540" t="str">
        <f>TRIM(RIGHT(N3540,LEN(N3540)-SEARCH("/",N3540)))</f>
        <v>plays</v>
      </c>
      <c r="S3540" s="9">
        <f t="shared" si="166"/>
        <v>42571.420601851853</v>
      </c>
      <c r="T3540" s="9">
        <f t="shared" si="167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165"/>
        <v>1.1966666666666668</v>
      </c>
      <c r="P3541">
        <f>IFERROR(E3541/L3541, "null")</f>
        <v>55.230769230769234</v>
      </c>
      <c r="Q3541" t="str">
        <f>TRIM(LEFT(N3541,SEARCH("/",N3541,1)-1))</f>
        <v>theater</v>
      </c>
      <c r="R3541" t="str">
        <f>TRIM(RIGHT(N3541,LEN(N3541)-SEARCH("/",N3541)))</f>
        <v>plays</v>
      </c>
      <c r="S3541" s="9">
        <f t="shared" si="166"/>
        <v>42600.756041666667</v>
      </c>
      <c r="T3541" s="9">
        <f t="shared" si="167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165"/>
        <v>1.23</v>
      </c>
      <c r="P3542">
        <f>IFERROR(E3542/L3542, "null")</f>
        <v>46.125</v>
      </c>
      <c r="Q3542" t="str">
        <f>TRIM(LEFT(N3542,SEARCH("/",N3542,1)-1))</f>
        <v>theater</v>
      </c>
      <c r="R3542" t="str">
        <f>TRIM(RIGHT(N3542,LEN(N3542)-SEARCH("/",N3542)))</f>
        <v>plays</v>
      </c>
      <c r="S3542" s="9">
        <f t="shared" si="166"/>
        <v>42517.003368055557</v>
      </c>
      <c r="T3542" s="9">
        <f t="shared" si="167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165"/>
        <v>1.05</v>
      </c>
      <c r="P3543">
        <f>IFERROR(E3543/L3543, "null")</f>
        <v>39.375</v>
      </c>
      <c r="Q3543" t="str">
        <f>TRIM(LEFT(N3543,SEARCH("/",N3543,1)-1))</f>
        <v>theater</v>
      </c>
      <c r="R3543" t="str">
        <f>TRIM(RIGHT(N3543,LEN(N3543)-SEARCH("/",N3543)))</f>
        <v>plays</v>
      </c>
      <c r="S3543" s="9">
        <f t="shared" si="166"/>
        <v>42222.730034722219</v>
      </c>
      <c r="T3543" s="9">
        <f t="shared" si="167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165"/>
        <v>1.0223636363636364</v>
      </c>
      <c r="P3544">
        <f>IFERROR(E3544/L3544, "null")</f>
        <v>66.152941176470591</v>
      </c>
      <c r="Q3544" t="str">
        <f>TRIM(LEFT(N3544,SEARCH("/",N3544,1)-1))</f>
        <v>theater</v>
      </c>
      <c r="R3544" t="str">
        <f>TRIM(RIGHT(N3544,LEN(N3544)-SEARCH("/",N3544)))</f>
        <v>plays</v>
      </c>
      <c r="S3544" s="9">
        <f t="shared" si="166"/>
        <v>41829.599791666667</v>
      </c>
      <c r="T3544" s="9">
        <f t="shared" si="167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165"/>
        <v>1.0466666666666666</v>
      </c>
      <c r="P3545">
        <f>IFERROR(E3545/L3545, "null")</f>
        <v>54.137931034482762</v>
      </c>
      <c r="Q3545" t="str">
        <f>TRIM(LEFT(N3545,SEARCH("/",N3545,1)-1))</f>
        <v>theater</v>
      </c>
      <c r="R3545" t="str">
        <f>TRIM(RIGHT(N3545,LEN(N3545)-SEARCH("/",N3545)))</f>
        <v>plays</v>
      </c>
      <c r="S3545" s="9">
        <f t="shared" si="166"/>
        <v>42150.755312499998</v>
      </c>
      <c r="T3545" s="9">
        <f t="shared" si="167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165"/>
        <v>1</v>
      </c>
      <c r="P3546">
        <f>IFERROR(E3546/L3546, "null")</f>
        <v>104.16666666666667</v>
      </c>
      <c r="Q3546" t="str">
        <f>TRIM(LEFT(N3546,SEARCH("/",N3546,1)-1))</f>
        <v>theater</v>
      </c>
      <c r="R3546" t="str">
        <f>TRIM(RIGHT(N3546,LEN(N3546)-SEARCH("/",N3546)))</f>
        <v>plays</v>
      </c>
      <c r="S3546" s="9">
        <f t="shared" si="166"/>
        <v>42040.831678240742</v>
      </c>
      <c r="T3546" s="9">
        <f t="shared" si="167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165"/>
        <v>1.004</v>
      </c>
      <c r="P3547">
        <f>IFERROR(E3547/L3547, "null")</f>
        <v>31.375</v>
      </c>
      <c r="Q3547" t="str">
        <f>TRIM(LEFT(N3547,SEARCH("/",N3547,1)-1))</f>
        <v>theater</v>
      </c>
      <c r="R3547" t="str">
        <f>TRIM(RIGHT(N3547,LEN(N3547)-SEARCH("/",N3547)))</f>
        <v>plays</v>
      </c>
      <c r="S3547" s="9">
        <f t="shared" si="166"/>
        <v>42075.807395833333</v>
      </c>
      <c r="T3547" s="9">
        <f t="shared" si="167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165"/>
        <v>1.0227272727272727</v>
      </c>
      <c r="P3548">
        <f>IFERROR(E3548/L3548, "null")</f>
        <v>59.210526315789473</v>
      </c>
      <c r="Q3548" t="str">
        <f>TRIM(LEFT(N3548,SEARCH("/",N3548,1)-1))</f>
        <v>theater</v>
      </c>
      <c r="R3548" t="str">
        <f>TRIM(RIGHT(N3548,LEN(N3548)-SEARCH("/",N3548)))</f>
        <v>plays</v>
      </c>
      <c r="S3548" s="9">
        <f t="shared" si="166"/>
        <v>42073.660694444443</v>
      </c>
      <c r="T3548" s="9">
        <f t="shared" si="167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165"/>
        <v>1.1440928571428572</v>
      </c>
      <c r="P3549">
        <f>IFERROR(E3549/L3549, "null")</f>
        <v>119.17633928571429</v>
      </c>
      <c r="Q3549" t="str">
        <f>TRIM(LEFT(N3549,SEARCH("/",N3549,1)-1))</f>
        <v>theater</v>
      </c>
      <c r="R3549" t="str">
        <f>TRIM(RIGHT(N3549,LEN(N3549)-SEARCH("/",N3549)))</f>
        <v>plays</v>
      </c>
      <c r="S3549" s="9">
        <f t="shared" si="166"/>
        <v>42480.078715277778</v>
      </c>
      <c r="T3549" s="9">
        <f t="shared" si="167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165"/>
        <v>1.019047619047619</v>
      </c>
      <c r="P3550">
        <f>IFERROR(E3550/L3550, "null")</f>
        <v>164.61538461538461</v>
      </c>
      <c r="Q3550" t="str">
        <f>TRIM(LEFT(N3550,SEARCH("/",N3550,1)-1))</f>
        <v>theater</v>
      </c>
      <c r="R3550" t="str">
        <f>TRIM(RIGHT(N3550,LEN(N3550)-SEARCH("/",N3550)))</f>
        <v>plays</v>
      </c>
      <c r="S3550" s="9">
        <f t="shared" si="166"/>
        <v>42411.942291666666</v>
      </c>
      <c r="T3550" s="9">
        <f t="shared" si="167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165"/>
        <v>1.02</v>
      </c>
      <c r="P3551">
        <f>IFERROR(E3551/L3551, "null")</f>
        <v>24.285714285714285</v>
      </c>
      <c r="Q3551" t="str">
        <f>TRIM(LEFT(N3551,SEARCH("/",N3551,1)-1))</f>
        <v>theater</v>
      </c>
      <c r="R3551" t="str">
        <f>TRIM(RIGHT(N3551,LEN(N3551)-SEARCH("/",N3551)))</f>
        <v>plays</v>
      </c>
      <c r="S3551" s="9">
        <f t="shared" si="166"/>
        <v>42223.394363425927</v>
      </c>
      <c r="T3551" s="9">
        <f t="shared" si="167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165"/>
        <v>1.048</v>
      </c>
      <c r="P3552">
        <f>IFERROR(E3552/L3552, "null")</f>
        <v>40.9375</v>
      </c>
      <c r="Q3552" t="str">
        <f>TRIM(LEFT(N3552,SEARCH("/",N3552,1)-1))</f>
        <v>theater</v>
      </c>
      <c r="R3552" t="str">
        <f>TRIM(RIGHT(N3552,LEN(N3552)-SEARCH("/",N3552)))</f>
        <v>plays</v>
      </c>
      <c r="S3552" s="9">
        <f t="shared" si="166"/>
        <v>42462.893495370372</v>
      </c>
      <c r="T3552" s="9">
        <f t="shared" si="167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165"/>
        <v>1.0183333333333333</v>
      </c>
      <c r="P3553">
        <f>IFERROR(E3553/L3553, "null")</f>
        <v>61.1</v>
      </c>
      <c r="Q3553" t="str">
        <f>TRIM(LEFT(N3553,SEARCH("/",N3553,1)-1))</f>
        <v>theater</v>
      </c>
      <c r="R3553" t="str">
        <f>TRIM(RIGHT(N3553,LEN(N3553)-SEARCH("/",N3553)))</f>
        <v>plays</v>
      </c>
      <c r="S3553" s="9">
        <f t="shared" si="166"/>
        <v>41753.515856481477</v>
      </c>
      <c r="T3553" s="9">
        <f t="shared" si="167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165"/>
        <v>1</v>
      </c>
      <c r="P3554">
        <f>IFERROR(E3554/L3554, "null")</f>
        <v>38.65</v>
      </c>
      <c r="Q3554" t="str">
        <f>TRIM(LEFT(N3554,SEARCH("/",N3554,1)-1))</f>
        <v>theater</v>
      </c>
      <c r="R3554" t="str">
        <f>TRIM(RIGHT(N3554,LEN(N3554)-SEARCH("/",N3554)))</f>
        <v>plays</v>
      </c>
      <c r="S3554" s="9">
        <f t="shared" si="166"/>
        <v>41788.587083333332</v>
      </c>
      <c r="T3554" s="9">
        <f t="shared" si="167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165"/>
        <v>1.0627272727272727</v>
      </c>
      <c r="P3555">
        <f>IFERROR(E3555/L3555, "null")</f>
        <v>56.20192307692308</v>
      </c>
      <c r="Q3555" t="str">
        <f>TRIM(LEFT(N3555,SEARCH("/",N3555,1)-1))</f>
        <v>theater</v>
      </c>
      <c r="R3555" t="str">
        <f>TRIM(RIGHT(N3555,LEN(N3555)-SEARCH("/",N3555)))</f>
        <v>plays</v>
      </c>
      <c r="S3555" s="9">
        <f t="shared" si="166"/>
        <v>42196.028703703705</v>
      </c>
      <c r="T3555" s="9">
        <f t="shared" si="167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165"/>
        <v>1.1342219999999998</v>
      </c>
      <c r="P3556">
        <f>IFERROR(E3556/L3556, "null")</f>
        <v>107.00207547169811</v>
      </c>
      <c r="Q3556" t="str">
        <f>TRIM(LEFT(N3556,SEARCH("/",N3556,1)-1))</f>
        <v>theater</v>
      </c>
      <c r="R3556" t="str">
        <f>TRIM(RIGHT(N3556,LEN(N3556)-SEARCH("/",N3556)))</f>
        <v>plays</v>
      </c>
      <c r="S3556" s="9">
        <f t="shared" si="166"/>
        <v>42016.050451388888</v>
      </c>
      <c r="T3556" s="9">
        <f t="shared" si="167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165"/>
        <v>1</v>
      </c>
      <c r="P3557">
        <f>IFERROR(E3557/L3557, "null")</f>
        <v>171.42857142857142</v>
      </c>
      <c r="Q3557" t="str">
        <f>TRIM(LEFT(N3557,SEARCH("/",N3557,1)-1))</f>
        <v>theater</v>
      </c>
      <c r="R3557" t="str">
        <f>TRIM(RIGHT(N3557,LEN(N3557)-SEARCH("/",N3557)))</f>
        <v>plays</v>
      </c>
      <c r="S3557" s="9">
        <f t="shared" si="166"/>
        <v>42661.442060185189</v>
      </c>
      <c r="T3557" s="9">
        <f t="shared" si="167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165"/>
        <v>1.0045454545454546</v>
      </c>
      <c r="P3558">
        <f>IFERROR(E3558/L3558, "null")</f>
        <v>110.5</v>
      </c>
      <c r="Q3558" t="str">
        <f>TRIM(LEFT(N3558,SEARCH("/",N3558,1)-1))</f>
        <v>theater</v>
      </c>
      <c r="R3558" t="str">
        <f>TRIM(RIGHT(N3558,LEN(N3558)-SEARCH("/",N3558)))</f>
        <v>plays</v>
      </c>
      <c r="S3558" s="9">
        <f t="shared" si="166"/>
        <v>41808.649583333332</v>
      </c>
      <c r="T3558" s="9">
        <f t="shared" si="167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165"/>
        <v>1.0003599999999999</v>
      </c>
      <c r="P3559">
        <f>IFERROR(E3559/L3559, "null")</f>
        <v>179.27598566308242</v>
      </c>
      <c r="Q3559" t="str">
        <f>TRIM(LEFT(N3559,SEARCH("/",N3559,1)-1))</f>
        <v>theater</v>
      </c>
      <c r="R3559" t="str">
        <f>TRIM(RIGHT(N3559,LEN(N3559)-SEARCH("/",N3559)))</f>
        <v>plays</v>
      </c>
      <c r="S3559" s="9">
        <f t="shared" si="166"/>
        <v>41730.276747685188</v>
      </c>
      <c r="T3559" s="9">
        <f t="shared" si="167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165"/>
        <v>1.44</v>
      </c>
      <c r="P3560">
        <f>IFERROR(E3560/L3560, "null")</f>
        <v>22.90909090909091</v>
      </c>
      <c r="Q3560" t="str">
        <f>TRIM(LEFT(N3560,SEARCH("/",N3560,1)-1))</f>
        <v>theater</v>
      </c>
      <c r="R3560" t="str">
        <f>TRIM(RIGHT(N3560,LEN(N3560)-SEARCH("/",N3560)))</f>
        <v>plays</v>
      </c>
      <c r="S3560" s="9">
        <f t="shared" si="166"/>
        <v>42139.816840277781</v>
      </c>
      <c r="T3560" s="9">
        <f t="shared" si="167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165"/>
        <v>1.0349999999999999</v>
      </c>
      <c r="P3561">
        <f>IFERROR(E3561/L3561, "null")</f>
        <v>43.125</v>
      </c>
      <c r="Q3561" t="str">
        <f>TRIM(LEFT(N3561,SEARCH("/",N3561,1)-1))</f>
        <v>theater</v>
      </c>
      <c r="R3561" t="str">
        <f>TRIM(RIGHT(N3561,LEN(N3561)-SEARCH("/",N3561)))</f>
        <v>plays</v>
      </c>
      <c r="S3561" s="9">
        <f t="shared" si="166"/>
        <v>42194.096157407403</v>
      </c>
      <c r="T3561" s="9">
        <f t="shared" si="167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165"/>
        <v>1.0843750000000001</v>
      </c>
      <c r="P3562">
        <f>IFERROR(E3562/L3562, "null")</f>
        <v>46.891891891891895</v>
      </c>
      <c r="Q3562" t="str">
        <f>TRIM(LEFT(N3562,SEARCH("/",N3562,1)-1))</f>
        <v>theater</v>
      </c>
      <c r="R3562" t="str">
        <f>TRIM(RIGHT(N3562,LEN(N3562)-SEARCH("/",N3562)))</f>
        <v>plays</v>
      </c>
      <c r="S3562" s="9">
        <f t="shared" si="166"/>
        <v>42115.889652777783</v>
      </c>
      <c r="T3562" s="9">
        <f t="shared" si="167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165"/>
        <v>1.024</v>
      </c>
      <c r="P3563">
        <f>IFERROR(E3563/L3563, "null")</f>
        <v>47.407407407407405</v>
      </c>
      <c r="Q3563" t="str">
        <f>TRIM(LEFT(N3563,SEARCH("/",N3563,1)-1))</f>
        <v>theater</v>
      </c>
      <c r="R3563" t="str">
        <f>TRIM(RIGHT(N3563,LEN(N3563)-SEARCH("/",N3563)))</f>
        <v>plays</v>
      </c>
      <c r="S3563" s="9">
        <f t="shared" si="166"/>
        <v>42203.680300925931</v>
      </c>
      <c r="T3563" s="9">
        <f t="shared" si="167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165"/>
        <v>1.4888888888888889</v>
      </c>
      <c r="P3564">
        <f>IFERROR(E3564/L3564, "null")</f>
        <v>15.129032258064516</v>
      </c>
      <c r="Q3564" t="str">
        <f>TRIM(LEFT(N3564,SEARCH("/",N3564,1)-1))</f>
        <v>theater</v>
      </c>
      <c r="R3564" t="str">
        <f>TRIM(RIGHT(N3564,LEN(N3564)-SEARCH("/",N3564)))</f>
        <v>plays</v>
      </c>
      <c r="S3564" s="9">
        <f t="shared" si="166"/>
        <v>42433.761886574073</v>
      </c>
      <c r="T3564" s="9">
        <f t="shared" si="167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165"/>
        <v>1.0549000000000002</v>
      </c>
      <c r="P3565">
        <f>IFERROR(E3565/L3565, "null")</f>
        <v>21.098000000000003</v>
      </c>
      <c r="Q3565" t="str">
        <f>TRIM(LEFT(N3565,SEARCH("/",N3565,1)-1))</f>
        <v>theater</v>
      </c>
      <c r="R3565" t="str">
        <f>TRIM(RIGHT(N3565,LEN(N3565)-SEARCH("/",N3565)))</f>
        <v>plays</v>
      </c>
      <c r="S3565" s="9">
        <f t="shared" si="166"/>
        <v>42555.671944444446</v>
      </c>
      <c r="T3565" s="9">
        <f t="shared" si="167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165"/>
        <v>1.0049999999999999</v>
      </c>
      <c r="P3566">
        <f>IFERROR(E3566/L3566, "null")</f>
        <v>59.117647058823529</v>
      </c>
      <c r="Q3566" t="str">
        <f>TRIM(LEFT(N3566,SEARCH("/",N3566,1)-1))</f>
        <v>theater</v>
      </c>
      <c r="R3566" t="str">
        <f>TRIM(RIGHT(N3566,LEN(N3566)-SEARCH("/",N3566)))</f>
        <v>plays</v>
      </c>
      <c r="S3566" s="9">
        <f t="shared" si="166"/>
        <v>42236.623252314821</v>
      </c>
      <c r="T3566" s="9">
        <f t="shared" si="167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165"/>
        <v>1.3055555555555556</v>
      </c>
      <c r="P3567">
        <f>IFERROR(E3567/L3567, "null")</f>
        <v>97.916666666666671</v>
      </c>
      <c r="Q3567" t="str">
        <f>TRIM(LEFT(N3567,SEARCH("/",N3567,1)-1))</f>
        <v>theater</v>
      </c>
      <c r="R3567" t="str">
        <f>TRIM(RIGHT(N3567,LEN(N3567)-SEARCH("/",N3567)))</f>
        <v>plays</v>
      </c>
      <c r="S3567" s="9">
        <f t="shared" si="166"/>
        <v>41974.743148148147</v>
      </c>
      <c r="T3567" s="9">
        <f t="shared" si="167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165"/>
        <v>1.0475000000000001</v>
      </c>
      <c r="P3568">
        <f>IFERROR(E3568/L3568, "null")</f>
        <v>55.131578947368418</v>
      </c>
      <c r="Q3568" t="str">
        <f>TRIM(LEFT(N3568,SEARCH("/",N3568,1)-1))</f>
        <v>theater</v>
      </c>
      <c r="R3568" t="str">
        <f>TRIM(RIGHT(N3568,LEN(N3568)-SEARCH("/",N3568)))</f>
        <v>plays</v>
      </c>
      <c r="S3568" s="9">
        <f t="shared" si="166"/>
        <v>41997.507905092592</v>
      </c>
      <c r="T3568" s="9">
        <f t="shared" si="167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165"/>
        <v>1.0880000000000001</v>
      </c>
      <c r="P3569">
        <f>IFERROR(E3569/L3569, "null")</f>
        <v>26.536585365853657</v>
      </c>
      <c r="Q3569" t="str">
        <f>TRIM(LEFT(N3569,SEARCH("/",N3569,1)-1))</f>
        <v>theater</v>
      </c>
      <c r="R3569" t="str">
        <f>TRIM(RIGHT(N3569,LEN(N3569)-SEARCH("/",N3569)))</f>
        <v>plays</v>
      </c>
      <c r="S3569" s="9">
        <f t="shared" si="166"/>
        <v>42135.810694444444</v>
      </c>
      <c r="T3569" s="9">
        <f t="shared" si="167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165"/>
        <v>1.1100000000000001</v>
      </c>
      <c r="P3570">
        <f>IFERROR(E3570/L3570, "null")</f>
        <v>58.421052631578945</v>
      </c>
      <c r="Q3570" t="str">
        <f>TRIM(LEFT(N3570,SEARCH("/",N3570,1)-1))</f>
        <v>theater</v>
      </c>
      <c r="R3570" t="str">
        <f>TRIM(RIGHT(N3570,LEN(N3570)-SEARCH("/",N3570)))</f>
        <v>plays</v>
      </c>
      <c r="S3570" s="9">
        <f t="shared" si="166"/>
        <v>41869.740671296298</v>
      </c>
      <c r="T3570" s="9">
        <f t="shared" si="167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165"/>
        <v>1.0047999999999999</v>
      </c>
      <c r="P3571">
        <f>IFERROR(E3571/L3571, "null")</f>
        <v>122.53658536585365</v>
      </c>
      <c r="Q3571" t="str">
        <f>TRIM(LEFT(N3571,SEARCH("/",N3571,1)-1))</f>
        <v>theater</v>
      </c>
      <c r="R3571" t="str">
        <f>TRIM(RIGHT(N3571,LEN(N3571)-SEARCH("/",N3571)))</f>
        <v>plays</v>
      </c>
      <c r="S3571" s="9">
        <f t="shared" si="166"/>
        <v>41982.688611111109</v>
      </c>
      <c r="T3571" s="9">
        <f t="shared" si="167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165"/>
        <v>1.1435</v>
      </c>
      <c r="P3572">
        <f>IFERROR(E3572/L3572, "null")</f>
        <v>87.961538461538467</v>
      </c>
      <c r="Q3572" t="str">
        <f>TRIM(LEFT(N3572,SEARCH("/",N3572,1)-1))</f>
        <v>theater</v>
      </c>
      <c r="R3572" t="str">
        <f>TRIM(RIGHT(N3572,LEN(N3572)-SEARCH("/",N3572)))</f>
        <v>plays</v>
      </c>
      <c r="S3572" s="9">
        <f t="shared" si="166"/>
        <v>41976.331979166673</v>
      </c>
      <c r="T3572" s="9">
        <f t="shared" si="167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165"/>
        <v>1.2206666666666666</v>
      </c>
      <c r="P3573">
        <f>IFERROR(E3573/L3573, "null")</f>
        <v>73.239999999999995</v>
      </c>
      <c r="Q3573" t="str">
        <f>TRIM(LEFT(N3573,SEARCH("/",N3573,1)-1))</f>
        <v>theater</v>
      </c>
      <c r="R3573" t="str">
        <f>TRIM(RIGHT(N3573,LEN(N3573)-SEARCH("/",N3573)))</f>
        <v>plays</v>
      </c>
      <c r="S3573" s="9">
        <f t="shared" si="166"/>
        <v>41912.858946759261</v>
      </c>
      <c r="T3573" s="9">
        <f t="shared" si="167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165"/>
        <v>1</v>
      </c>
      <c r="P3574">
        <f>IFERROR(E3574/L3574, "null")</f>
        <v>55.555555555555557</v>
      </c>
      <c r="Q3574" t="str">
        <f>TRIM(LEFT(N3574,SEARCH("/",N3574,1)-1))</f>
        <v>theater</v>
      </c>
      <c r="R3574" t="str">
        <f>TRIM(RIGHT(N3574,LEN(N3574)-SEARCH("/",N3574)))</f>
        <v>plays</v>
      </c>
      <c r="S3574" s="9">
        <f t="shared" si="166"/>
        <v>42146.570393518516</v>
      </c>
      <c r="T3574" s="9">
        <f t="shared" si="167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165"/>
        <v>1.028</v>
      </c>
      <c r="P3575">
        <f>IFERROR(E3575/L3575, "null")</f>
        <v>39.53846153846154</v>
      </c>
      <c r="Q3575" t="str">
        <f>TRIM(LEFT(N3575,SEARCH("/",N3575,1)-1))</f>
        <v>theater</v>
      </c>
      <c r="R3575" t="str">
        <f>TRIM(RIGHT(N3575,LEN(N3575)-SEARCH("/",N3575)))</f>
        <v>plays</v>
      </c>
      <c r="S3575" s="9">
        <f t="shared" si="166"/>
        <v>41921.375532407408</v>
      </c>
      <c r="T3575" s="9">
        <f t="shared" si="167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165"/>
        <v>1.0612068965517241</v>
      </c>
      <c r="P3576">
        <f>IFERROR(E3576/L3576, "null")</f>
        <v>136.77777777777777</v>
      </c>
      <c r="Q3576" t="str">
        <f>TRIM(LEFT(N3576,SEARCH("/",N3576,1)-1))</f>
        <v>theater</v>
      </c>
      <c r="R3576" t="str">
        <f>TRIM(RIGHT(N3576,LEN(N3576)-SEARCH("/",N3576)))</f>
        <v>plays</v>
      </c>
      <c r="S3576" s="9">
        <f t="shared" si="166"/>
        <v>41926.942685185182</v>
      </c>
      <c r="T3576" s="9">
        <f t="shared" si="167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165"/>
        <v>1.0133000000000001</v>
      </c>
      <c r="P3577">
        <f>IFERROR(E3577/L3577, "null")</f>
        <v>99.343137254901961</v>
      </c>
      <c r="Q3577" t="str">
        <f>TRIM(LEFT(N3577,SEARCH("/",N3577,1)-1))</f>
        <v>theater</v>
      </c>
      <c r="R3577" t="str">
        <f>TRIM(RIGHT(N3577,LEN(N3577)-SEARCH("/",N3577)))</f>
        <v>plays</v>
      </c>
      <c r="S3577" s="9">
        <f t="shared" si="166"/>
        <v>42561.783877314811</v>
      </c>
      <c r="T3577" s="9">
        <f t="shared" si="167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165"/>
        <v>1</v>
      </c>
      <c r="P3578">
        <f>IFERROR(E3578/L3578, "null")</f>
        <v>20</v>
      </c>
      <c r="Q3578" t="str">
        <f>TRIM(LEFT(N3578,SEARCH("/",N3578,1)-1))</f>
        <v>theater</v>
      </c>
      <c r="R3578" t="str">
        <f>TRIM(RIGHT(N3578,LEN(N3578)-SEARCH("/",N3578)))</f>
        <v>plays</v>
      </c>
      <c r="S3578" s="9">
        <f t="shared" si="166"/>
        <v>42649.54923611111</v>
      </c>
      <c r="T3578" s="9">
        <f t="shared" si="167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165"/>
        <v>1.3</v>
      </c>
      <c r="P3579">
        <f>IFERROR(E3579/L3579, "null")</f>
        <v>28.888888888888889</v>
      </c>
      <c r="Q3579" t="str">
        <f>TRIM(LEFT(N3579,SEARCH("/",N3579,1)-1))</f>
        <v>theater</v>
      </c>
      <c r="R3579" t="str">
        <f>TRIM(RIGHT(N3579,LEN(N3579)-SEARCH("/",N3579)))</f>
        <v>plays</v>
      </c>
      <c r="S3579" s="9">
        <f t="shared" si="166"/>
        <v>42093.786840277782</v>
      </c>
      <c r="T3579" s="9">
        <f t="shared" si="167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165"/>
        <v>1.0001333333333333</v>
      </c>
      <c r="P3580">
        <f>IFERROR(E3580/L3580, "null")</f>
        <v>40.545945945945945</v>
      </c>
      <c r="Q3580" t="str">
        <f>TRIM(LEFT(N3580,SEARCH("/",N3580,1)-1))</f>
        <v>theater</v>
      </c>
      <c r="R3580" t="str">
        <f>TRIM(RIGHT(N3580,LEN(N3580)-SEARCH("/",N3580)))</f>
        <v>plays</v>
      </c>
      <c r="S3580" s="9">
        <f t="shared" si="166"/>
        <v>42460.733530092592</v>
      </c>
      <c r="T3580" s="9">
        <f t="shared" si="167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165"/>
        <v>1</v>
      </c>
      <c r="P3581">
        <f>IFERROR(E3581/L3581, "null")</f>
        <v>35.714285714285715</v>
      </c>
      <c r="Q3581" t="str">
        <f>TRIM(LEFT(N3581,SEARCH("/",N3581,1)-1))</f>
        <v>theater</v>
      </c>
      <c r="R3581" t="str">
        <f>TRIM(RIGHT(N3581,LEN(N3581)-SEARCH("/",N3581)))</f>
        <v>plays</v>
      </c>
      <c r="S3581" s="9">
        <f t="shared" si="166"/>
        <v>42430.762222222227</v>
      </c>
      <c r="T3581" s="9">
        <f t="shared" si="167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165"/>
        <v>1.1388888888888888</v>
      </c>
      <c r="P3582">
        <f>IFERROR(E3582/L3582, "null")</f>
        <v>37.962962962962962</v>
      </c>
      <c r="Q3582" t="str">
        <f>TRIM(LEFT(N3582,SEARCH("/",N3582,1)-1))</f>
        <v>theater</v>
      </c>
      <c r="R3582" t="str">
        <f>TRIM(RIGHT(N3582,LEN(N3582)-SEARCH("/",N3582)))</f>
        <v>plays</v>
      </c>
      <c r="S3582" s="9">
        <f t="shared" si="166"/>
        <v>42026.176180555558</v>
      </c>
      <c r="T3582" s="9">
        <f t="shared" si="167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165"/>
        <v>1</v>
      </c>
      <c r="P3583">
        <f>IFERROR(E3583/L3583, "null")</f>
        <v>33.333333333333336</v>
      </c>
      <c r="Q3583" t="str">
        <f>TRIM(LEFT(N3583,SEARCH("/",N3583,1)-1))</f>
        <v>theater</v>
      </c>
      <c r="R3583" t="str">
        <f>TRIM(RIGHT(N3583,LEN(N3583)-SEARCH("/",N3583)))</f>
        <v>plays</v>
      </c>
      <c r="S3583" s="9">
        <f t="shared" si="166"/>
        <v>41836.471180555556</v>
      </c>
      <c r="T3583" s="9">
        <f t="shared" si="167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165"/>
        <v>2.87</v>
      </c>
      <c r="P3584">
        <f>IFERROR(E3584/L3584, "null")</f>
        <v>58.571428571428569</v>
      </c>
      <c r="Q3584" t="str">
        <f>TRIM(LEFT(N3584,SEARCH("/",N3584,1)-1))</f>
        <v>theater</v>
      </c>
      <c r="R3584" t="str">
        <f>TRIM(RIGHT(N3584,LEN(N3584)-SEARCH("/",N3584)))</f>
        <v>plays</v>
      </c>
      <c r="S3584" s="9">
        <f t="shared" si="166"/>
        <v>42451.095856481479</v>
      </c>
      <c r="T3584" s="9">
        <f t="shared" si="167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165"/>
        <v>1.085</v>
      </c>
      <c r="P3585">
        <f>IFERROR(E3585/L3585, "null")</f>
        <v>135.625</v>
      </c>
      <c r="Q3585" t="str">
        <f>TRIM(LEFT(N3585,SEARCH("/",N3585,1)-1))</f>
        <v>theater</v>
      </c>
      <c r="R3585" t="str">
        <f>TRIM(RIGHT(N3585,LEN(N3585)-SEARCH("/",N3585)))</f>
        <v>plays</v>
      </c>
      <c r="S3585" s="9">
        <f t="shared" si="166"/>
        <v>42418.425983796296</v>
      </c>
      <c r="T3585" s="9">
        <f t="shared" si="167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165"/>
        <v>1.155</v>
      </c>
      <c r="P3586">
        <f>IFERROR(E3586/L3586, "null")</f>
        <v>30.9375</v>
      </c>
      <c r="Q3586" t="str">
        <f>TRIM(LEFT(N3586,SEARCH("/",N3586,1)-1))</f>
        <v>theater</v>
      </c>
      <c r="R3586" t="str">
        <f>TRIM(RIGHT(N3586,LEN(N3586)-SEARCH("/",N3586)))</f>
        <v>plays</v>
      </c>
      <c r="S3586" s="9">
        <f t="shared" si="166"/>
        <v>42168.316481481481</v>
      </c>
      <c r="T3586" s="9">
        <f t="shared" si="167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168">E3587/D3587</f>
        <v>1.1911764705882353</v>
      </c>
      <c r="P3587">
        <f>IFERROR(E3587/L3587, "null")</f>
        <v>176.08695652173913</v>
      </c>
      <c r="Q3587" t="str">
        <f>TRIM(LEFT(N3587,SEARCH("/",N3587,1)-1))</f>
        <v>theater</v>
      </c>
      <c r="R3587" t="str">
        <f>TRIM(RIGHT(N3587,LEN(N3587)-SEARCH("/",N3587)))</f>
        <v>plays</v>
      </c>
      <c r="S3587" s="9">
        <f t="shared" ref="S3587:S3650" si="169">(((J3587/60)/60)/24)+DATE(1970,1,1)</f>
        <v>41964.716319444444</v>
      </c>
      <c r="T3587" s="9">
        <f t="shared" ref="T3587:T3650" si="170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168"/>
        <v>1.0942666666666667</v>
      </c>
      <c r="P3588">
        <f>IFERROR(E3588/L3588, "null")</f>
        <v>151.9814814814815</v>
      </c>
      <c r="Q3588" t="str">
        <f>TRIM(LEFT(N3588,SEARCH("/",N3588,1)-1))</f>
        <v>theater</v>
      </c>
      <c r="R3588" t="str">
        <f>TRIM(RIGHT(N3588,LEN(N3588)-SEARCH("/",N3588)))</f>
        <v>plays</v>
      </c>
      <c r="S3588" s="9">
        <f t="shared" si="169"/>
        <v>42576.697569444441</v>
      </c>
      <c r="T3588" s="9">
        <f t="shared" si="170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168"/>
        <v>1.266</v>
      </c>
      <c r="P3589">
        <f>IFERROR(E3589/L3589, "null")</f>
        <v>22.607142857142858</v>
      </c>
      <c r="Q3589" t="str">
        <f>TRIM(LEFT(N3589,SEARCH("/",N3589,1)-1))</f>
        <v>theater</v>
      </c>
      <c r="R3589" t="str">
        <f>TRIM(RIGHT(N3589,LEN(N3589)-SEARCH("/",N3589)))</f>
        <v>plays</v>
      </c>
      <c r="S3589" s="9">
        <f t="shared" si="169"/>
        <v>42503.539976851855</v>
      </c>
      <c r="T3589" s="9">
        <f t="shared" si="170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168"/>
        <v>1.0049999999999999</v>
      </c>
      <c r="P3590">
        <f>IFERROR(E3590/L3590, "null")</f>
        <v>18.272727272727273</v>
      </c>
      <c r="Q3590" t="str">
        <f>TRIM(LEFT(N3590,SEARCH("/",N3590,1)-1))</f>
        <v>theater</v>
      </c>
      <c r="R3590" t="str">
        <f>TRIM(RIGHT(N3590,LEN(N3590)-SEARCH("/",N3590)))</f>
        <v>plays</v>
      </c>
      <c r="S3590" s="9">
        <f t="shared" si="169"/>
        <v>42101.828819444447</v>
      </c>
      <c r="T3590" s="9">
        <f t="shared" si="170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168"/>
        <v>1.2749999999999999</v>
      </c>
      <c r="P3591">
        <f>IFERROR(E3591/L3591, "null")</f>
        <v>82.258064516129039</v>
      </c>
      <c r="Q3591" t="str">
        <f>TRIM(LEFT(N3591,SEARCH("/",N3591,1)-1))</f>
        <v>theater</v>
      </c>
      <c r="R3591" t="str">
        <f>TRIM(RIGHT(N3591,LEN(N3591)-SEARCH("/",N3591)))</f>
        <v>plays</v>
      </c>
      <c r="S3591" s="9">
        <f t="shared" si="169"/>
        <v>42125.647534722222</v>
      </c>
      <c r="T3591" s="9">
        <f t="shared" si="170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168"/>
        <v>1.0005999999999999</v>
      </c>
      <c r="P3592">
        <f>IFERROR(E3592/L3592, "null")</f>
        <v>68.534246575342465</v>
      </c>
      <c r="Q3592" t="str">
        <f>TRIM(LEFT(N3592,SEARCH("/",N3592,1)-1))</f>
        <v>theater</v>
      </c>
      <c r="R3592" t="str">
        <f>TRIM(RIGHT(N3592,LEN(N3592)-SEARCH("/",N3592)))</f>
        <v>plays</v>
      </c>
      <c r="S3592" s="9">
        <f t="shared" si="169"/>
        <v>41902.333726851852</v>
      </c>
      <c r="T3592" s="9">
        <f t="shared" si="170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168"/>
        <v>1.75</v>
      </c>
      <c r="P3593">
        <f>IFERROR(E3593/L3593, "null")</f>
        <v>68.055555555555557</v>
      </c>
      <c r="Q3593" t="str">
        <f>TRIM(LEFT(N3593,SEARCH("/",N3593,1)-1))</f>
        <v>theater</v>
      </c>
      <c r="R3593" t="str">
        <f>TRIM(RIGHT(N3593,LEN(N3593)-SEARCH("/",N3593)))</f>
        <v>plays</v>
      </c>
      <c r="S3593" s="9">
        <f t="shared" si="169"/>
        <v>42003.948425925926</v>
      </c>
      <c r="T3593" s="9">
        <f t="shared" si="170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168"/>
        <v>1.2725</v>
      </c>
      <c r="P3594">
        <f>IFERROR(E3594/L3594, "null")</f>
        <v>72.714285714285708</v>
      </c>
      <c r="Q3594" t="str">
        <f>TRIM(LEFT(N3594,SEARCH("/",N3594,1)-1))</f>
        <v>theater</v>
      </c>
      <c r="R3594" t="str">
        <f>TRIM(RIGHT(N3594,LEN(N3594)-SEARCH("/",N3594)))</f>
        <v>plays</v>
      </c>
      <c r="S3594" s="9">
        <f t="shared" si="169"/>
        <v>41988.829942129625</v>
      </c>
      <c r="T3594" s="9">
        <f t="shared" si="170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168"/>
        <v>1.1063333333333334</v>
      </c>
      <c r="P3595">
        <f>IFERROR(E3595/L3595, "null")</f>
        <v>77.186046511627907</v>
      </c>
      <c r="Q3595" t="str">
        <f>TRIM(LEFT(N3595,SEARCH("/",N3595,1)-1))</f>
        <v>theater</v>
      </c>
      <c r="R3595" t="str">
        <f>TRIM(RIGHT(N3595,LEN(N3595)-SEARCH("/",N3595)))</f>
        <v>plays</v>
      </c>
      <c r="S3595" s="9">
        <f t="shared" si="169"/>
        <v>41974.898599537039</v>
      </c>
      <c r="T3595" s="9">
        <f t="shared" si="170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168"/>
        <v>1.2593749999999999</v>
      </c>
      <c r="P3596">
        <f>IFERROR(E3596/L3596, "null")</f>
        <v>55.972222222222221</v>
      </c>
      <c r="Q3596" t="str">
        <f>TRIM(LEFT(N3596,SEARCH("/",N3596,1)-1))</f>
        <v>theater</v>
      </c>
      <c r="R3596" t="str">
        <f>TRIM(RIGHT(N3596,LEN(N3596)-SEARCH("/",N3596)))</f>
        <v>plays</v>
      </c>
      <c r="S3596" s="9">
        <f t="shared" si="169"/>
        <v>42592.066921296297</v>
      </c>
      <c r="T3596" s="9">
        <f t="shared" si="170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168"/>
        <v>1.1850000000000001</v>
      </c>
      <c r="P3597">
        <f>IFERROR(E3597/L3597, "null")</f>
        <v>49.693548387096776</v>
      </c>
      <c r="Q3597" t="str">
        <f>TRIM(LEFT(N3597,SEARCH("/",N3597,1)-1))</f>
        <v>theater</v>
      </c>
      <c r="R3597" t="str">
        <f>TRIM(RIGHT(N3597,LEN(N3597)-SEARCH("/",N3597)))</f>
        <v>plays</v>
      </c>
      <c r="S3597" s="9">
        <f t="shared" si="169"/>
        <v>42050.008368055554</v>
      </c>
      <c r="T3597" s="9">
        <f t="shared" si="170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168"/>
        <v>1.0772727272727274</v>
      </c>
      <c r="P3598">
        <f>IFERROR(E3598/L3598, "null")</f>
        <v>79</v>
      </c>
      <c r="Q3598" t="str">
        <f>TRIM(LEFT(N3598,SEARCH("/",N3598,1)-1))</f>
        <v>theater</v>
      </c>
      <c r="R3598" t="str">
        <f>TRIM(RIGHT(N3598,LEN(N3598)-SEARCH("/",N3598)))</f>
        <v>plays</v>
      </c>
      <c r="S3598" s="9">
        <f t="shared" si="169"/>
        <v>41856.715069444443</v>
      </c>
      <c r="T3598" s="9">
        <f t="shared" si="170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168"/>
        <v>1.026</v>
      </c>
      <c r="P3599">
        <f>IFERROR(E3599/L3599, "null")</f>
        <v>77.727272727272734</v>
      </c>
      <c r="Q3599" t="str">
        <f>TRIM(LEFT(N3599,SEARCH("/",N3599,1)-1))</f>
        <v>theater</v>
      </c>
      <c r="R3599" t="str">
        <f>TRIM(RIGHT(N3599,LEN(N3599)-SEARCH("/",N3599)))</f>
        <v>plays</v>
      </c>
      <c r="S3599" s="9">
        <f t="shared" si="169"/>
        <v>42417.585532407407</v>
      </c>
      <c r="T3599" s="9">
        <f t="shared" si="170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168"/>
        <v>1.101</v>
      </c>
      <c r="P3600">
        <f>IFERROR(E3600/L3600, "null")</f>
        <v>40.777777777777779</v>
      </c>
      <c r="Q3600" t="str">
        <f>TRIM(LEFT(N3600,SEARCH("/",N3600,1)-1))</f>
        <v>theater</v>
      </c>
      <c r="R3600" t="str">
        <f>TRIM(RIGHT(N3600,LEN(N3600)-SEARCH("/",N3600)))</f>
        <v>plays</v>
      </c>
      <c r="S3600" s="9">
        <f t="shared" si="169"/>
        <v>41866.79886574074</v>
      </c>
      <c r="T3600" s="9">
        <f t="shared" si="170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168"/>
        <v>2.02</v>
      </c>
      <c r="P3601">
        <f>IFERROR(E3601/L3601, "null")</f>
        <v>59.411764705882355</v>
      </c>
      <c r="Q3601" t="str">
        <f>TRIM(LEFT(N3601,SEARCH("/",N3601,1)-1))</f>
        <v>theater</v>
      </c>
      <c r="R3601" t="str">
        <f>TRIM(RIGHT(N3601,LEN(N3601)-SEARCH("/",N3601)))</f>
        <v>plays</v>
      </c>
      <c r="S3601" s="9">
        <f t="shared" si="169"/>
        <v>42220.79487268519</v>
      </c>
      <c r="T3601" s="9">
        <f t="shared" si="170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168"/>
        <v>1.3</v>
      </c>
      <c r="P3602">
        <f>IFERROR(E3602/L3602, "null")</f>
        <v>3.25</v>
      </c>
      <c r="Q3602" t="str">
        <f>TRIM(LEFT(N3602,SEARCH("/",N3602,1)-1))</f>
        <v>theater</v>
      </c>
      <c r="R3602" t="str">
        <f>TRIM(RIGHT(N3602,LEN(N3602)-SEARCH("/",N3602)))</f>
        <v>plays</v>
      </c>
      <c r="S3602" s="9">
        <f t="shared" si="169"/>
        <v>42628.849120370374</v>
      </c>
      <c r="T3602" s="9">
        <f t="shared" si="170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168"/>
        <v>1.0435000000000001</v>
      </c>
      <c r="P3603">
        <f>IFERROR(E3603/L3603, "null")</f>
        <v>39.377358490566039</v>
      </c>
      <c r="Q3603" t="str">
        <f>TRIM(LEFT(N3603,SEARCH("/",N3603,1)-1))</f>
        <v>theater</v>
      </c>
      <c r="R3603" t="str">
        <f>TRIM(RIGHT(N3603,LEN(N3603)-SEARCH("/",N3603)))</f>
        <v>plays</v>
      </c>
      <c r="S3603" s="9">
        <f t="shared" si="169"/>
        <v>41990.99863425926</v>
      </c>
      <c r="T3603" s="9">
        <f t="shared" si="170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168"/>
        <v>1.0004999999999999</v>
      </c>
      <c r="P3604">
        <f>IFERROR(E3604/L3604, "null")</f>
        <v>81.673469387755105</v>
      </c>
      <c r="Q3604" t="str">
        <f>TRIM(LEFT(N3604,SEARCH("/",N3604,1)-1))</f>
        <v>theater</v>
      </c>
      <c r="R3604" t="str">
        <f>TRIM(RIGHT(N3604,LEN(N3604)-SEARCH("/",N3604)))</f>
        <v>plays</v>
      </c>
      <c r="S3604" s="9">
        <f t="shared" si="169"/>
        <v>42447.894432870366</v>
      </c>
      <c r="T3604" s="9">
        <f t="shared" si="170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168"/>
        <v>1.7066666666666668</v>
      </c>
      <c r="P3605">
        <f>IFERROR(E3605/L3605, "null")</f>
        <v>44.912280701754383</v>
      </c>
      <c r="Q3605" t="str">
        <f>TRIM(LEFT(N3605,SEARCH("/",N3605,1)-1))</f>
        <v>theater</v>
      </c>
      <c r="R3605" t="str">
        <f>TRIM(RIGHT(N3605,LEN(N3605)-SEARCH("/",N3605)))</f>
        <v>plays</v>
      </c>
      <c r="S3605" s="9">
        <f t="shared" si="169"/>
        <v>42283.864351851851</v>
      </c>
      <c r="T3605" s="9">
        <f t="shared" si="170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168"/>
        <v>1.1283333333333334</v>
      </c>
      <c r="P3606">
        <f>IFERROR(E3606/L3606, "null")</f>
        <v>49.05797101449275</v>
      </c>
      <c r="Q3606" t="str">
        <f>TRIM(LEFT(N3606,SEARCH("/",N3606,1)-1))</f>
        <v>theater</v>
      </c>
      <c r="R3606" t="str">
        <f>TRIM(RIGHT(N3606,LEN(N3606)-SEARCH("/",N3606)))</f>
        <v>plays</v>
      </c>
      <c r="S3606" s="9">
        <f t="shared" si="169"/>
        <v>42483.015694444446</v>
      </c>
      <c r="T3606" s="9">
        <f t="shared" si="170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168"/>
        <v>1.84</v>
      </c>
      <c r="P3607">
        <f>IFERROR(E3607/L3607, "null")</f>
        <v>30.666666666666668</v>
      </c>
      <c r="Q3607" t="str">
        <f>TRIM(LEFT(N3607,SEARCH("/",N3607,1)-1))</f>
        <v>theater</v>
      </c>
      <c r="R3607" t="str">
        <f>TRIM(RIGHT(N3607,LEN(N3607)-SEARCH("/",N3607)))</f>
        <v>plays</v>
      </c>
      <c r="S3607" s="9">
        <f t="shared" si="169"/>
        <v>42383.793124999997</v>
      </c>
      <c r="T3607" s="9">
        <f t="shared" si="170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168"/>
        <v>1.3026666666666666</v>
      </c>
      <c r="P3608">
        <f>IFERROR(E3608/L3608, "null")</f>
        <v>61.0625</v>
      </c>
      <c r="Q3608" t="str">
        <f>TRIM(LEFT(N3608,SEARCH("/",N3608,1)-1))</f>
        <v>theater</v>
      </c>
      <c r="R3608" t="str">
        <f>TRIM(RIGHT(N3608,LEN(N3608)-SEARCH("/",N3608)))</f>
        <v>plays</v>
      </c>
      <c r="S3608" s="9">
        <f t="shared" si="169"/>
        <v>42566.604826388888</v>
      </c>
      <c r="T3608" s="9">
        <f t="shared" si="170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168"/>
        <v>1.0545454545454545</v>
      </c>
      <c r="P3609">
        <f>IFERROR(E3609/L3609, "null")</f>
        <v>29</v>
      </c>
      <c r="Q3609" t="str">
        <f>TRIM(LEFT(N3609,SEARCH("/",N3609,1)-1))</f>
        <v>theater</v>
      </c>
      <c r="R3609" t="str">
        <f>TRIM(RIGHT(N3609,LEN(N3609)-SEARCH("/",N3609)))</f>
        <v>plays</v>
      </c>
      <c r="S3609" s="9">
        <f t="shared" si="169"/>
        <v>42338.963912037041</v>
      </c>
      <c r="T3609" s="9">
        <f t="shared" si="170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168"/>
        <v>1</v>
      </c>
      <c r="P3610">
        <f>IFERROR(E3610/L3610, "null")</f>
        <v>29.62962962962963</v>
      </c>
      <c r="Q3610" t="str">
        <f>TRIM(LEFT(N3610,SEARCH("/",N3610,1)-1))</f>
        <v>theater</v>
      </c>
      <c r="R3610" t="str">
        <f>TRIM(RIGHT(N3610,LEN(N3610)-SEARCH("/",N3610)))</f>
        <v>plays</v>
      </c>
      <c r="S3610" s="9">
        <f t="shared" si="169"/>
        <v>42506.709375000006</v>
      </c>
      <c r="T3610" s="9">
        <f t="shared" si="170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168"/>
        <v>1.5331632653061225</v>
      </c>
      <c r="P3611">
        <f>IFERROR(E3611/L3611, "null")</f>
        <v>143.0952380952381</v>
      </c>
      <c r="Q3611" t="str">
        <f>TRIM(LEFT(N3611,SEARCH("/",N3611,1)-1))</f>
        <v>theater</v>
      </c>
      <c r="R3611" t="str">
        <f>TRIM(RIGHT(N3611,LEN(N3611)-SEARCH("/",N3611)))</f>
        <v>plays</v>
      </c>
      <c r="S3611" s="9">
        <f t="shared" si="169"/>
        <v>42429.991724537031</v>
      </c>
      <c r="T3611" s="9">
        <f t="shared" si="170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168"/>
        <v>1.623</v>
      </c>
      <c r="P3612">
        <f>IFERROR(E3612/L3612, "null")</f>
        <v>52.354838709677416</v>
      </c>
      <c r="Q3612" t="str">
        <f>TRIM(LEFT(N3612,SEARCH("/",N3612,1)-1))</f>
        <v>theater</v>
      </c>
      <c r="R3612" t="str">
        <f>TRIM(RIGHT(N3612,LEN(N3612)-SEARCH("/",N3612)))</f>
        <v>plays</v>
      </c>
      <c r="S3612" s="9">
        <f t="shared" si="169"/>
        <v>42203.432129629626</v>
      </c>
      <c r="T3612" s="9">
        <f t="shared" si="170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168"/>
        <v>1.36</v>
      </c>
      <c r="P3613">
        <f>IFERROR(E3613/L3613, "null")</f>
        <v>66.666666666666671</v>
      </c>
      <c r="Q3613" t="str">
        <f>TRIM(LEFT(N3613,SEARCH("/",N3613,1)-1))</f>
        <v>theater</v>
      </c>
      <c r="R3613" t="str">
        <f>TRIM(RIGHT(N3613,LEN(N3613)-SEARCH("/",N3613)))</f>
        <v>plays</v>
      </c>
      <c r="S3613" s="9">
        <f t="shared" si="169"/>
        <v>42072.370381944449</v>
      </c>
      <c r="T3613" s="9">
        <f t="shared" si="170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168"/>
        <v>1.444</v>
      </c>
      <c r="P3614">
        <f>IFERROR(E3614/L3614, "null")</f>
        <v>126.66666666666667</v>
      </c>
      <c r="Q3614" t="str">
        <f>TRIM(LEFT(N3614,SEARCH("/",N3614,1)-1))</f>
        <v>theater</v>
      </c>
      <c r="R3614" t="str">
        <f>TRIM(RIGHT(N3614,LEN(N3614)-SEARCH("/",N3614)))</f>
        <v>plays</v>
      </c>
      <c r="S3614" s="9">
        <f t="shared" si="169"/>
        <v>41789.726979166669</v>
      </c>
      <c r="T3614" s="9">
        <f t="shared" si="170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168"/>
        <v>1</v>
      </c>
      <c r="P3615">
        <f>IFERROR(E3615/L3615, "null")</f>
        <v>62.5</v>
      </c>
      <c r="Q3615" t="str">
        <f>TRIM(LEFT(N3615,SEARCH("/",N3615,1)-1))</f>
        <v>theater</v>
      </c>
      <c r="R3615" t="str">
        <f>TRIM(RIGHT(N3615,LEN(N3615)-SEARCH("/",N3615)))</f>
        <v>plays</v>
      </c>
      <c r="S3615" s="9">
        <f t="shared" si="169"/>
        <v>41788.58997685185</v>
      </c>
      <c r="T3615" s="9">
        <f t="shared" si="170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168"/>
        <v>1.008</v>
      </c>
      <c r="P3616">
        <f>IFERROR(E3616/L3616, "null")</f>
        <v>35.492957746478872</v>
      </c>
      <c r="Q3616" t="str">
        <f>TRIM(LEFT(N3616,SEARCH("/",N3616,1)-1))</f>
        <v>theater</v>
      </c>
      <c r="R3616" t="str">
        <f>TRIM(RIGHT(N3616,LEN(N3616)-SEARCH("/",N3616)))</f>
        <v>plays</v>
      </c>
      <c r="S3616" s="9">
        <f t="shared" si="169"/>
        <v>42144.041851851856</v>
      </c>
      <c r="T3616" s="9">
        <f t="shared" si="170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168"/>
        <v>1.0680000000000001</v>
      </c>
      <c r="P3617">
        <f>IFERROR(E3617/L3617, "null")</f>
        <v>37.083333333333336</v>
      </c>
      <c r="Q3617" t="str">
        <f>TRIM(LEFT(N3617,SEARCH("/",N3617,1)-1))</f>
        <v>theater</v>
      </c>
      <c r="R3617" t="str">
        <f>TRIM(RIGHT(N3617,LEN(N3617)-SEARCH("/",N3617)))</f>
        <v>plays</v>
      </c>
      <c r="S3617" s="9">
        <f t="shared" si="169"/>
        <v>42318.593703703707</v>
      </c>
      <c r="T3617" s="9">
        <f t="shared" si="170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168"/>
        <v>1.248</v>
      </c>
      <c r="P3618">
        <f>IFERROR(E3618/L3618, "null")</f>
        <v>69.333333333333329</v>
      </c>
      <c r="Q3618" t="str">
        <f>TRIM(LEFT(N3618,SEARCH("/",N3618,1)-1))</f>
        <v>theater</v>
      </c>
      <c r="R3618" t="str">
        <f>TRIM(RIGHT(N3618,LEN(N3618)-SEARCH("/",N3618)))</f>
        <v>plays</v>
      </c>
      <c r="S3618" s="9">
        <f t="shared" si="169"/>
        <v>42052.949814814812</v>
      </c>
      <c r="T3618" s="9">
        <f t="shared" si="170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168"/>
        <v>1.1891891891891893</v>
      </c>
      <c r="P3619">
        <f>IFERROR(E3619/L3619, "null")</f>
        <v>17.254901960784313</v>
      </c>
      <c r="Q3619" t="str">
        <f>TRIM(LEFT(N3619,SEARCH("/",N3619,1)-1))</f>
        <v>theater</v>
      </c>
      <c r="R3619" t="str">
        <f>TRIM(RIGHT(N3619,LEN(N3619)-SEARCH("/",N3619)))</f>
        <v>plays</v>
      </c>
      <c r="S3619" s="9">
        <f t="shared" si="169"/>
        <v>42779.610289351855</v>
      </c>
      <c r="T3619" s="9">
        <f t="shared" si="170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168"/>
        <v>1.01</v>
      </c>
      <c r="P3620">
        <f>IFERROR(E3620/L3620, "null")</f>
        <v>36.071428571428569</v>
      </c>
      <c r="Q3620" t="str">
        <f>TRIM(LEFT(N3620,SEARCH("/",N3620,1)-1))</f>
        <v>theater</v>
      </c>
      <c r="R3620" t="str">
        <f>TRIM(RIGHT(N3620,LEN(N3620)-SEARCH("/",N3620)))</f>
        <v>plays</v>
      </c>
      <c r="S3620" s="9">
        <f t="shared" si="169"/>
        <v>42128.627893518518</v>
      </c>
      <c r="T3620" s="9">
        <f t="shared" si="170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168"/>
        <v>1.1299999999999999</v>
      </c>
      <c r="P3621">
        <f>IFERROR(E3621/L3621, "null")</f>
        <v>66.470588235294116</v>
      </c>
      <c r="Q3621" t="str">
        <f>TRIM(LEFT(N3621,SEARCH("/",N3621,1)-1))</f>
        <v>theater</v>
      </c>
      <c r="R3621" t="str">
        <f>TRIM(RIGHT(N3621,LEN(N3621)-SEARCH("/",N3621)))</f>
        <v>plays</v>
      </c>
      <c r="S3621" s="9">
        <f t="shared" si="169"/>
        <v>42661.132245370376</v>
      </c>
      <c r="T3621" s="9">
        <f t="shared" si="170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168"/>
        <v>1.0519047619047619</v>
      </c>
      <c r="P3622">
        <f>IFERROR(E3622/L3622, "null")</f>
        <v>56.065989847715734</v>
      </c>
      <c r="Q3622" t="str">
        <f>TRIM(LEFT(N3622,SEARCH("/",N3622,1)-1))</f>
        <v>theater</v>
      </c>
      <c r="R3622" t="str">
        <f>TRIM(RIGHT(N3622,LEN(N3622)-SEARCH("/",N3622)))</f>
        <v>plays</v>
      </c>
      <c r="S3622" s="9">
        <f t="shared" si="169"/>
        <v>42037.938206018516</v>
      </c>
      <c r="T3622" s="9">
        <f t="shared" si="170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168"/>
        <v>1.0973333333333333</v>
      </c>
      <c r="P3623">
        <f>IFERROR(E3623/L3623, "null")</f>
        <v>47.028571428571432</v>
      </c>
      <c r="Q3623" t="str">
        <f>TRIM(LEFT(N3623,SEARCH("/",N3623,1)-1))</f>
        <v>theater</v>
      </c>
      <c r="R3623" t="str">
        <f>TRIM(RIGHT(N3623,LEN(N3623)-SEARCH("/",N3623)))</f>
        <v>plays</v>
      </c>
      <c r="S3623" s="9">
        <f t="shared" si="169"/>
        <v>42619.935694444444</v>
      </c>
      <c r="T3623" s="9">
        <f t="shared" si="170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168"/>
        <v>1.00099</v>
      </c>
      <c r="P3624">
        <f>IFERROR(E3624/L3624, "null")</f>
        <v>47.666190476190479</v>
      </c>
      <c r="Q3624" t="str">
        <f>TRIM(LEFT(N3624,SEARCH("/",N3624,1)-1))</f>
        <v>theater</v>
      </c>
      <c r="R3624" t="str">
        <f>TRIM(RIGHT(N3624,LEN(N3624)-SEARCH("/",N3624)))</f>
        <v>plays</v>
      </c>
      <c r="S3624" s="9">
        <f t="shared" si="169"/>
        <v>41877.221886574072</v>
      </c>
      <c r="T3624" s="9">
        <f t="shared" si="170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168"/>
        <v>1.2</v>
      </c>
      <c r="P3625">
        <f>IFERROR(E3625/L3625, "null")</f>
        <v>88.235294117647058</v>
      </c>
      <c r="Q3625" t="str">
        <f>TRIM(LEFT(N3625,SEARCH("/",N3625,1)-1))</f>
        <v>theater</v>
      </c>
      <c r="R3625" t="str">
        <f>TRIM(RIGHT(N3625,LEN(N3625)-SEARCH("/",N3625)))</f>
        <v>plays</v>
      </c>
      <c r="S3625" s="9">
        <f t="shared" si="169"/>
        <v>41828.736921296295</v>
      </c>
      <c r="T3625" s="9">
        <f t="shared" si="170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168"/>
        <v>1.0493333333333332</v>
      </c>
      <c r="P3626">
        <f>IFERROR(E3626/L3626, "null")</f>
        <v>80.717948717948715</v>
      </c>
      <c r="Q3626" t="str">
        <f>TRIM(LEFT(N3626,SEARCH("/",N3626,1)-1))</f>
        <v>theater</v>
      </c>
      <c r="R3626" t="str">
        <f>TRIM(RIGHT(N3626,LEN(N3626)-SEARCH("/",N3626)))</f>
        <v>plays</v>
      </c>
      <c r="S3626" s="9">
        <f t="shared" si="169"/>
        <v>42545.774189814809</v>
      </c>
      <c r="T3626" s="9">
        <f t="shared" si="170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168"/>
        <v>1.0266666666666666</v>
      </c>
      <c r="P3627">
        <f>IFERROR(E3627/L3627, "null")</f>
        <v>39.487179487179489</v>
      </c>
      <c r="Q3627" t="str">
        <f>TRIM(LEFT(N3627,SEARCH("/",N3627,1)-1))</f>
        <v>theater</v>
      </c>
      <c r="R3627" t="str">
        <f>TRIM(RIGHT(N3627,LEN(N3627)-SEARCH("/",N3627)))</f>
        <v>plays</v>
      </c>
      <c r="S3627" s="9">
        <f t="shared" si="169"/>
        <v>42157.652511574073</v>
      </c>
      <c r="T3627" s="9">
        <f t="shared" si="170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168"/>
        <v>1.0182500000000001</v>
      </c>
      <c r="P3628">
        <f>IFERROR(E3628/L3628, "null")</f>
        <v>84.854166666666671</v>
      </c>
      <c r="Q3628" t="str">
        <f>TRIM(LEFT(N3628,SEARCH("/",N3628,1)-1))</f>
        <v>theater</v>
      </c>
      <c r="R3628" t="str">
        <f>TRIM(RIGHT(N3628,LEN(N3628)-SEARCH("/",N3628)))</f>
        <v>plays</v>
      </c>
      <c r="S3628" s="9">
        <f t="shared" si="169"/>
        <v>41846.667326388888</v>
      </c>
      <c r="T3628" s="9">
        <f t="shared" si="170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168"/>
        <v>1</v>
      </c>
      <c r="P3629">
        <f>IFERROR(E3629/L3629, "null")</f>
        <v>68.965517241379317</v>
      </c>
      <c r="Q3629" t="str">
        <f>TRIM(LEFT(N3629,SEARCH("/",N3629,1)-1))</f>
        <v>theater</v>
      </c>
      <c r="R3629" t="str">
        <f>TRIM(RIGHT(N3629,LEN(N3629)-SEARCH("/",N3629)))</f>
        <v>plays</v>
      </c>
      <c r="S3629" s="9">
        <f t="shared" si="169"/>
        <v>42460.741747685184</v>
      </c>
      <c r="T3629" s="9">
        <f t="shared" si="170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168"/>
        <v>0</v>
      </c>
      <c r="P3630" t="str">
        <f>IFERROR(E3630/L3630, "null")</f>
        <v>null</v>
      </c>
      <c r="Q3630" t="str">
        <f>TRIM(LEFT(N3630,SEARCH("/",N3630,1)-1))</f>
        <v>theater</v>
      </c>
      <c r="R3630" t="str">
        <f>TRIM(RIGHT(N3630,LEN(N3630)-SEARCH("/",N3630)))</f>
        <v>musical</v>
      </c>
      <c r="S3630" s="9">
        <f t="shared" si="169"/>
        <v>42291.833287037036</v>
      </c>
      <c r="T3630" s="9">
        <f t="shared" si="170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168"/>
        <v>1.9999999999999999E-6</v>
      </c>
      <c r="P3631">
        <f>IFERROR(E3631/L3631, "null")</f>
        <v>1</v>
      </c>
      <c r="Q3631" t="str">
        <f>TRIM(LEFT(N3631,SEARCH("/",N3631,1)-1))</f>
        <v>theater</v>
      </c>
      <c r="R3631" t="str">
        <f>TRIM(RIGHT(N3631,LEN(N3631)-SEARCH("/",N3631)))</f>
        <v>musical</v>
      </c>
      <c r="S3631" s="9">
        <f t="shared" si="169"/>
        <v>42437.094490740739</v>
      </c>
      <c r="T3631" s="9">
        <f t="shared" si="170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168"/>
        <v>3.3333333333333332E-4</v>
      </c>
      <c r="P3632">
        <f>IFERROR(E3632/L3632, "null")</f>
        <v>1</v>
      </c>
      <c r="Q3632" t="str">
        <f>TRIM(LEFT(N3632,SEARCH("/",N3632,1)-1))</f>
        <v>theater</v>
      </c>
      <c r="R3632" t="str">
        <f>TRIM(RIGHT(N3632,LEN(N3632)-SEARCH("/",N3632)))</f>
        <v>musical</v>
      </c>
      <c r="S3632" s="9">
        <f t="shared" si="169"/>
        <v>41942.84710648148</v>
      </c>
      <c r="T3632" s="9">
        <f t="shared" si="170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168"/>
        <v>0.51023391812865493</v>
      </c>
      <c r="P3633">
        <f>IFERROR(E3633/L3633, "null")</f>
        <v>147.88135593220338</v>
      </c>
      <c r="Q3633" t="str">
        <f>TRIM(LEFT(N3633,SEARCH("/",N3633,1)-1))</f>
        <v>theater</v>
      </c>
      <c r="R3633" t="str">
        <f>TRIM(RIGHT(N3633,LEN(N3633)-SEARCH("/",N3633)))</f>
        <v>musical</v>
      </c>
      <c r="S3633" s="9">
        <f t="shared" si="169"/>
        <v>41880.753437499996</v>
      </c>
      <c r="T3633" s="9">
        <f t="shared" si="170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168"/>
        <v>0.2</v>
      </c>
      <c r="P3634">
        <f>IFERROR(E3634/L3634, "null")</f>
        <v>100</v>
      </c>
      <c r="Q3634" t="str">
        <f>TRIM(LEFT(N3634,SEARCH("/",N3634,1)-1))</f>
        <v>theater</v>
      </c>
      <c r="R3634" t="str">
        <f>TRIM(RIGHT(N3634,LEN(N3634)-SEARCH("/",N3634)))</f>
        <v>musical</v>
      </c>
      <c r="S3634" s="9">
        <f t="shared" si="169"/>
        <v>41946.936909722222</v>
      </c>
      <c r="T3634" s="9">
        <f t="shared" si="170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168"/>
        <v>0.35239999999999999</v>
      </c>
      <c r="P3635">
        <f>IFERROR(E3635/L3635, "null")</f>
        <v>56.838709677419352</v>
      </c>
      <c r="Q3635" t="str">
        <f>TRIM(LEFT(N3635,SEARCH("/",N3635,1)-1))</f>
        <v>theater</v>
      </c>
      <c r="R3635" t="str">
        <f>TRIM(RIGHT(N3635,LEN(N3635)-SEARCH("/",N3635)))</f>
        <v>musical</v>
      </c>
      <c r="S3635" s="9">
        <f t="shared" si="169"/>
        <v>42649.623460648145</v>
      </c>
      <c r="T3635" s="9">
        <f t="shared" si="170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168"/>
        <v>4.2466666666666666E-2</v>
      </c>
      <c r="P3636">
        <f>IFERROR(E3636/L3636, "null")</f>
        <v>176.94444444444446</v>
      </c>
      <c r="Q3636" t="str">
        <f>TRIM(LEFT(N3636,SEARCH("/",N3636,1)-1))</f>
        <v>theater</v>
      </c>
      <c r="R3636" t="str">
        <f>TRIM(RIGHT(N3636,LEN(N3636)-SEARCH("/",N3636)))</f>
        <v>musical</v>
      </c>
      <c r="S3636" s="9">
        <f t="shared" si="169"/>
        <v>42701.166365740741</v>
      </c>
      <c r="T3636" s="9">
        <f t="shared" si="170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168"/>
        <v>0.36457142857142855</v>
      </c>
      <c r="P3637">
        <f>IFERROR(E3637/L3637, "null")</f>
        <v>127.6</v>
      </c>
      <c r="Q3637" t="str">
        <f>TRIM(LEFT(N3637,SEARCH("/",N3637,1)-1))</f>
        <v>theater</v>
      </c>
      <c r="R3637" t="str">
        <f>TRIM(RIGHT(N3637,LEN(N3637)-SEARCH("/",N3637)))</f>
        <v>musical</v>
      </c>
      <c r="S3637" s="9">
        <f t="shared" si="169"/>
        <v>42450.88282407407</v>
      </c>
      <c r="T3637" s="9">
        <f t="shared" si="170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168"/>
        <v>0</v>
      </c>
      <c r="P3638" t="str">
        <f>IFERROR(E3638/L3638, "null")</f>
        <v>null</v>
      </c>
      <c r="Q3638" t="str">
        <f>TRIM(LEFT(N3638,SEARCH("/",N3638,1)-1))</f>
        <v>theater</v>
      </c>
      <c r="R3638" t="str">
        <f>TRIM(RIGHT(N3638,LEN(N3638)-SEARCH("/",N3638)))</f>
        <v>musical</v>
      </c>
      <c r="S3638" s="9">
        <f t="shared" si="169"/>
        <v>42226.694780092599</v>
      </c>
      <c r="T3638" s="9">
        <f t="shared" si="170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168"/>
        <v>0.30866666666666664</v>
      </c>
      <c r="P3639">
        <f>IFERROR(E3639/L3639, "null")</f>
        <v>66.142857142857139</v>
      </c>
      <c r="Q3639" t="str">
        <f>TRIM(LEFT(N3639,SEARCH("/",N3639,1)-1))</f>
        <v>theater</v>
      </c>
      <c r="R3639" t="str">
        <f>TRIM(RIGHT(N3639,LEN(N3639)-SEARCH("/",N3639)))</f>
        <v>musical</v>
      </c>
      <c r="S3639" s="9">
        <f t="shared" si="169"/>
        <v>41975.700636574074</v>
      </c>
      <c r="T3639" s="9">
        <f t="shared" si="170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168"/>
        <v>6.545454545454546E-2</v>
      </c>
      <c r="P3640">
        <f>IFERROR(E3640/L3640, "null")</f>
        <v>108</v>
      </c>
      <c r="Q3640" t="str">
        <f>TRIM(LEFT(N3640,SEARCH("/",N3640,1)-1))</f>
        <v>theater</v>
      </c>
      <c r="R3640" t="str">
        <f>TRIM(RIGHT(N3640,LEN(N3640)-SEARCH("/",N3640)))</f>
        <v>musical</v>
      </c>
      <c r="S3640" s="9">
        <f t="shared" si="169"/>
        <v>42053.672824074078</v>
      </c>
      <c r="T3640" s="9">
        <f t="shared" si="170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168"/>
        <v>4.0000000000000003E-5</v>
      </c>
      <c r="P3641">
        <f>IFERROR(E3641/L3641, "null")</f>
        <v>1</v>
      </c>
      <c r="Q3641" t="str">
        <f>TRIM(LEFT(N3641,SEARCH("/",N3641,1)-1))</f>
        <v>theater</v>
      </c>
      <c r="R3641" t="str">
        <f>TRIM(RIGHT(N3641,LEN(N3641)-SEARCH("/",N3641)))</f>
        <v>musical</v>
      </c>
      <c r="S3641" s="9">
        <f t="shared" si="169"/>
        <v>42590.677152777775</v>
      </c>
      <c r="T3641" s="9">
        <f t="shared" si="170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168"/>
        <v>5.5E-2</v>
      </c>
      <c r="P3642">
        <f>IFERROR(E3642/L3642, "null")</f>
        <v>18.333333333333332</v>
      </c>
      <c r="Q3642" t="str">
        <f>TRIM(LEFT(N3642,SEARCH("/",N3642,1)-1))</f>
        <v>theater</v>
      </c>
      <c r="R3642" t="str">
        <f>TRIM(RIGHT(N3642,LEN(N3642)-SEARCH("/",N3642)))</f>
        <v>musical</v>
      </c>
      <c r="S3642" s="9">
        <f t="shared" si="169"/>
        <v>42104.781597222223</v>
      </c>
      <c r="T3642" s="9">
        <f t="shared" si="170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168"/>
        <v>0</v>
      </c>
      <c r="P3643" t="str">
        <f>IFERROR(E3643/L3643, "null")</f>
        <v>null</v>
      </c>
      <c r="Q3643" t="str">
        <f>TRIM(LEFT(N3643,SEARCH("/",N3643,1)-1))</f>
        <v>theater</v>
      </c>
      <c r="R3643" t="str">
        <f>TRIM(RIGHT(N3643,LEN(N3643)-SEARCH("/",N3643)))</f>
        <v>musical</v>
      </c>
      <c r="S3643" s="9">
        <f t="shared" si="169"/>
        <v>41899.627071759263</v>
      </c>
      <c r="T3643" s="9">
        <f t="shared" si="170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168"/>
        <v>2.1428571428571429E-2</v>
      </c>
      <c r="P3644">
        <f>IFERROR(E3644/L3644, "null")</f>
        <v>7.5</v>
      </c>
      <c r="Q3644" t="str">
        <f>TRIM(LEFT(N3644,SEARCH("/",N3644,1)-1))</f>
        <v>theater</v>
      </c>
      <c r="R3644" t="str">
        <f>TRIM(RIGHT(N3644,LEN(N3644)-SEARCH("/",N3644)))</f>
        <v>musical</v>
      </c>
      <c r="S3644" s="9">
        <f t="shared" si="169"/>
        <v>42297.816284722227</v>
      </c>
      <c r="T3644" s="9">
        <f t="shared" si="170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168"/>
        <v>0</v>
      </c>
      <c r="P3645" t="str">
        <f>IFERROR(E3645/L3645, "null")</f>
        <v>null</v>
      </c>
      <c r="Q3645" t="str">
        <f>TRIM(LEFT(N3645,SEARCH("/",N3645,1)-1))</f>
        <v>theater</v>
      </c>
      <c r="R3645" t="str">
        <f>TRIM(RIGHT(N3645,LEN(N3645)-SEARCH("/",N3645)))</f>
        <v>musical</v>
      </c>
      <c r="S3645" s="9">
        <f t="shared" si="169"/>
        <v>42285.143969907411</v>
      </c>
      <c r="T3645" s="9">
        <f t="shared" si="170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168"/>
        <v>0.16420000000000001</v>
      </c>
      <c r="P3646">
        <f>IFERROR(E3646/L3646, "null")</f>
        <v>68.416666666666671</v>
      </c>
      <c r="Q3646" t="str">
        <f>TRIM(LEFT(N3646,SEARCH("/",N3646,1)-1))</f>
        <v>theater</v>
      </c>
      <c r="R3646" t="str">
        <f>TRIM(RIGHT(N3646,LEN(N3646)-SEARCH("/",N3646)))</f>
        <v>musical</v>
      </c>
      <c r="S3646" s="9">
        <f t="shared" si="169"/>
        <v>42409.241747685184</v>
      </c>
      <c r="T3646" s="9">
        <f t="shared" si="170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168"/>
        <v>1E-3</v>
      </c>
      <c r="P3647">
        <f>IFERROR(E3647/L3647, "null")</f>
        <v>1</v>
      </c>
      <c r="Q3647" t="str">
        <f>TRIM(LEFT(N3647,SEARCH("/",N3647,1)-1))</f>
        <v>theater</v>
      </c>
      <c r="R3647" t="str">
        <f>TRIM(RIGHT(N3647,LEN(N3647)-SEARCH("/",N3647)))</f>
        <v>musical</v>
      </c>
      <c r="S3647" s="9">
        <f t="shared" si="169"/>
        <v>42665.970347222217</v>
      </c>
      <c r="T3647" s="9">
        <f t="shared" si="170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168"/>
        <v>4.8099999999999997E-2</v>
      </c>
      <c r="P3648">
        <f>IFERROR(E3648/L3648, "null")</f>
        <v>60.125</v>
      </c>
      <c r="Q3648" t="str">
        <f>TRIM(LEFT(N3648,SEARCH("/",N3648,1)-1))</f>
        <v>theater</v>
      </c>
      <c r="R3648" t="str">
        <f>TRIM(RIGHT(N3648,LEN(N3648)-SEARCH("/",N3648)))</f>
        <v>musical</v>
      </c>
      <c r="S3648" s="9">
        <f t="shared" si="169"/>
        <v>42140.421319444446</v>
      </c>
      <c r="T3648" s="9">
        <f t="shared" si="170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168"/>
        <v>0.06</v>
      </c>
      <c r="P3649">
        <f>IFERROR(E3649/L3649, "null")</f>
        <v>15</v>
      </c>
      <c r="Q3649" t="str">
        <f>TRIM(LEFT(N3649,SEARCH("/",N3649,1)-1))</f>
        <v>theater</v>
      </c>
      <c r="R3649" t="str">
        <f>TRIM(RIGHT(N3649,LEN(N3649)-SEARCH("/",N3649)))</f>
        <v>musical</v>
      </c>
      <c r="S3649" s="9">
        <f t="shared" si="169"/>
        <v>42598.749155092592</v>
      </c>
      <c r="T3649" s="9">
        <f t="shared" si="170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168"/>
        <v>1.003825</v>
      </c>
      <c r="P3650">
        <f>IFERROR(E3650/L3650, "null")</f>
        <v>550.04109589041093</v>
      </c>
      <c r="Q3650" t="str">
        <f>TRIM(LEFT(N3650,SEARCH("/",N3650,1)-1))</f>
        <v>theater</v>
      </c>
      <c r="R3650" t="str">
        <f>TRIM(RIGHT(N3650,LEN(N3650)-SEARCH("/",N3650)))</f>
        <v>plays</v>
      </c>
      <c r="S3650" s="9">
        <f t="shared" si="169"/>
        <v>41887.292187500003</v>
      </c>
      <c r="T3650" s="9">
        <f t="shared" si="170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171">E3651/D3651</f>
        <v>1.04</v>
      </c>
      <c r="P3651">
        <f>IFERROR(E3651/L3651, "null")</f>
        <v>97.5</v>
      </c>
      <c r="Q3651" t="str">
        <f>TRIM(LEFT(N3651,SEARCH("/",N3651,1)-1))</f>
        <v>theater</v>
      </c>
      <c r="R3651" t="str">
        <f>TRIM(RIGHT(N3651,LEN(N3651)-SEARCH("/",N3651)))</f>
        <v>plays</v>
      </c>
      <c r="S3651" s="9">
        <f t="shared" ref="S3651:S3714" si="172">(((J3651/60)/60)/24)+DATE(1970,1,1)</f>
        <v>41780.712893518517</v>
      </c>
      <c r="T3651" s="9">
        <f t="shared" ref="T3651:T3714" si="173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171"/>
        <v>1</v>
      </c>
      <c r="P3652">
        <f>IFERROR(E3652/L3652, "null")</f>
        <v>29.411764705882351</v>
      </c>
      <c r="Q3652" t="str">
        <f>TRIM(LEFT(N3652,SEARCH("/",N3652,1)-1))</f>
        <v>theater</v>
      </c>
      <c r="R3652" t="str">
        <f>TRIM(RIGHT(N3652,LEN(N3652)-SEARCH("/",N3652)))</f>
        <v>plays</v>
      </c>
      <c r="S3652" s="9">
        <f t="shared" si="172"/>
        <v>42381.478981481487</v>
      </c>
      <c r="T3652" s="9">
        <f t="shared" si="173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171"/>
        <v>1.04</v>
      </c>
      <c r="P3653">
        <f>IFERROR(E3653/L3653, "null")</f>
        <v>57.777777777777779</v>
      </c>
      <c r="Q3653" t="str">
        <f>TRIM(LEFT(N3653,SEARCH("/",N3653,1)-1))</f>
        <v>theater</v>
      </c>
      <c r="R3653" t="str">
        <f>TRIM(RIGHT(N3653,LEN(N3653)-SEARCH("/",N3653)))</f>
        <v>plays</v>
      </c>
      <c r="S3653" s="9">
        <f t="shared" si="172"/>
        <v>41828.646319444444</v>
      </c>
      <c r="T3653" s="9">
        <f t="shared" si="173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171"/>
        <v>2.5066666666666668</v>
      </c>
      <c r="P3654">
        <f>IFERROR(E3654/L3654, "null")</f>
        <v>44.235294117647058</v>
      </c>
      <c r="Q3654" t="str">
        <f>TRIM(LEFT(N3654,SEARCH("/",N3654,1)-1))</f>
        <v>theater</v>
      </c>
      <c r="R3654" t="str">
        <f>TRIM(RIGHT(N3654,LEN(N3654)-SEARCH("/",N3654)))</f>
        <v>plays</v>
      </c>
      <c r="S3654" s="9">
        <f t="shared" si="172"/>
        <v>42596.644699074073</v>
      </c>
      <c r="T3654" s="9">
        <f t="shared" si="173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171"/>
        <v>1.0049999999999999</v>
      </c>
      <c r="P3655">
        <f>IFERROR(E3655/L3655, "null")</f>
        <v>60.909090909090907</v>
      </c>
      <c r="Q3655" t="str">
        <f>TRIM(LEFT(N3655,SEARCH("/",N3655,1)-1))</f>
        <v>theater</v>
      </c>
      <c r="R3655" t="str">
        <f>TRIM(RIGHT(N3655,LEN(N3655)-SEARCH("/",N3655)))</f>
        <v>plays</v>
      </c>
      <c r="S3655" s="9">
        <f t="shared" si="172"/>
        <v>42191.363506944443</v>
      </c>
      <c r="T3655" s="9">
        <f t="shared" si="173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171"/>
        <v>1.744</v>
      </c>
      <c r="P3656">
        <f>IFERROR(E3656/L3656, "null")</f>
        <v>68.84210526315789</v>
      </c>
      <c r="Q3656" t="str">
        <f>TRIM(LEFT(N3656,SEARCH("/",N3656,1)-1))</f>
        <v>theater</v>
      </c>
      <c r="R3656" t="str">
        <f>TRIM(RIGHT(N3656,LEN(N3656)-SEARCH("/",N3656)))</f>
        <v>plays</v>
      </c>
      <c r="S3656" s="9">
        <f t="shared" si="172"/>
        <v>42440.416504629626</v>
      </c>
      <c r="T3656" s="9">
        <f t="shared" si="173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171"/>
        <v>1.1626000000000001</v>
      </c>
      <c r="P3657">
        <f>IFERROR(E3657/L3657, "null")</f>
        <v>73.582278481012665</v>
      </c>
      <c r="Q3657" t="str">
        <f>TRIM(LEFT(N3657,SEARCH("/",N3657,1)-1))</f>
        <v>theater</v>
      </c>
      <c r="R3657" t="str">
        <f>TRIM(RIGHT(N3657,LEN(N3657)-SEARCH("/",N3657)))</f>
        <v>plays</v>
      </c>
      <c r="S3657" s="9">
        <f t="shared" si="172"/>
        <v>42173.803217592591</v>
      </c>
      <c r="T3657" s="9">
        <f t="shared" si="173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171"/>
        <v>1.0582</v>
      </c>
      <c r="P3658">
        <f>IFERROR(E3658/L3658, "null")</f>
        <v>115.02173913043478</v>
      </c>
      <c r="Q3658" t="str">
        <f>TRIM(LEFT(N3658,SEARCH("/",N3658,1)-1))</f>
        <v>theater</v>
      </c>
      <c r="R3658" t="str">
        <f>TRIM(RIGHT(N3658,LEN(N3658)-SEARCH("/",N3658)))</f>
        <v>plays</v>
      </c>
      <c r="S3658" s="9">
        <f t="shared" si="172"/>
        <v>42737.910138888896</v>
      </c>
      <c r="T3658" s="9">
        <f t="shared" si="173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171"/>
        <v>1.1074999999999999</v>
      </c>
      <c r="P3659">
        <f>IFERROR(E3659/L3659, "null")</f>
        <v>110.75</v>
      </c>
      <c r="Q3659" t="str">
        <f>TRIM(LEFT(N3659,SEARCH("/",N3659,1)-1))</f>
        <v>theater</v>
      </c>
      <c r="R3659" t="str">
        <f>TRIM(RIGHT(N3659,LEN(N3659)-SEARCH("/",N3659)))</f>
        <v>plays</v>
      </c>
      <c r="S3659" s="9">
        <f t="shared" si="172"/>
        <v>42499.629849537043</v>
      </c>
      <c r="T3659" s="9">
        <f t="shared" si="173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171"/>
        <v>1.0066666666666666</v>
      </c>
      <c r="P3660">
        <f>IFERROR(E3660/L3660, "null")</f>
        <v>75.5</v>
      </c>
      <c r="Q3660" t="str">
        <f>TRIM(LEFT(N3660,SEARCH("/",N3660,1)-1))</f>
        <v>theater</v>
      </c>
      <c r="R3660" t="str">
        <f>TRIM(RIGHT(N3660,LEN(N3660)-SEARCH("/",N3660)))</f>
        <v>plays</v>
      </c>
      <c r="S3660" s="9">
        <f t="shared" si="172"/>
        <v>41775.858564814815</v>
      </c>
      <c r="T3660" s="9">
        <f t="shared" si="173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171"/>
        <v>1.0203333333333333</v>
      </c>
      <c r="P3661">
        <f>IFERROR(E3661/L3661, "null")</f>
        <v>235.46153846153845</v>
      </c>
      <c r="Q3661" t="str">
        <f>TRIM(LEFT(N3661,SEARCH("/",N3661,1)-1))</f>
        <v>theater</v>
      </c>
      <c r="R3661" t="str">
        <f>TRIM(RIGHT(N3661,LEN(N3661)-SEARCH("/",N3661)))</f>
        <v>plays</v>
      </c>
      <c r="S3661" s="9">
        <f t="shared" si="172"/>
        <v>42055.277199074073</v>
      </c>
      <c r="T3661" s="9">
        <f t="shared" si="173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171"/>
        <v>1</v>
      </c>
      <c r="P3662">
        <f>IFERROR(E3662/L3662, "null")</f>
        <v>11.363636363636363</v>
      </c>
      <c r="Q3662" t="str">
        <f>TRIM(LEFT(N3662,SEARCH("/",N3662,1)-1))</f>
        <v>theater</v>
      </c>
      <c r="R3662" t="str">
        <f>TRIM(RIGHT(N3662,LEN(N3662)-SEARCH("/",N3662)))</f>
        <v>plays</v>
      </c>
      <c r="S3662" s="9">
        <f t="shared" si="172"/>
        <v>41971.881076388891</v>
      </c>
      <c r="T3662" s="9">
        <f t="shared" si="173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171"/>
        <v>1.1100000000000001</v>
      </c>
      <c r="P3663">
        <f>IFERROR(E3663/L3663, "null")</f>
        <v>92.5</v>
      </c>
      <c r="Q3663" t="str">
        <f>TRIM(LEFT(N3663,SEARCH("/",N3663,1)-1))</f>
        <v>theater</v>
      </c>
      <c r="R3663" t="str">
        <f>TRIM(RIGHT(N3663,LEN(N3663)-SEARCH("/",N3663)))</f>
        <v>plays</v>
      </c>
      <c r="S3663" s="9">
        <f t="shared" si="172"/>
        <v>42447.896666666667</v>
      </c>
      <c r="T3663" s="9">
        <f t="shared" si="173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171"/>
        <v>1.0142500000000001</v>
      </c>
      <c r="P3664">
        <f>IFERROR(E3664/L3664, "null")</f>
        <v>202.85</v>
      </c>
      <c r="Q3664" t="str">
        <f>TRIM(LEFT(N3664,SEARCH("/",N3664,1)-1))</f>
        <v>theater</v>
      </c>
      <c r="R3664" t="str">
        <f>TRIM(RIGHT(N3664,LEN(N3664)-SEARCH("/",N3664)))</f>
        <v>plays</v>
      </c>
      <c r="S3664" s="9">
        <f t="shared" si="172"/>
        <v>42064.220069444447</v>
      </c>
      <c r="T3664" s="9">
        <f t="shared" si="173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171"/>
        <v>1.04</v>
      </c>
      <c r="P3665">
        <f>IFERROR(E3665/L3665, "null")</f>
        <v>26</v>
      </c>
      <c r="Q3665" t="str">
        <f>TRIM(LEFT(N3665,SEARCH("/",N3665,1)-1))</f>
        <v>theater</v>
      </c>
      <c r="R3665" t="str">
        <f>TRIM(RIGHT(N3665,LEN(N3665)-SEARCH("/",N3665)))</f>
        <v>plays</v>
      </c>
      <c r="S3665" s="9">
        <f t="shared" si="172"/>
        <v>42665.451736111107</v>
      </c>
      <c r="T3665" s="9">
        <f t="shared" si="173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171"/>
        <v>1.09375</v>
      </c>
      <c r="P3666">
        <f>IFERROR(E3666/L3666, "null")</f>
        <v>46.05263157894737</v>
      </c>
      <c r="Q3666" t="str">
        <f>TRIM(LEFT(N3666,SEARCH("/",N3666,1)-1))</f>
        <v>theater</v>
      </c>
      <c r="R3666" t="str">
        <f>TRIM(RIGHT(N3666,LEN(N3666)-SEARCH("/",N3666)))</f>
        <v>plays</v>
      </c>
      <c r="S3666" s="9">
        <f t="shared" si="172"/>
        <v>42523.248715277776</v>
      </c>
      <c r="T3666" s="9">
        <f t="shared" si="173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171"/>
        <v>1.1516129032258065</v>
      </c>
      <c r="P3667">
        <f>IFERROR(E3667/L3667, "null")</f>
        <v>51</v>
      </c>
      <c r="Q3667" t="str">
        <f>TRIM(LEFT(N3667,SEARCH("/",N3667,1)-1))</f>
        <v>theater</v>
      </c>
      <c r="R3667" t="str">
        <f>TRIM(RIGHT(N3667,LEN(N3667)-SEARCH("/",N3667)))</f>
        <v>plays</v>
      </c>
      <c r="S3667" s="9">
        <f t="shared" si="172"/>
        <v>42294.808124999996</v>
      </c>
      <c r="T3667" s="9">
        <f t="shared" si="173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171"/>
        <v>1</v>
      </c>
      <c r="P3668">
        <f>IFERROR(E3668/L3668, "null")</f>
        <v>31.578947368421051</v>
      </c>
      <c r="Q3668" t="str">
        <f>TRIM(LEFT(N3668,SEARCH("/",N3668,1)-1))</f>
        <v>theater</v>
      </c>
      <c r="R3668" t="str">
        <f>TRIM(RIGHT(N3668,LEN(N3668)-SEARCH("/",N3668)))</f>
        <v>plays</v>
      </c>
      <c r="S3668" s="9">
        <f t="shared" si="172"/>
        <v>41822.90488425926</v>
      </c>
      <c r="T3668" s="9">
        <f t="shared" si="173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171"/>
        <v>1.0317033333333334</v>
      </c>
      <c r="P3669">
        <f>IFERROR(E3669/L3669, "null")</f>
        <v>53.363965517241382</v>
      </c>
      <c r="Q3669" t="str">
        <f>TRIM(LEFT(N3669,SEARCH("/",N3669,1)-1))</f>
        <v>theater</v>
      </c>
      <c r="R3669" t="str">
        <f>TRIM(RIGHT(N3669,LEN(N3669)-SEARCH("/",N3669)))</f>
        <v>plays</v>
      </c>
      <c r="S3669" s="9">
        <f t="shared" si="172"/>
        <v>42173.970127314817</v>
      </c>
      <c r="T3669" s="9">
        <f t="shared" si="173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171"/>
        <v>1.0349999999999999</v>
      </c>
      <c r="P3670">
        <f>IFERROR(E3670/L3670, "null")</f>
        <v>36.964285714285715</v>
      </c>
      <c r="Q3670" t="str">
        <f>TRIM(LEFT(N3670,SEARCH("/",N3670,1)-1))</f>
        <v>theater</v>
      </c>
      <c r="R3670" t="str">
        <f>TRIM(RIGHT(N3670,LEN(N3670)-SEARCH("/",N3670)))</f>
        <v>plays</v>
      </c>
      <c r="S3670" s="9">
        <f t="shared" si="172"/>
        <v>42185.556157407409</v>
      </c>
      <c r="T3670" s="9">
        <f t="shared" si="173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171"/>
        <v>1.3819999999999999</v>
      </c>
      <c r="P3671">
        <f>IFERROR(E3671/L3671, "null")</f>
        <v>81.294117647058826</v>
      </c>
      <c r="Q3671" t="str">
        <f>TRIM(LEFT(N3671,SEARCH("/",N3671,1)-1))</f>
        <v>theater</v>
      </c>
      <c r="R3671" t="str">
        <f>TRIM(RIGHT(N3671,LEN(N3671)-SEARCH("/",N3671)))</f>
        <v>plays</v>
      </c>
      <c r="S3671" s="9">
        <f t="shared" si="172"/>
        <v>42136.675196759257</v>
      </c>
      <c r="T3671" s="9">
        <f t="shared" si="173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171"/>
        <v>1.0954545454545455</v>
      </c>
      <c r="P3672">
        <f>IFERROR(E3672/L3672, "null")</f>
        <v>20.083333333333332</v>
      </c>
      <c r="Q3672" t="str">
        <f>TRIM(LEFT(N3672,SEARCH("/",N3672,1)-1))</f>
        <v>theater</v>
      </c>
      <c r="R3672" t="str">
        <f>TRIM(RIGHT(N3672,LEN(N3672)-SEARCH("/",N3672)))</f>
        <v>plays</v>
      </c>
      <c r="S3672" s="9">
        <f t="shared" si="172"/>
        <v>42142.514016203699</v>
      </c>
      <c r="T3672" s="9">
        <f t="shared" si="173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171"/>
        <v>1.0085714285714287</v>
      </c>
      <c r="P3673">
        <f>IFERROR(E3673/L3673, "null")</f>
        <v>88.25</v>
      </c>
      <c r="Q3673" t="str">
        <f>TRIM(LEFT(N3673,SEARCH("/",N3673,1)-1))</f>
        <v>theater</v>
      </c>
      <c r="R3673" t="str">
        <f>TRIM(RIGHT(N3673,LEN(N3673)-SEARCH("/",N3673)))</f>
        <v>plays</v>
      </c>
      <c r="S3673" s="9">
        <f t="shared" si="172"/>
        <v>41820.62809027778</v>
      </c>
      <c r="T3673" s="9">
        <f t="shared" si="173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171"/>
        <v>1.0153333333333334</v>
      </c>
      <c r="P3674">
        <f>IFERROR(E3674/L3674, "null")</f>
        <v>53.438596491228068</v>
      </c>
      <c r="Q3674" t="str">
        <f>TRIM(LEFT(N3674,SEARCH("/",N3674,1)-1))</f>
        <v>theater</v>
      </c>
      <c r="R3674" t="str">
        <f>TRIM(RIGHT(N3674,LEN(N3674)-SEARCH("/",N3674)))</f>
        <v>plays</v>
      </c>
      <c r="S3674" s="9">
        <f t="shared" si="172"/>
        <v>41878.946574074071</v>
      </c>
      <c r="T3674" s="9">
        <f t="shared" si="173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171"/>
        <v>1.13625</v>
      </c>
      <c r="P3675">
        <f>IFERROR(E3675/L3675, "null")</f>
        <v>39.868421052631582</v>
      </c>
      <c r="Q3675" t="str">
        <f>TRIM(LEFT(N3675,SEARCH("/",N3675,1)-1))</f>
        <v>theater</v>
      </c>
      <c r="R3675" t="str">
        <f>TRIM(RIGHT(N3675,LEN(N3675)-SEARCH("/",N3675)))</f>
        <v>plays</v>
      </c>
      <c r="S3675" s="9">
        <f t="shared" si="172"/>
        <v>41914.295104166667</v>
      </c>
      <c r="T3675" s="9">
        <f t="shared" si="173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171"/>
        <v>1</v>
      </c>
      <c r="P3676">
        <f>IFERROR(E3676/L3676, "null")</f>
        <v>145.16129032258064</v>
      </c>
      <c r="Q3676" t="str">
        <f>TRIM(LEFT(N3676,SEARCH("/",N3676,1)-1))</f>
        <v>theater</v>
      </c>
      <c r="R3676" t="str">
        <f>TRIM(RIGHT(N3676,LEN(N3676)-SEARCH("/",N3676)))</f>
        <v>plays</v>
      </c>
      <c r="S3676" s="9">
        <f t="shared" si="172"/>
        <v>42556.873020833329</v>
      </c>
      <c r="T3676" s="9">
        <f t="shared" si="173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171"/>
        <v>1.4</v>
      </c>
      <c r="P3677">
        <f>IFERROR(E3677/L3677, "null")</f>
        <v>23.333333333333332</v>
      </c>
      <c r="Q3677" t="str">
        <f>TRIM(LEFT(N3677,SEARCH("/",N3677,1)-1))</f>
        <v>theater</v>
      </c>
      <c r="R3677" t="str">
        <f>TRIM(RIGHT(N3677,LEN(N3677)-SEARCH("/",N3677)))</f>
        <v>plays</v>
      </c>
      <c r="S3677" s="9">
        <f t="shared" si="172"/>
        <v>42493.597013888888</v>
      </c>
      <c r="T3677" s="9">
        <f t="shared" si="173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171"/>
        <v>1.2875000000000001</v>
      </c>
      <c r="P3678">
        <f>IFERROR(E3678/L3678, "null")</f>
        <v>64.375</v>
      </c>
      <c r="Q3678" t="str">
        <f>TRIM(LEFT(N3678,SEARCH("/",N3678,1)-1))</f>
        <v>theater</v>
      </c>
      <c r="R3678" t="str">
        <f>TRIM(RIGHT(N3678,LEN(N3678)-SEARCH("/",N3678)))</f>
        <v>plays</v>
      </c>
      <c r="S3678" s="9">
        <f t="shared" si="172"/>
        <v>41876.815787037034</v>
      </c>
      <c r="T3678" s="9">
        <f t="shared" si="173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171"/>
        <v>1.0290416666666666</v>
      </c>
      <c r="P3679">
        <f>IFERROR(E3679/L3679, "null")</f>
        <v>62.052763819095475</v>
      </c>
      <c r="Q3679" t="str">
        <f>TRIM(LEFT(N3679,SEARCH("/",N3679,1)-1))</f>
        <v>theater</v>
      </c>
      <c r="R3679" t="str">
        <f>TRIM(RIGHT(N3679,LEN(N3679)-SEARCH("/",N3679)))</f>
        <v>plays</v>
      </c>
      <c r="S3679" s="9">
        <f t="shared" si="172"/>
        <v>41802.574282407404</v>
      </c>
      <c r="T3679" s="9">
        <f t="shared" si="173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171"/>
        <v>1.0249999999999999</v>
      </c>
      <c r="P3680">
        <f>IFERROR(E3680/L3680, "null")</f>
        <v>66.129032258064512</v>
      </c>
      <c r="Q3680" t="str">
        <f>TRIM(LEFT(N3680,SEARCH("/",N3680,1)-1))</f>
        <v>theater</v>
      </c>
      <c r="R3680" t="str">
        <f>TRIM(RIGHT(N3680,LEN(N3680)-SEARCH("/",N3680)))</f>
        <v>plays</v>
      </c>
      <c r="S3680" s="9">
        <f t="shared" si="172"/>
        <v>42120.531226851846</v>
      </c>
      <c r="T3680" s="9">
        <f t="shared" si="173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171"/>
        <v>1.101</v>
      </c>
      <c r="P3681">
        <f>IFERROR(E3681/L3681, "null")</f>
        <v>73.400000000000006</v>
      </c>
      <c r="Q3681" t="str">
        <f>TRIM(LEFT(N3681,SEARCH("/",N3681,1)-1))</f>
        <v>theater</v>
      </c>
      <c r="R3681" t="str">
        <f>TRIM(RIGHT(N3681,LEN(N3681)-SEARCH("/",N3681)))</f>
        <v>plays</v>
      </c>
      <c r="S3681" s="9">
        <f t="shared" si="172"/>
        <v>41786.761354166665</v>
      </c>
      <c r="T3681" s="9">
        <f t="shared" si="173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171"/>
        <v>1.1276666666666666</v>
      </c>
      <c r="P3682">
        <f>IFERROR(E3682/L3682, "null")</f>
        <v>99.5</v>
      </c>
      <c r="Q3682" t="str">
        <f>TRIM(LEFT(N3682,SEARCH("/",N3682,1)-1))</f>
        <v>theater</v>
      </c>
      <c r="R3682" t="str">
        <f>TRIM(RIGHT(N3682,LEN(N3682)-SEARCH("/",N3682)))</f>
        <v>plays</v>
      </c>
      <c r="S3682" s="9">
        <f t="shared" si="172"/>
        <v>42627.454097222217</v>
      </c>
      <c r="T3682" s="9">
        <f t="shared" si="173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171"/>
        <v>1.119</v>
      </c>
      <c r="P3683">
        <f>IFERROR(E3683/L3683, "null")</f>
        <v>62.166666666666664</v>
      </c>
      <c r="Q3683" t="str">
        <f>TRIM(LEFT(N3683,SEARCH("/",N3683,1)-1))</f>
        <v>theater</v>
      </c>
      <c r="R3683" t="str">
        <f>TRIM(RIGHT(N3683,LEN(N3683)-SEARCH("/",N3683)))</f>
        <v>plays</v>
      </c>
      <c r="S3683" s="9">
        <f t="shared" si="172"/>
        <v>42374.651504629626</v>
      </c>
      <c r="T3683" s="9">
        <f t="shared" si="173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171"/>
        <v>1.3919999999999999</v>
      </c>
      <c r="P3684">
        <f>IFERROR(E3684/L3684, "null")</f>
        <v>62.328358208955223</v>
      </c>
      <c r="Q3684" t="str">
        <f>TRIM(LEFT(N3684,SEARCH("/",N3684,1)-1))</f>
        <v>theater</v>
      </c>
      <c r="R3684" t="str">
        <f>TRIM(RIGHT(N3684,LEN(N3684)-SEARCH("/",N3684)))</f>
        <v>plays</v>
      </c>
      <c r="S3684" s="9">
        <f t="shared" si="172"/>
        <v>41772.685393518521</v>
      </c>
      <c r="T3684" s="9">
        <f t="shared" si="173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171"/>
        <v>1.1085714285714285</v>
      </c>
      <c r="P3685">
        <f>IFERROR(E3685/L3685, "null")</f>
        <v>58.787878787878789</v>
      </c>
      <c r="Q3685" t="str">
        <f>TRIM(LEFT(N3685,SEARCH("/",N3685,1)-1))</f>
        <v>theater</v>
      </c>
      <c r="R3685" t="str">
        <f>TRIM(RIGHT(N3685,LEN(N3685)-SEARCH("/",N3685)))</f>
        <v>plays</v>
      </c>
      <c r="S3685" s="9">
        <f t="shared" si="172"/>
        <v>42633.116851851853</v>
      </c>
      <c r="T3685" s="9">
        <f t="shared" si="173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171"/>
        <v>1.3906666666666667</v>
      </c>
      <c r="P3686">
        <f>IFERROR(E3686/L3686, "null")</f>
        <v>45.347826086956523</v>
      </c>
      <c r="Q3686" t="str">
        <f>TRIM(LEFT(N3686,SEARCH("/",N3686,1)-1))</f>
        <v>theater</v>
      </c>
      <c r="R3686" t="str">
        <f>TRIM(RIGHT(N3686,LEN(N3686)-SEARCH("/",N3686)))</f>
        <v>plays</v>
      </c>
      <c r="S3686" s="9">
        <f t="shared" si="172"/>
        <v>42219.180393518516</v>
      </c>
      <c r="T3686" s="9">
        <f t="shared" si="173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171"/>
        <v>1.0569999999999999</v>
      </c>
      <c r="P3687">
        <f>IFERROR(E3687/L3687, "null")</f>
        <v>41.944444444444443</v>
      </c>
      <c r="Q3687" t="str">
        <f>TRIM(LEFT(N3687,SEARCH("/",N3687,1)-1))</f>
        <v>theater</v>
      </c>
      <c r="R3687" t="str">
        <f>TRIM(RIGHT(N3687,LEN(N3687)-SEARCH("/",N3687)))</f>
        <v>plays</v>
      </c>
      <c r="S3687" s="9">
        <f t="shared" si="172"/>
        <v>41753.593275462961</v>
      </c>
      <c r="T3687" s="9">
        <f t="shared" si="173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171"/>
        <v>1.0142857142857142</v>
      </c>
      <c r="P3688">
        <f>IFERROR(E3688/L3688, "null")</f>
        <v>59.166666666666664</v>
      </c>
      <c r="Q3688" t="str">
        <f>TRIM(LEFT(N3688,SEARCH("/",N3688,1)-1))</f>
        <v>theater</v>
      </c>
      <c r="R3688" t="str">
        <f>TRIM(RIGHT(N3688,LEN(N3688)-SEARCH("/",N3688)))</f>
        <v>plays</v>
      </c>
      <c r="S3688" s="9">
        <f t="shared" si="172"/>
        <v>42230.662731481483</v>
      </c>
      <c r="T3688" s="9">
        <f t="shared" si="173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171"/>
        <v>1.0024500000000001</v>
      </c>
      <c r="P3689">
        <f>IFERROR(E3689/L3689, "null")</f>
        <v>200.49</v>
      </c>
      <c r="Q3689" t="str">
        <f>TRIM(LEFT(N3689,SEARCH("/",N3689,1)-1))</f>
        <v>theater</v>
      </c>
      <c r="R3689" t="str">
        <f>TRIM(RIGHT(N3689,LEN(N3689)-SEARCH("/",N3689)))</f>
        <v>plays</v>
      </c>
      <c r="S3689" s="9">
        <f t="shared" si="172"/>
        <v>41787.218229166669</v>
      </c>
      <c r="T3689" s="9">
        <f t="shared" si="173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171"/>
        <v>1.0916666666666666</v>
      </c>
      <c r="P3690">
        <f>IFERROR(E3690/L3690, "null")</f>
        <v>83.974358974358978</v>
      </c>
      <c r="Q3690" t="str">
        <f>TRIM(LEFT(N3690,SEARCH("/",N3690,1)-1))</f>
        <v>theater</v>
      </c>
      <c r="R3690" t="str">
        <f>TRIM(RIGHT(N3690,LEN(N3690)-SEARCH("/",N3690)))</f>
        <v>plays</v>
      </c>
      <c r="S3690" s="9">
        <f t="shared" si="172"/>
        <v>41829.787083333329</v>
      </c>
      <c r="T3690" s="9">
        <f t="shared" si="173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171"/>
        <v>1.1833333333333333</v>
      </c>
      <c r="P3691">
        <f>IFERROR(E3691/L3691, "null")</f>
        <v>57.258064516129032</v>
      </c>
      <c r="Q3691" t="str">
        <f>TRIM(LEFT(N3691,SEARCH("/",N3691,1)-1))</f>
        <v>theater</v>
      </c>
      <c r="R3691" t="str">
        <f>TRIM(RIGHT(N3691,LEN(N3691)-SEARCH("/",N3691)))</f>
        <v>plays</v>
      </c>
      <c r="S3691" s="9">
        <f t="shared" si="172"/>
        <v>42147.826840277776</v>
      </c>
      <c r="T3691" s="9">
        <f t="shared" si="173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171"/>
        <v>1.2</v>
      </c>
      <c r="P3692">
        <f>IFERROR(E3692/L3692, "null")</f>
        <v>58.064516129032256</v>
      </c>
      <c r="Q3692" t="str">
        <f>TRIM(LEFT(N3692,SEARCH("/",N3692,1)-1))</f>
        <v>theater</v>
      </c>
      <c r="R3692" t="str">
        <f>TRIM(RIGHT(N3692,LEN(N3692)-SEARCH("/",N3692)))</f>
        <v>plays</v>
      </c>
      <c r="S3692" s="9">
        <f t="shared" si="172"/>
        <v>41940.598182870373</v>
      </c>
      <c r="T3692" s="9">
        <f t="shared" si="173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171"/>
        <v>1.2796000000000001</v>
      </c>
      <c r="P3693">
        <f>IFERROR(E3693/L3693, "null")</f>
        <v>186.80291970802921</v>
      </c>
      <c r="Q3693" t="str">
        <f>TRIM(LEFT(N3693,SEARCH("/",N3693,1)-1))</f>
        <v>theater</v>
      </c>
      <c r="R3693" t="str">
        <f>TRIM(RIGHT(N3693,LEN(N3693)-SEARCH("/",N3693)))</f>
        <v>plays</v>
      </c>
      <c r="S3693" s="9">
        <f t="shared" si="172"/>
        <v>42020.700567129628</v>
      </c>
      <c r="T3693" s="9">
        <f t="shared" si="173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171"/>
        <v>1.26</v>
      </c>
      <c r="P3694">
        <f>IFERROR(E3694/L3694, "null")</f>
        <v>74.117647058823536</v>
      </c>
      <c r="Q3694" t="str">
        <f>TRIM(LEFT(N3694,SEARCH("/",N3694,1)-1))</f>
        <v>theater</v>
      </c>
      <c r="R3694" t="str">
        <f>TRIM(RIGHT(N3694,LEN(N3694)-SEARCH("/",N3694)))</f>
        <v>plays</v>
      </c>
      <c r="S3694" s="9">
        <f t="shared" si="172"/>
        <v>41891.96503472222</v>
      </c>
      <c r="T3694" s="9">
        <f t="shared" si="173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171"/>
        <v>1.2912912912912913</v>
      </c>
      <c r="P3695">
        <f>IFERROR(E3695/L3695, "null")</f>
        <v>30.714285714285715</v>
      </c>
      <c r="Q3695" t="str">
        <f>TRIM(LEFT(N3695,SEARCH("/",N3695,1)-1))</f>
        <v>theater</v>
      </c>
      <c r="R3695" t="str">
        <f>TRIM(RIGHT(N3695,LEN(N3695)-SEARCH("/",N3695)))</f>
        <v>plays</v>
      </c>
      <c r="S3695" s="9">
        <f t="shared" si="172"/>
        <v>42309.191307870366</v>
      </c>
      <c r="T3695" s="9">
        <f t="shared" si="173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171"/>
        <v>1.0742857142857143</v>
      </c>
      <c r="P3696">
        <f>IFERROR(E3696/L3696, "null")</f>
        <v>62.666666666666664</v>
      </c>
      <c r="Q3696" t="str">
        <f>TRIM(LEFT(N3696,SEARCH("/",N3696,1)-1))</f>
        <v>theater</v>
      </c>
      <c r="R3696" t="str">
        <f>TRIM(RIGHT(N3696,LEN(N3696)-SEARCH("/",N3696)))</f>
        <v>plays</v>
      </c>
      <c r="S3696" s="9">
        <f t="shared" si="172"/>
        <v>42490.133877314816</v>
      </c>
      <c r="T3696" s="9">
        <f t="shared" si="173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171"/>
        <v>1.00125</v>
      </c>
      <c r="P3697">
        <f>IFERROR(E3697/L3697, "null")</f>
        <v>121.36363636363636</v>
      </c>
      <c r="Q3697" t="str">
        <f>TRIM(LEFT(N3697,SEARCH("/",N3697,1)-1))</f>
        <v>theater</v>
      </c>
      <c r="R3697" t="str">
        <f>TRIM(RIGHT(N3697,LEN(N3697)-SEARCH("/",N3697)))</f>
        <v>plays</v>
      </c>
      <c r="S3697" s="9">
        <f t="shared" si="172"/>
        <v>41995.870486111111</v>
      </c>
      <c r="T3697" s="9">
        <f t="shared" si="173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171"/>
        <v>1.55</v>
      </c>
      <c r="P3698">
        <f>IFERROR(E3698/L3698, "null")</f>
        <v>39.743589743589745</v>
      </c>
      <c r="Q3698" t="str">
        <f>TRIM(LEFT(N3698,SEARCH("/",N3698,1)-1))</f>
        <v>theater</v>
      </c>
      <c r="R3698" t="str">
        <f>TRIM(RIGHT(N3698,LEN(N3698)-SEARCH("/",N3698)))</f>
        <v>plays</v>
      </c>
      <c r="S3698" s="9">
        <f t="shared" si="172"/>
        <v>41988.617083333331</v>
      </c>
      <c r="T3698" s="9">
        <f t="shared" si="173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171"/>
        <v>1.08</v>
      </c>
      <c r="P3699">
        <f>IFERROR(E3699/L3699, "null")</f>
        <v>72</v>
      </c>
      <c r="Q3699" t="str">
        <f>TRIM(LEFT(N3699,SEARCH("/",N3699,1)-1))</f>
        <v>theater</v>
      </c>
      <c r="R3699" t="str">
        <f>TRIM(RIGHT(N3699,LEN(N3699)-SEARCH("/",N3699)))</f>
        <v>plays</v>
      </c>
      <c r="S3699" s="9">
        <f t="shared" si="172"/>
        <v>42479.465833333335</v>
      </c>
      <c r="T3699" s="9">
        <f t="shared" si="173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171"/>
        <v>1.1052</v>
      </c>
      <c r="P3700">
        <f>IFERROR(E3700/L3700, "null")</f>
        <v>40.632352941176471</v>
      </c>
      <c r="Q3700" t="str">
        <f>TRIM(LEFT(N3700,SEARCH("/",N3700,1)-1))</f>
        <v>theater</v>
      </c>
      <c r="R3700" t="str">
        <f>TRIM(RIGHT(N3700,LEN(N3700)-SEARCH("/",N3700)))</f>
        <v>plays</v>
      </c>
      <c r="S3700" s="9">
        <f t="shared" si="172"/>
        <v>42401.806562500002</v>
      </c>
      <c r="T3700" s="9">
        <f t="shared" si="173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171"/>
        <v>1.008</v>
      </c>
      <c r="P3701">
        <f>IFERROR(E3701/L3701, "null")</f>
        <v>63</v>
      </c>
      <c r="Q3701" t="str">
        <f>TRIM(LEFT(N3701,SEARCH("/",N3701,1)-1))</f>
        <v>theater</v>
      </c>
      <c r="R3701" t="str">
        <f>TRIM(RIGHT(N3701,LEN(N3701)-SEARCH("/",N3701)))</f>
        <v>plays</v>
      </c>
      <c r="S3701" s="9">
        <f t="shared" si="172"/>
        <v>41897.602037037039</v>
      </c>
      <c r="T3701" s="9">
        <f t="shared" si="173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171"/>
        <v>1.212</v>
      </c>
      <c r="P3702">
        <f>IFERROR(E3702/L3702, "null")</f>
        <v>33.666666666666664</v>
      </c>
      <c r="Q3702" t="str">
        <f>TRIM(LEFT(N3702,SEARCH("/",N3702,1)-1))</f>
        <v>theater</v>
      </c>
      <c r="R3702" t="str">
        <f>TRIM(RIGHT(N3702,LEN(N3702)-SEARCH("/",N3702)))</f>
        <v>plays</v>
      </c>
      <c r="S3702" s="9">
        <f t="shared" si="172"/>
        <v>41882.585648148146</v>
      </c>
      <c r="T3702" s="9">
        <f t="shared" si="173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171"/>
        <v>1.0033333333333334</v>
      </c>
      <c r="P3703">
        <f>IFERROR(E3703/L3703, "null")</f>
        <v>38.589743589743591</v>
      </c>
      <c r="Q3703" t="str">
        <f>TRIM(LEFT(N3703,SEARCH("/",N3703,1)-1))</f>
        <v>theater</v>
      </c>
      <c r="R3703" t="str">
        <f>TRIM(RIGHT(N3703,LEN(N3703)-SEARCH("/",N3703)))</f>
        <v>plays</v>
      </c>
      <c r="S3703" s="9">
        <f t="shared" si="172"/>
        <v>42129.541585648149</v>
      </c>
      <c r="T3703" s="9">
        <f t="shared" si="173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171"/>
        <v>1.0916666666666666</v>
      </c>
      <c r="P3704">
        <f>IFERROR(E3704/L3704, "null")</f>
        <v>155.95238095238096</v>
      </c>
      <c r="Q3704" t="str">
        <f>TRIM(LEFT(N3704,SEARCH("/",N3704,1)-1))</f>
        <v>theater</v>
      </c>
      <c r="R3704" t="str">
        <f>TRIM(RIGHT(N3704,LEN(N3704)-SEARCH("/",N3704)))</f>
        <v>plays</v>
      </c>
      <c r="S3704" s="9">
        <f t="shared" si="172"/>
        <v>42524.53800925926</v>
      </c>
      <c r="T3704" s="9">
        <f t="shared" si="173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171"/>
        <v>1.2342857142857142</v>
      </c>
      <c r="P3705">
        <f>IFERROR(E3705/L3705, "null")</f>
        <v>43.2</v>
      </c>
      <c r="Q3705" t="str">
        <f>TRIM(LEFT(N3705,SEARCH("/",N3705,1)-1))</f>
        <v>theater</v>
      </c>
      <c r="R3705" t="str">
        <f>TRIM(RIGHT(N3705,LEN(N3705)-SEARCH("/",N3705)))</f>
        <v>plays</v>
      </c>
      <c r="S3705" s="9">
        <f t="shared" si="172"/>
        <v>42556.504490740743</v>
      </c>
      <c r="T3705" s="9">
        <f t="shared" si="173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171"/>
        <v>1.3633666666666666</v>
      </c>
      <c r="P3706">
        <f>IFERROR(E3706/L3706, "null")</f>
        <v>15.148518518518518</v>
      </c>
      <c r="Q3706" t="str">
        <f>TRIM(LEFT(N3706,SEARCH("/",N3706,1)-1))</f>
        <v>theater</v>
      </c>
      <c r="R3706" t="str">
        <f>TRIM(RIGHT(N3706,LEN(N3706)-SEARCH("/",N3706)))</f>
        <v>plays</v>
      </c>
      <c r="S3706" s="9">
        <f t="shared" si="172"/>
        <v>42461.689745370371</v>
      </c>
      <c r="T3706" s="9">
        <f t="shared" si="173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171"/>
        <v>1.0346657233816767</v>
      </c>
      <c r="P3707">
        <f>IFERROR(E3707/L3707, "null")</f>
        <v>83.571428571428569</v>
      </c>
      <c r="Q3707" t="str">
        <f>TRIM(LEFT(N3707,SEARCH("/",N3707,1)-1))</f>
        <v>theater</v>
      </c>
      <c r="R3707" t="str">
        <f>TRIM(RIGHT(N3707,LEN(N3707)-SEARCH("/",N3707)))</f>
        <v>plays</v>
      </c>
      <c r="S3707" s="9">
        <f t="shared" si="172"/>
        <v>41792.542986111112</v>
      </c>
      <c r="T3707" s="9">
        <f t="shared" si="173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171"/>
        <v>1.2133333333333334</v>
      </c>
      <c r="P3708">
        <f>IFERROR(E3708/L3708, "null")</f>
        <v>140</v>
      </c>
      <c r="Q3708" t="str">
        <f>TRIM(LEFT(N3708,SEARCH("/",N3708,1)-1))</f>
        <v>theater</v>
      </c>
      <c r="R3708" t="str">
        <f>TRIM(RIGHT(N3708,LEN(N3708)-SEARCH("/",N3708)))</f>
        <v>plays</v>
      </c>
      <c r="S3708" s="9">
        <f t="shared" si="172"/>
        <v>41879.913761574076</v>
      </c>
      <c r="T3708" s="9">
        <f t="shared" si="173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171"/>
        <v>1.86</v>
      </c>
      <c r="P3709">
        <f>IFERROR(E3709/L3709, "null")</f>
        <v>80.869565217391298</v>
      </c>
      <c r="Q3709" t="str">
        <f>TRIM(LEFT(N3709,SEARCH("/",N3709,1)-1))</f>
        <v>theater</v>
      </c>
      <c r="R3709" t="str">
        <f>TRIM(RIGHT(N3709,LEN(N3709)-SEARCH("/",N3709)))</f>
        <v>plays</v>
      </c>
      <c r="S3709" s="9">
        <f t="shared" si="172"/>
        <v>42552.048356481479</v>
      </c>
      <c r="T3709" s="9">
        <f t="shared" si="173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171"/>
        <v>3</v>
      </c>
      <c r="P3710">
        <f>IFERROR(E3710/L3710, "null")</f>
        <v>53.846153846153847</v>
      </c>
      <c r="Q3710" t="str">
        <f>TRIM(LEFT(N3710,SEARCH("/",N3710,1)-1))</f>
        <v>theater</v>
      </c>
      <c r="R3710" t="str">
        <f>TRIM(RIGHT(N3710,LEN(N3710)-SEARCH("/",N3710)))</f>
        <v>plays</v>
      </c>
      <c r="S3710" s="9">
        <f t="shared" si="172"/>
        <v>41810.142199074071</v>
      </c>
      <c r="T3710" s="9">
        <f t="shared" si="173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171"/>
        <v>1.0825</v>
      </c>
      <c r="P3711">
        <f>IFERROR(E3711/L3711, "null")</f>
        <v>30.928571428571427</v>
      </c>
      <c r="Q3711" t="str">
        <f>TRIM(LEFT(N3711,SEARCH("/",N3711,1)-1))</f>
        <v>theater</v>
      </c>
      <c r="R3711" t="str">
        <f>TRIM(RIGHT(N3711,LEN(N3711)-SEARCH("/",N3711)))</f>
        <v>plays</v>
      </c>
      <c r="S3711" s="9">
        <f t="shared" si="172"/>
        <v>41785.707708333335</v>
      </c>
      <c r="T3711" s="9">
        <f t="shared" si="173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171"/>
        <v>1.4115384615384616</v>
      </c>
      <c r="P3712">
        <f>IFERROR(E3712/L3712, "null")</f>
        <v>67.962962962962962</v>
      </c>
      <c r="Q3712" t="str">
        <f>TRIM(LEFT(N3712,SEARCH("/",N3712,1)-1))</f>
        <v>theater</v>
      </c>
      <c r="R3712" t="str">
        <f>TRIM(RIGHT(N3712,LEN(N3712)-SEARCH("/",N3712)))</f>
        <v>plays</v>
      </c>
      <c r="S3712" s="9">
        <f t="shared" si="172"/>
        <v>42072.576249999998</v>
      </c>
      <c r="T3712" s="9">
        <f t="shared" si="173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171"/>
        <v>1.1399999999999999</v>
      </c>
      <c r="P3713">
        <f>IFERROR(E3713/L3713, "null")</f>
        <v>27.142857142857142</v>
      </c>
      <c r="Q3713" t="str">
        <f>TRIM(LEFT(N3713,SEARCH("/",N3713,1)-1))</f>
        <v>theater</v>
      </c>
      <c r="R3713" t="str">
        <f>TRIM(RIGHT(N3713,LEN(N3713)-SEARCH("/",N3713)))</f>
        <v>plays</v>
      </c>
      <c r="S3713" s="9">
        <f t="shared" si="172"/>
        <v>41779.724224537036</v>
      </c>
      <c r="T3713" s="9">
        <f t="shared" si="173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171"/>
        <v>1.5373333333333334</v>
      </c>
      <c r="P3714">
        <f>IFERROR(E3714/L3714, "null")</f>
        <v>110.86538461538461</v>
      </c>
      <c r="Q3714" t="str">
        <f>TRIM(LEFT(N3714,SEARCH("/",N3714,1)-1))</f>
        <v>theater</v>
      </c>
      <c r="R3714" t="str">
        <f>TRIM(RIGHT(N3714,LEN(N3714)-SEARCH("/",N3714)))</f>
        <v>plays</v>
      </c>
      <c r="S3714" s="9">
        <f t="shared" si="172"/>
        <v>42134.172071759262</v>
      </c>
      <c r="T3714" s="9">
        <f t="shared" si="173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174">E3715/D3715</f>
        <v>1.0149999999999999</v>
      </c>
      <c r="P3715">
        <f>IFERROR(E3715/L3715, "null")</f>
        <v>106.84210526315789</v>
      </c>
      <c r="Q3715" t="str">
        <f>TRIM(LEFT(N3715,SEARCH("/",N3715,1)-1))</f>
        <v>theater</v>
      </c>
      <c r="R3715" t="str">
        <f>TRIM(RIGHT(N3715,LEN(N3715)-SEARCH("/",N3715)))</f>
        <v>plays</v>
      </c>
      <c r="S3715" s="9">
        <f t="shared" ref="S3715:S3778" si="175">(((J3715/60)/60)/24)+DATE(1970,1,1)</f>
        <v>42505.738032407404</v>
      </c>
      <c r="T3715" s="9">
        <f t="shared" ref="T3715:T3778" si="176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174"/>
        <v>1.0235000000000001</v>
      </c>
      <c r="P3716">
        <f>IFERROR(E3716/L3716, "null")</f>
        <v>105.51546391752578</v>
      </c>
      <c r="Q3716" t="str">
        <f>TRIM(LEFT(N3716,SEARCH("/",N3716,1)-1))</f>
        <v>theater</v>
      </c>
      <c r="R3716" t="str">
        <f>TRIM(RIGHT(N3716,LEN(N3716)-SEARCH("/",N3716)))</f>
        <v>plays</v>
      </c>
      <c r="S3716" s="9">
        <f t="shared" si="175"/>
        <v>42118.556331018524</v>
      </c>
      <c r="T3716" s="9">
        <f t="shared" si="176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174"/>
        <v>1.0257142857142858</v>
      </c>
      <c r="P3717">
        <f>IFERROR(E3717/L3717, "null")</f>
        <v>132.96296296296296</v>
      </c>
      <c r="Q3717" t="str">
        <f>TRIM(LEFT(N3717,SEARCH("/",N3717,1)-1))</f>
        <v>theater</v>
      </c>
      <c r="R3717" t="str">
        <f>TRIM(RIGHT(N3717,LEN(N3717)-SEARCH("/",N3717)))</f>
        <v>plays</v>
      </c>
      <c r="S3717" s="9">
        <f t="shared" si="175"/>
        <v>42036.995590277773</v>
      </c>
      <c r="T3717" s="9">
        <f t="shared" si="176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174"/>
        <v>1.5575000000000001</v>
      </c>
      <c r="P3718">
        <f>IFERROR(E3718/L3718, "null")</f>
        <v>51.916666666666664</v>
      </c>
      <c r="Q3718" t="str">
        <f>TRIM(LEFT(N3718,SEARCH("/",N3718,1)-1))</f>
        <v>theater</v>
      </c>
      <c r="R3718" t="str">
        <f>TRIM(RIGHT(N3718,LEN(N3718)-SEARCH("/",N3718)))</f>
        <v>plays</v>
      </c>
      <c r="S3718" s="9">
        <f t="shared" si="175"/>
        <v>42360.887835648144</v>
      </c>
      <c r="T3718" s="9">
        <f t="shared" si="176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174"/>
        <v>1.0075000000000001</v>
      </c>
      <c r="P3719">
        <f>IFERROR(E3719/L3719, "null")</f>
        <v>310</v>
      </c>
      <c r="Q3719" t="str">
        <f>TRIM(LEFT(N3719,SEARCH("/",N3719,1)-1))</f>
        <v>theater</v>
      </c>
      <c r="R3719" t="str">
        <f>TRIM(RIGHT(N3719,LEN(N3719)-SEARCH("/",N3719)))</f>
        <v>plays</v>
      </c>
      <c r="S3719" s="9">
        <f t="shared" si="175"/>
        <v>42102.866307870368</v>
      </c>
      <c r="T3719" s="9">
        <f t="shared" si="176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174"/>
        <v>2.3940000000000001</v>
      </c>
      <c r="P3720">
        <f>IFERROR(E3720/L3720, "null")</f>
        <v>26.021739130434781</v>
      </c>
      <c r="Q3720" t="str">
        <f>TRIM(LEFT(N3720,SEARCH("/",N3720,1)-1))</f>
        <v>theater</v>
      </c>
      <c r="R3720" t="str">
        <f>TRIM(RIGHT(N3720,LEN(N3720)-SEARCH("/",N3720)))</f>
        <v>plays</v>
      </c>
      <c r="S3720" s="9">
        <f t="shared" si="175"/>
        <v>42032.716145833328</v>
      </c>
      <c r="T3720" s="9">
        <f t="shared" si="176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174"/>
        <v>2.1</v>
      </c>
      <c r="P3721">
        <f>IFERROR(E3721/L3721, "null")</f>
        <v>105</v>
      </c>
      <c r="Q3721" t="str">
        <f>TRIM(LEFT(N3721,SEARCH("/",N3721,1)-1))</f>
        <v>theater</v>
      </c>
      <c r="R3721" t="str">
        <f>TRIM(RIGHT(N3721,LEN(N3721)-SEARCH("/",N3721)))</f>
        <v>plays</v>
      </c>
      <c r="S3721" s="9">
        <f t="shared" si="175"/>
        <v>42147.729930555557</v>
      </c>
      <c r="T3721" s="9">
        <f t="shared" si="176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174"/>
        <v>1.0451515151515152</v>
      </c>
      <c r="P3722">
        <f>IFERROR(E3722/L3722, "null")</f>
        <v>86.224999999999994</v>
      </c>
      <c r="Q3722" t="str">
        <f>TRIM(LEFT(N3722,SEARCH("/",N3722,1)-1))</f>
        <v>theater</v>
      </c>
      <c r="R3722" t="str">
        <f>TRIM(RIGHT(N3722,LEN(N3722)-SEARCH("/",N3722)))</f>
        <v>plays</v>
      </c>
      <c r="S3722" s="9">
        <f t="shared" si="175"/>
        <v>42165.993125000001</v>
      </c>
      <c r="T3722" s="9">
        <f t="shared" si="176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174"/>
        <v>1.008</v>
      </c>
      <c r="P3723">
        <f>IFERROR(E3723/L3723, "null")</f>
        <v>114.54545454545455</v>
      </c>
      <c r="Q3723" t="str">
        <f>TRIM(LEFT(N3723,SEARCH("/",N3723,1)-1))</f>
        <v>theater</v>
      </c>
      <c r="R3723" t="str">
        <f>TRIM(RIGHT(N3723,LEN(N3723)-SEARCH("/",N3723)))</f>
        <v>plays</v>
      </c>
      <c r="S3723" s="9">
        <f t="shared" si="175"/>
        <v>41927.936157407406</v>
      </c>
      <c r="T3723" s="9">
        <f t="shared" si="176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174"/>
        <v>1.1120000000000001</v>
      </c>
      <c r="P3724">
        <f>IFERROR(E3724/L3724, "null")</f>
        <v>47.657142857142858</v>
      </c>
      <c r="Q3724" t="str">
        <f>TRIM(LEFT(N3724,SEARCH("/",N3724,1)-1))</f>
        <v>theater</v>
      </c>
      <c r="R3724" t="str">
        <f>TRIM(RIGHT(N3724,LEN(N3724)-SEARCH("/",N3724)))</f>
        <v>plays</v>
      </c>
      <c r="S3724" s="9">
        <f t="shared" si="175"/>
        <v>42381.671840277777</v>
      </c>
      <c r="T3724" s="9">
        <f t="shared" si="176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174"/>
        <v>1.0204444444444445</v>
      </c>
      <c r="P3725">
        <f>IFERROR(E3725/L3725, "null")</f>
        <v>72.888888888888886</v>
      </c>
      <c r="Q3725" t="str">
        <f>TRIM(LEFT(N3725,SEARCH("/",N3725,1)-1))</f>
        <v>theater</v>
      </c>
      <c r="R3725" t="str">
        <f>TRIM(RIGHT(N3725,LEN(N3725)-SEARCH("/",N3725)))</f>
        <v>plays</v>
      </c>
      <c r="S3725" s="9">
        <f t="shared" si="175"/>
        <v>41943.753032407411</v>
      </c>
      <c r="T3725" s="9">
        <f t="shared" si="176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174"/>
        <v>1.0254767441860466</v>
      </c>
      <c r="P3726">
        <f>IFERROR(E3726/L3726, "null")</f>
        <v>49.545505617977533</v>
      </c>
      <c r="Q3726" t="str">
        <f>TRIM(LEFT(N3726,SEARCH("/",N3726,1)-1))</f>
        <v>theater</v>
      </c>
      <c r="R3726" t="str">
        <f>TRIM(RIGHT(N3726,LEN(N3726)-SEARCH("/",N3726)))</f>
        <v>plays</v>
      </c>
      <c r="S3726" s="9">
        <f t="shared" si="175"/>
        <v>42465.491435185191</v>
      </c>
      <c r="T3726" s="9">
        <f t="shared" si="176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174"/>
        <v>1.27</v>
      </c>
      <c r="P3727">
        <f>IFERROR(E3727/L3727, "null")</f>
        <v>25.4</v>
      </c>
      <c r="Q3727" t="str">
        <f>TRIM(LEFT(N3727,SEARCH("/",N3727,1)-1))</f>
        <v>theater</v>
      </c>
      <c r="R3727" t="str">
        <f>TRIM(RIGHT(N3727,LEN(N3727)-SEARCH("/",N3727)))</f>
        <v>plays</v>
      </c>
      <c r="S3727" s="9">
        <f t="shared" si="175"/>
        <v>42401.945219907408</v>
      </c>
      <c r="T3727" s="9">
        <f t="shared" si="176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174"/>
        <v>3.3870588235294119</v>
      </c>
      <c r="P3728">
        <f>IFERROR(E3728/L3728, "null")</f>
        <v>62.586956521739133</v>
      </c>
      <c r="Q3728" t="str">
        <f>TRIM(LEFT(N3728,SEARCH("/",N3728,1)-1))</f>
        <v>theater</v>
      </c>
      <c r="R3728" t="str">
        <f>TRIM(RIGHT(N3728,LEN(N3728)-SEARCH("/",N3728)))</f>
        <v>plays</v>
      </c>
      <c r="S3728" s="9">
        <f t="shared" si="175"/>
        <v>42462.140868055561</v>
      </c>
      <c r="T3728" s="9">
        <f t="shared" si="176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174"/>
        <v>1.0075000000000001</v>
      </c>
      <c r="P3729">
        <f>IFERROR(E3729/L3729, "null")</f>
        <v>61.060606060606062</v>
      </c>
      <c r="Q3729" t="str">
        <f>TRIM(LEFT(N3729,SEARCH("/",N3729,1)-1))</f>
        <v>theater</v>
      </c>
      <c r="R3729" t="str">
        <f>TRIM(RIGHT(N3729,LEN(N3729)-SEARCH("/",N3729)))</f>
        <v>plays</v>
      </c>
      <c r="S3729" s="9">
        <f t="shared" si="175"/>
        <v>42632.348310185189</v>
      </c>
      <c r="T3729" s="9">
        <f t="shared" si="176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174"/>
        <v>9.3100000000000002E-2</v>
      </c>
      <c r="P3730">
        <f>IFERROR(E3730/L3730, "null")</f>
        <v>60.064516129032256</v>
      </c>
      <c r="Q3730" t="str">
        <f>TRIM(LEFT(N3730,SEARCH("/",N3730,1)-1))</f>
        <v>theater</v>
      </c>
      <c r="R3730" t="str">
        <f>TRIM(RIGHT(N3730,LEN(N3730)-SEARCH("/",N3730)))</f>
        <v>plays</v>
      </c>
      <c r="S3730" s="9">
        <f t="shared" si="175"/>
        <v>42205.171018518522</v>
      </c>
      <c r="T3730" s="9">
        <f t="shared" si="176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174"/>
        <v>7.2400000000000006E-2</v>
      </c>
      <c r="P3731">
        <f>IFERROR(E3731/L3731, "null")</f>
        <v>72.400000000000006</v>
      </c>
      <c r="Q3731" t="str">
        <f>TRIM(LEFT(N3731,SEARCH("/",N3731,1)-1))</f>
        <v>theater</v>
      </c>
      <c r="R3731" t="str">
        <f>TRIM(RIGHT(N3731,LEN(N3731)-SEARCH("/",N3731)))</f>
        <v>plays</v>
      </c>
      <c r="S3731" s="9">
        <f t="shared" si="175"/>
        <v>42041.205000000002</v>
      </c>
      <c r="T3731" s="9">
        <f t="shared" si="176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174"/>
        <v>0.1</v>
      </c>
      <c r="P3732">
        <f>IFERROR(E3732/L3732, "null")</f>
        <v>100</v>
      </c>
      <c r="Q3732" t="str">
        <f>TRIM(LEFT(N3732,SEARCH("/",N3732,1)-1))</f>
        <v>theater</v>
      </c>
      <c r="R3732" t="str">
        <f>TRIM(RIGHT(N3732,LEN(N3732)-SEARCH("/",N3732)))</f>
        <v>plays</v>
      </c>
      <c r="S3732" s="9">
        <f t="shared" si="175"/>
        <v>42203.677766203706</v>
      </c>
      <c r="T3732" s="9">
        <f t="shared" si="176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174"/>
        <v>0.11272727272727273</v>
      </c>
      <c r="P3733">
        <f>IFERROR(E3733/L3733, "null")</f>
        <v>51.666666666666664</v>
      </c>
      <c r="Q3733" t="str">
        <f>TRIM(LEFT(N3733,SEARCH("/",N3733,1)-1))</f>
        <v>theater</v>
      </c>
      <c r="R3733" t="str">
        <f>TRIM(RIGHT(N3733,LEN(N3733)-SEARCH("/",N3733)))</f>
        <v>plays</v>
      </c>
      <c r="S3733" s="9">
        <f t="shared" si="175"/>
        <v>41983.752847222218</v>
      </c>
      <c r="T3733" s="9">
        <f t="shared" si="176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174"/>
        <v>0.15411764705882353</v>
      </c>
      <c r="P3734">
        <f>IFERROR(E3734/L3734, "null")</f>
        <v>32.75</v>
      </c>
      <c r="Q3734" t="str">
        <f>TRIM(LEFT(N3734,SEARCH("/",N3734,1)-1))</f>
        <v>theater</v>
      </c>
      <c r="R3734" t="str">
        <f>TRIM(RIGHT(N3734,LEN(N3734)-SEARCH("/",N3734)))</f>
        <v>plays</v>
      </c>
      <c r="S3734" s="9">
        <f t="shared" si="175"/>
        <v>41968.677465277782</v>
      </c>
      <c r="T3734" s="9">
        <f t="shared" si="176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174"/>
        <v>0</v>
      </c>
      <c r="P3735" t="str">
        <f>IFERROR(E3735/L3735, "null")</f>
        <v>null</v>
      </c>
      <c r="Q3735" t="str">
        <f>TRIM(LEFT(N3735,SEARCH("/",N3735,1)-1))</f>
        <v>theater</v>
      </c>
      <c r="R3735" t="str">
        <f>TRIM(RIGHT(N3735,LEN(N3735)-SEARCH("/",N3735)))</f>
        <v>plays</v>
      </c>
      <c r="S3735" s="9">
        <f t="shared" si="175"/>
        <v>42103.024398148147</v>
      </c>
      <c r="T3735" s="9">
        <f t="shared" si="176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174"/>
        <v>0.28466666666666668</v>
      </c>
      <c r="P3736">
        <f>IFERROR(E3736/L3736, "null")</f>
        <v>61</v>
      </c>
      <c r="Q3736" t="str">
        <f>TRIM(LEFT(N3736,SEARCH("/",N3736,1)-1))</f>
        <v>theater</v>
      </c>
      <c r="R3736" t="str">
        <f>TRIM(RIGHT(N3736,LEN(N3736)-SEARCH("/",N3736)))</f>
        <v>plays</v>
      </c>
      <c r="S3736" s="9">
        <f t="shared" si="175"/>
        <v>42089.901574074072</v>
      </c>
      <c r="T3736" s="9">
        <f t="shared" si="176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174"/>
        <v>0.13333333333333333</v>
      </c>
      <c r="P3737">
        <f>IFERROR(E3737/L3737, "null")</f>
        <v>10</v>
      </c>
      <c r="Q3737" t="str">
        <f>TRIM(LEFT(N3737,SEARCH("/",N3737,1)-1))</f>
        <v>theater</v>
      </c>
      <c r="R3737" t="str">
        <f>TRIM(RIGHT(N3737,LEN(N3737)-SEARCH("/",N3737)))</f>
        <v>plays</v>
      </c>
      <c r="S3737" s="9">
        <f t="shared" si="175"/>
        <v>42122.693159722221</v>
      </c>
      <c r="T3737" s="9">
        <f t="shared" si="176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174"/>
        <v>6.6666666666666671E-3</v>
      </c>
      <c r="P3738">
        <f>IFERROR(E3738/L3738, "null")</f>
        <v>10</v>
      </c>
      <c r="Q3738" t="str">
        <f>TRIM(LEFT(N3738,SEARCH("/",N3738,1)-1))</f>
        <v>theater</v>
      </c>
      <c r="R3738" t="str">
        <f>TRIM(RIGHT(N3738,LEN(N3738)-SEARCH("/",N3738)))</f>
        <v>plays</v>
      </c>
      <c r="S3738" s="9">
        <f t="shared" si="175"/>
        <v>42048.711724537032</v>
      </c>
      <c r="T3738" s="9">
        <f t="shared" si="176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174"/>
        <v>0.21428571428571427</v>
      </c>
      <c r="P3739">
        <f>IFERROR(E3739/L3739, "null")</f>
        <v>37.5</v>
      </c>
      <c r="Q3739" t="str">
        <f>TRIM(LEFT(N3739,SEARCH("/",N3739,1)-1))</f>
        <v>theater</v>
      </c>
      <c r="R3739" t="str">
        <f>TRIM(RIGHT(N3739,LEN(N3739)-SEARCH("/",N3739)))</f>
        <v>plays</v>
      </c>
      <c r="S3739" s="9">
        <f t="shared" si="175"/>
        <v>42297.691006944442</v>
      </c>
      <c r="T3739" s="9">
        <f t="shared" si="176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174"/>
        <v>0.18</v>
      </c>
      <c r="P3740">
        <f>IFERROR(E3740/L3740, "null")</f>
        <v>45</v>
      </c>
      <c r="Q3740" t="str">
        <f>TRIM(LEFT(N3740,SEARCH("/",N3740,1)-1))</f>
        <v>theater</v>
      </c>
      <c r="R3740" t="str">
        <f>TRIM(RIGHT(N3740,LEN(N3740)-SEARCH("/",N3740)))</f>
        <v>plays</v>
      </c>
      <c r="S3740" s="9">
        <f t="shared" si="175"/>
        <v>41813.938715277778</v>
      </c>
      <c r="T3740" s="9">
        <f t="shared" si="176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174"/>
        <v>0.20125000000000001</v>
      </c>
      <c r="P3741">
        <f>IFERROR(E3741/L3741, "null")</f>
        <v>100.625</v>
      </c>
      <c r="Q3741" t="str">
        <f>TRIM(LEFT(N3741,SEARCH("/",N3741,1)-1))</f>
        <v>theater</v>
      </c>
      <c r="R3741" t="str">
        <f>TRIM(RIGHT(N3741,LEN(N3741)-SEARCH("/",N3741)))</f>
        <v>plays</v>
      </c>
      <c r="S3741" s="9">
        <f t="shared" si="175"/>
        <v>42548.449861111112</v>
      </c>
      <c r="T3741" s="9">
        <f t="shared" si="176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174"/>
        <v>0.17899999999999999</v>
      </c>
      <c r="P3742">
        <f>IFERROR(E3742/L3742, "null")</f>
        <v>25.571428571428573</v>
      </c>
      <c r="Q3742" t="str">
        <f>TRIM(LEFT(N3742,SEARCH("/",N3742,1)-1))</f>
        <v>theater</v>
      </c>
      <c r="R3742" t="str">
        <f>TRIM(RIGHT(N3742,LEN(N3742)-SEARCH("/",N3742)))</f>
        <v>plays</v>
      </c>
      <c r="S3742" s="9">
        <f t="shared" si="175"/>
        <v>41833.089756944442</v>
      </c>
      <c r="T3742" s="9">
        <f t="shared" si="176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174"/>
        <v>0</v>
      </c>
      <c r="P3743" t="str">
        <f>IFERROR(E3743/L3743, "null")</f>
        <v>null</v>
      </c>
      <c r="Q3743" t="str">
        <f>TRIM(LEFT(N3743,SEARCH("/",N3743,1)-1))</f>
        <v>theater</v>
      </c>
      <c r="R3743" t="str">
        <f>TRIM(RIGHT(N3743,LEN(N3743)-SEARCH("/",N3743)))</f>
        <v>plays</v>
      </c>
      <c r="S3743" s="9">
        <f t="shared" si="175"/>
        <v>42325.920717592591</v>
      </c>
      <c r="T3743" s="9">
        <f t="shared" si="176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174"/>
        <v>0.02</v>
      </c>
      <c r="P3744">
        <f>IFERROR(E3744/L3744, "null")</f>
        <v>25</v>
      </c>
      <c r="Q3744" t="str">
        <f>TRIM(LEFT(N3744,SEARCH("/",N3744,1)-1))</f>
        <v>theater</v>
      </c>
      <c r="R3744" t="str">
        <f>TRIM(RIGHT(N3744,LEN(N3744)-SEARCH("/",N3744)))</f>
        <v>plays</v>
      </c>
      <c r="S3744" s="9">
        <f t="shared" si="175"/>
        <v>41858.214629629627</v>
      </c>
      <c r="T3744" s="9">
        <f t="shared" si="176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174"/>
        <v>0</v>
      </c>
      <c r="P3745" t="str">
        <f>IFERROR(E3745/L3745, "null")</f>
        <v>null</v>
      </c>
      <c r="Q3745" t="str">
        <f>TRIM(LEFT(N3745,SEARCH("/",N3745,1)-1))</f>
        <v>theater</v>
      </c>
      <c r="R3745" t="str">
        <f>TRIM(RIGHT(N3745,LEN(N3745)-SEARCH("/",N3745)))</f>
        <v>plays</v>
      </c>
      <c r="S3745" s="9">
        <f t="shared" si="175"/>
        <v>41793.710231481484</v>
      </c>
      <c r="T3745" s="9">
        <f t="shared" si="176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174"/>
        <v>0</v>
      </c>
      <c r="P3746" t="str">
        <f>IFERROR(E3746/L3746, "null")</f>
        <v>null</v>
      </c>
      <c r="Q3746" t="str">
        <f>TRIM(LEFT(N3746,SEARCH("/",N3746,1)-1))</f>
        <v>theater</v>
      </c>
      <c r="R3746" t="str">
        <f>TRIM(RIGHT(N3746,LEN(N3746)-SEARCH("/",N3746)))</f>
        <v>plays</v>
      </c>
      <c r="S3746" s="9">
        <f t="shared" si="175"/>
        <v>41793.814259259263</v>
      </c>
      <c r="T3746" s="9">
        <f t="shared" si="176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174"/>
        <v>0.1</v>
      </c>
      <c r="P3747">
        <f>IFERROR(E3747/L3747, "null")</f>
        <v>10</v>
      </c>
      <c r="Q3747" t="str">
        <f>TRIM(LEFT(N3747,SEARCH("/",N3747,1)-1))</f>
        <v>theater</v>
      </c>
      <c r="R3747" t="str">
        <f>TRIM(RIGHT(N3747,LEN(N3747)-SEARCH("/",N3747)))</f>
        <v>plays</v>
      </c>
      <c r="S3747" s="9">
        <f t="shared" si="175"/>
        <v>41831.697939814818</v>
      </c>
      <c r="T3747" s="9">
        <f t="shared" si="176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174"/>
        <v>2.3764705882352941E-2</v>
      </c>
      <c r="P3748">
        <f>IFERROR(E3748/L3748, "null")</f>
        <v>202</v>
      </c>
      <c r="Q3748" t="str">
        <f>TRIM(LEFT(N3748,SEARCH("/",N3748,1)-1))</f>
        <v>theater</v>
      </c>
      <c r="R3748" t="str">
        <f>TRIM(RIGHT(N3748,LEN(N3748)-SEARCH("/",N3748)))</f>
        <v>plays</v>
      </c>
      <c r="S3748" s="9">
        <f t="shared" si="175"/>
        <v>42621.389340277776</v>
      </c>
      <c r="T3748" s="9">
        <f t="shared" si="176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174"/>
        <v>0.01</v>
      </c>
      <c r="P3749">
        <f>IFERROR(E3749/L3749, "null")</f>
        <v>25</v>
      </c>
      <c r="Q3749" t="str">
        <f>TRIM(LEFT(N3749,SEARCH("/",N3749,1)-1))</f>
        <v>theater</v>
      </c>
      <c r="R3749" t="str">
        <f>TRIM(RIGHT(N3749,LEN(N3749)-SEARCH("/",N3749)))</f>
        <v>plays</v>
      </c>
      <c r="S3749" s="9">
        <f t="shared" si="175"/>
        <v>42164.299722222218</v>
      </c>
      <c r="T3749" s="9">
        <f t="shared" si="176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174"/>
        <v>1.0351999999999999</v>
      </c>
      <c r="P3750">
        <f>IFERROR(E3750/L3750, "null")</f>
        <v>99.538461538461533</v>
      </c>
      <c r="Q3750" t="str">
        <f>TRIM(LEFT(N3750,SEARCH("/",N3750,1)-1))</f>
        <v>theater</v>
      </c>
      <c r="R3750" t="str">
        <f>TRIM(RIGHT(N3750,LEN(N3750)-SEARCH("/",N3750)))</f>
        <v>musical</v>
      </c>
      <c r="S3750" s="9">
        <f t="shared" si="175"/>
        <v>42395.706435185188</v>
      </c>
      <c r="T3750" s="9">
        <f t="shared" si="176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174"/>
        <v>1.05</v>
      </c>
      <c r="P3751">
        <f>IFERROR(E3751/L3751, "null")</f>
        <v>75</v>
      </c>
      <c r="Q3751" t="str">
        <f>TRIM(LEFT(N3751,SEARCH("/",N3751,1)-1))</f>
        <v>theater</v>
      </c>
      <c r="R3751" t="str">
        <f>TRIM(RIGHT(N3751,LEN(N3751)-SEARCH("/",N3751)))</f>
        <v>musical</v>
      </c>
      <c r="S3751" s="9">
        <f t="shared" si="175"/>
        <v>42458.127175925925</v>
      </c>
      <c r="T3751" s="9">
        <f t="shared" si="176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174"/>
        <v>1.0044999999999999</v>
      </c>
      <c r="P3752">
        <f>IFERROR(E3752/L3752, "null")</f>
        <v>215.25</v>
      </c>
      <c r="Q3752" t="str">
        <f>TRIM(LEFT(N3752,SEARCH("/",N3752,1)-1))</f>
        <v>theater</v>
      </c>
      <c r="R3752" t="str">
        <f>TRIM(RIGHT(N3752,LEN(N3752)-SEARCH("/",N3752)))</f>
        <v>musical</v>
      </c>
      <c r="S3752" s="9">
        <f t="shared" si="175"/>
        <v>42016.981574074074</v>
      </c>
      <c r="T3752" s="9">
        <f t="shared" si="176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174"/>
        <v>1.3260000000000001</v>
      </c>
      <c r="P3753">
        <f>IFERROR(E3753/L3753, "null")</f>
        <v>120.54545454545455</v>
      </c>
      <c r="Q3753" t="str">
        <f>TRIM(LEFT(N3753,SEARCH("/",N3753,1)-1))</f>
        <v>theater</v>
      </c>
      <c r="R3753" t="str">
        <f>TRIM(RIGHT(N3753,LEN(N3753)-SEARCH("/",N3753)))</f>
        <v>musical</v>
      </c>
      <c r="S3753" s="9">
        <f t="shared" si="175"/>
        <v>42403.035567129627</v>
      </c>
      <c r="T3753" s="9">
        <f t="shared" si="176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174"/>
        <v>1.1299999999999999</v>
      </c>
      <c r="P3754">
        <f>IFERROR(E3754/L3754, "null")</f>
        <v>37.666666666666664</v>
      </c>
      <c r="Q3754" t="str">
        <f>TRIM(LEFT(N3754,SEARCH("/",N3754,1)-1))</f>
        <v>theater</v>
      </c>
      <c r="R3754" t="str">
        <f>TRIM(RIGHT(N3754,LEN(N3754)-SEARCH("/",N3754)))</f>
        <v>musical</v>
      </c>
      <c r="S3754" s="9">
        <f t="shared" si="175"/>
        <v>42619.802488425921</v>
      </c>
      <c r="T3754" s="9">
        <f t="shared" si="176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174"/>
        <v>1.0334000000000001</v>
      </c>
      <c r="P3755">
        <f>IFERROR(E3755/L3755, "null")</f>
        <v>172.23333333333332</v>
      </c>
      <c r="Q3755" t="str">
        <f>TRIM(LEFT(N3755,SEARCH("/",N3755,1)-1))</f>
        <v>theater</v>
      </c>
      <c r="R3755" t="str">
        <f>TRIM(RIGHT(N3755,LEN(N3755)-SEARCH("/",N3755)))</f>
        <v>musical</v>
      </c>
      <c r="S3755" s="9">
        <f t="shared" si="175"/>
        <v>42128.824074074073</v>
      </c>
      <c r="T3755" s="9">
        <f t="shared" si="176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174"/>
        <v>1.2</v>
      </c>
      <c r="P3756">
        <f>IFERROR(E3756/L3756, "null")</f>
        <v>111.11111111111111</v>
      </c>
      <c r="Q3756" t="str">
        <f>TRIM(LEFT(N3756,SEARCH("/",N3756,1)-1))</f>
        <v>theater</v>
      </c>
      <c r="R3756" t="str">
        <f>TRIM(RIGHT(N3756,LEN(N3756)-SEARCH("/",N3756)))</f>
        <v>musical</v>
      </c>
      <c r="S3756" s="9">
        <f t="shared" si="175"/>
        <v>41808.881215277775</v>
      </c>
      <c r="T3756" s="9">
        <f t="shared" si="176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174"/>
        <v>1.2963636363636364</v>
      </c>
      <c r="P3757">
        <f>IFERROR(E3757/L3757, "null")</f>
        <v>25.464285714285715</v>
      </c>
      <c r="Q3757" t="str">
        <f>TRIM(LEFT(N3757,SEARCH("/",N3757,1)-1))</f>
        <v>theater</v>
      </c>
      <c r="R3757" t="str">
        <f>TRIM(RIGHT(N3757,LEN(N3757)-SEARCH("/",N3757)))</f>
        <v>musical</v>
      </c>
      <c r="S3757" s="9">
        <f t="shared" si="175"/>
        <v>42445.866979166662</v>
      </c>
      <c r="T3757" s="9">
        <f t="shared" si="176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174"/>
        <v>1.0111111111111111</v>
      </c>
      <c r="P3758">
        <f>IFERROR(E3758/L3758, "null")</f>
        <v>267.64705882352939</v>
      </c>
      <c r="Q3758" t="str">
        <f>TRIM(LEFT(N3758,SEARCH("/",N3758,1)-1))</f>
        <v>theater</v>
      </c>
      <c r="R3758" t="str">
        <f>TRIM(RIGHT(N3758,LEN(N3758)-SEARCH("/",N3758)))</f>
        <v>musical</v>
      </c>
      <c r="S3758" s="9">
        <f t="shared" si="175"/>
        <v>41771.814791666664</v>
      </c>
      <c r="T3758" s="9">
        <f t="shared" si="176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174"/>
        <v>1.0851428571428572</v>
      </c>
      <c r="P3759">
        <f>IFERROR(E3759/L3759, "null")</f>
        <v>75.959999999999994</v>
      </c>
      <c r="Q3759" t="str">
        <f>TRIM(LEFT(N3759,SEARCH("/",N3759,1)-1))</f>
        <v>theater</v>
      </c>
      <c r="R3759" t="str">
        <f>TRIM(RIGHT(N3759,LEN(N3759)-SEARCH("/",N3759)))</f>
        <v>musical</v>
      </c>
      <c r="S3759" s="9">
        <f t="shared" si="175"/>
        <v>41954.850868055553</v>
      </c>
      <c r="T3759" s="9">
        <f t="shared" si="176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174"/>
        <v>1.0233333333333334</v>
      </c>
      <c r="P3760">
        <f>IFERROR(E3760/L3760, "null")</f>
        <v>59.03846153846154</v>
      </c>
      <c r="Q3760" t="str">
        <f>TRIM(LEFT(N3760,SEARCH("/",N3760,1)-1))</f>
        <v>theater</v>
      </c>
      <c r="R3760" t="str">
        <f>TRIM(RIGHT(N3760,LEN(N3760)-SEARCH("/",N3760)))</f>
        <v>musical</v>
      </c>
      <c r="S3760" s="9">
        <f t="shared" si="175"/>
        <v>41747.471504629626</v>
      </c>
      <c r="T3760" s="9">
        <f t="shared" si="176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174"/>
        <v>1.1024425000000002</v>
      </c>
      <c r="P3761">
        <f>IFERROR(E3761/L3761, "null")</f>
        <v>50.111022727272733</v>
      </c>
      <c r="Q3761" t="str">
        <f>TRIM(LEFT(N3761,SEARCH("/",N3761,1)-1))</f>
        <v>theater</v>
      </c>
      <c r="R3761" t="str">
        <f>TRIM(RIGHT(N3761,LEN(N3761)-SEARCH("/",N3761)))</f>
        <v>musical</v>
      </c>
      <c r="S3761" s="9">
        <f t="shared" si="175"/>
        <v>42182.108252314814</v>
      </c>
      <c r="T3761" s="9">
        <f t="shared" si="176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174"/>
        <v>1.010154</v>
      </c>
      <c r="P3762">
        <f>IFERROR(E3762/L3762, "null")</f>
        <v>55.502967032967035</v>
      </c>
      <c r="Q3762" t="str">
        <f>TRIM(LEFT(N3762,SEARCH("/",N3762,1)-1))</f>
        <v>theater</v>
      </c>
      <c r="R3762" t="str">
        <f>TRIM(RIGHT(N3762,LEN(N3762)-SEARCH("/",N3762)))</f>
        <v>musical</v>
      </c>
      <c r="S3762" s="9">
        <f t="shared" si="175"/>
        <v>41739.525300925925</v>
      </c>
      <c r="T3762" s="9">
        <f t="shared" si="176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174"/>
        <v>1</v>
      </c>
      <c r="P3763">
        <f>IFERROR(E3763/L3763, "null")</f>
        <v>166.66666666666666</v>
      </c>
      <c r="Q3763" t="str">
        <f>TRIM(LEFT(N3763,SEARCH("/",N3763,1)-1))</f>
        <v>theater</v>
      </c>
      <c r="R3763" t="str">
        <f>TRIM(RIGHT(N3763,LEN(N3763)-SEARCH("/",N3763)))</f>
        <v>musical</v>
      </c>
      <c r="S3763" s="9">
        <f t="shared" si="175"/>
        <v>42173.466863425929</v>
      </c>
      <c r="T3763" s="9">
        <f t="shared" si="176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174"/>
        <v>1.0624</v>
      </c>
      <c r="P3764">
        <f>IFERROR(E3764/L3764, "null")</f>
        <v>47.428571428571431</v>
      </c>
      <c r="Q3764" t="str">
        <f>TRIM(LEFT(N3764,SEARCH("/",N3764,1)-1))</f>
        <v>theater</v>
      </c>
      <c r="R3764" t="str">
        <f>TRIM(RIGHT(N3764,LEN(N3764)-SEARCH("/",N3764)))</f>
        <v>musical</v>
      </c>
      <c r="S3764" s="9">
        <f t="shared" si="175"/>
        <v>42193.813530092593</v>
      </c>
      <c r="T3764" s="9">
        <f t="shared" si="176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174"/>
        <v>1</v>
      </c>
      <c r="P3765">
        <f>IFERROR(E3765/L3765, "null")</f>
        <v>64.935064935064929</v>
      </c>
      <c r="Q3765" t="str">
        <f>TRIM(LEFT(N3765,SEARCH("/",N3765,1)-1))</f>
        <v>theater</v>
      </c>
      <c r="R3765" t="str">
        <f>TRIM(RIGHT(N3765,LEN(N3765)-SEARCH("/",N3765)))</f>
        <v>musical</v>
      </c>
      <c r="S3765" s="9">
        <f t="shared" si="175"/>
        <v>42065.750300925924</v>
      </c>
      <c r="T3765" s="9">
        <f t="shared" si="176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174"/>
        <v>1</v>
      </c>
      <c r="P3766">
        <f>IFERROR(E3766/L3766, "null")</f>
        <v>55.555555555555557</v>
      </c>
      <c r="Q3766" t="str">
        <f>TRIM(LEFT(N3766,SEARCH("/",N3766,1)-1))</f>
        <v>theater</v>
      </c>
      <c r="R3766" t="str">
        <f>TRIM(RIGHT(N3766,LEN(N3766)-SEARCH("/",N3766)))</f>
        <v>musical</v>
      </c>
      <c r="S3766" s="9">
        <f t="shared" si="175"/>
        <v>42499.842962962968</v>
      </c>
      <c r="T3766" s="9">
        <f t="shared" si="176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174"/>
        <v>1.1345714285714286</v>
      </c>
      <c r="P3767">
        <f>IFERROR(E3767/L3767, "null")</f>
        <v>74.224299065420567</v>
      </c>
      <c r="Q3767" t="str">
        <f>TRIM(LEFT(N3767,SEARCH("/",N3767,1)-1))</f>
        <v>theater</v>
      </c>
      <c r="R3767" t="str">
        <f>TRIM(RIGHT(N3767,LEN(N3767)-SEARCH("/",N3767)))</f>
        <v>musical</v>
      </c>
      <c r="S3767" s="9">
        <f t="shared" si="175"/>
        <v>41820.776412037041</v>
      </c>
      <c r="T3767" s="9">
        <f t="shared" si="176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174"/>
        <v>1.0265010000000001</v>
      </c>
      <c r="P3768">
        <f>IFERROR(E3768/L3768, "null")</f>
        <v>106.9271875</v>
      </c>
      <c r="Q3768" t="str">
        <f>TRIM(LEFT(N3768,SEARCH("/",N3768,1)-1))</f>
        <v>theater</v>
      </c>
      <c r="R3768" t="str">
        <f>TRIM(RIGHT(N3768,LEN(N3768)-SEARCH("/",N3768)))</f>
        <v>musical</v>
      </c>
      <c r="S3768" s="9">
        <f t="shared" si="175"/>
        <v>41788.167187500003</v>
      </c>
      <c r="T3768" s="9">
        <f t="shared" si="176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174"/>
        <v>1.1675</v>
      </c>
      <c r="P3769">
        <f>IFERROR(E3769/L3769, "null")</f>
        <v>41.696428571428569</v>
      </c>
      <c r="Q3769" t="str">
        <f>TRIM(LEFT(N3769,SEARCH("/",N3769,1)-1))</f>
        <v>theater</v>
      </c>
      <c r="R3769" t="str">
        <f>TRIM(RIGHT(N3769,LEN(N3769)-SEARCH("/",N3769)))</f>
        <v>musical</v>
      </c>
      <c r="S3769" s="9">
        <f t="shared" si="175"/>
        <v>42050.019641203704</v>
      </c>
      <c r="T3769" s="9">
        <f t="shared" si="176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174"/>
        <v>1.0765274999999999</v>
      </c>
      <c r="P3770">
        <f>IFERROR(E3770/L3770, "null")</f>
        <v>74.243275862068955</v>
      </c>
      <c r="Q3770" t="str">
        <f>TRIM(LEFT(N3770,SEARCH("/",N3770,1)-1))</f>
        <v>theater</v>
      </c>
      <c r="R3770" t="str">
        <f>TRIM(RIGHT(N3770,LEN(N3770)-SEARCH("/",N3770)))</f>
        <v>musical</v>
      </c>
      <c r="S3770" s="9">
        <f t="shared" si="175"/>
        <v>41772.727893518517</v>
      </c>
      <c r="T3770" s="9">
        <f t="shared" si="176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174"/>
        <v>1</v>
      </c>
      <c r="P3771">
        <f>IFERROR(E3771/L3771, "null")</f>
        <v>73.333333333333329</v>
      </c>
      <c r="Q3771" t="str">
        <f>TRIM(LEFT(N3771,SEARCH("/",N3771,1)-1))</f>
        <v>theater</v>
      </c>
      <c r="R3771" t="str">
        <f>TRIM(RIGHT(N3771,LEN(N3771)-SEARCH("/",N3771)))</f>
        <v>musical</v>
      </c>
      <c r="S3771" s="9">
        <f t="shared" si="175"/>
        <v>42445.598136574074</v>
      </c>
      <c r="T3771" s="9">
        <f t="shared" si="176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174"/>
        <v>1</v>
      </c>
      <c r="P3772">
        <f>IFERROR(E3772/L3772, "null")</f>
        <v>100</v>
      </c>
      <c r="Q3772" t="str">
        <f>TRIM(LEFT(N3772,SEARCH("/",N3772,1)-1))</f>
        <v>theater</v>
      </c>
      <c r="R3772" t="str">
        <f>TRIM(RIGHT(N3772,LEN(N3772)-SEARCH("/",N3772)))</f>
        <v>musical</v>
      </c>
      <c r="S3772" s="9">
        <f t="shared" si="175"/>
        <v>42138.930671296301</v>
      </c>
      <c r="T3772" s="9">
        <f t="shared" si="176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174"/>
        <v>1.46</v>
      </c>
      <c r="P3773">
        <f>IFERROR(E3773/L3773, "null")</f>
        <v>38.421052631578945</v>
      </c>
      <c r="Q3773" t="str">
        <f>TRIM(LEFT(N3773,SEARCH("/",N3773,1)-1))</f>
        <v>theater</v>
      </c>
      <c r="R3773" t="str">
        <f>TRIM(RIGHT(N3773,LEN(N3773)-SEARCH("/",N3773)))</f>
        <v>musical</v>
      </c>
      <c r="S3773" s="9">
        <f t="shared" si="175"/>
        <v>42493.857083333336</v>
      </c>
      <c r="T3773" s="9">
        <f t="shared" si="176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174"/>
        <v>1.1020000000000001</v>
      </c>
      <c r="P3774">
        <f>IFERROR(E3774/L3774, "null")</f>
        <v>166.96969696969697</v>
      </c>
      <c r="Q3774" t="str">
        <f>TRIM(LEFT(N3774,SEARCH("/",N3774,1)-1))</f>
        <v>theater</v>
      </c>
      <c r="R3774" t="str">
        <f>TRIM(RIGHT(N3774,LEN(N3774)-SEARCH("/",N3774)))</f>
        <v>musical</v>
      </c>
      <c r="S3774" s="9">
        <f t="shared" si="175"/>
        <v>42682.616967592592</v>
      </c>
      <c r="T3774" s="9">
        <f t="shared" si="176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174"/>
        <v>1.0820000000000001</v>
      </c>
      <c r="P3775">
        <f>IFERROR(E3775/L3775, "null")</f>
        <v>94.912280701754383</v>
      </c>
      <c r="Q3775" t="str">
        <f>TRIM(LEFT(N3775,SEARCH("/",N3775,1)-1))</f>
        <v>theater</v>
      </c>
      <c r="R3775" t="str">
        <f>TRIM(RIGHT(N3775,LEN(N3775)-SEARCH("/",N3775)))</f>
        <v>musical</v>
      </c>
      <c r="S3775" s="9">
        <f t="shared" si="175"/>
        <v>42656.005173611105</v>
      </c>
      <c r="T3775" s="9">
        <f t="shared" si="176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174"/>
        <v>1</v>
      </c>
      <c r="P3776">
        <f>IFERROR(E3776/L3776, "null")</f>
        <v>100</v>
      </c>
      <c r="Q3776" t="str">
        <f>TRIM(LEFT(N3776,SEARCH("/",N3776,1)-1))</f>
        <v>theater</v>
      </c>
      <c r="R3776" t="str">
        <f>TRIM(RIGHT(N3776,LEN(N3776)-SEARCH("/",N3776)))</f>
        <v>musical</v>
      </c>
      <c r="S3776" s="9">
        <f t="shared" si="175"/>
        <v>42087.792303240742</v>
      </c>
      <c r="T3776" s="9">
        <f t="shared" si="176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174"/>
        <v>1.0024999999999999</v>
      </c>
      <c r="P3777">
        <f>IFERROR(E3777/L3777, "null")</f>
        <v>143.21428571428572</v>
      </c>
      <c r="Q3777" t="str">
        <f>TRIM(LEFT(N3777,SEARCH("/",N3777,1)-1))</f>
        <v>theater</v>
      </c>
      <c r="R3777" t="str">
        <f>TRIM(RIGHT(N3777,LEN(N3777)-SEARCH("/",N3777)))</f>
        <v>musical</v>
      </c>
      <c r="S3777" s="9">
        <f t="shared" si="175"/>
        <v>42075.942627314813</v>
      </c>
      <c r="T3777" s="9">
        <f t="shared" si="176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174"/>
        <v>1.0671250000000001</v>
      </c>
      <c r="P3778">
        <f>IFERROR(E3778/L3778, "null")</f>
        <v>90.819148936170208</v>
      </c>
      <c r="Q3778" t="str">
        <f>TRIM(LEFT(N3778,SEARCH("/",N3778,1)-1))</f>
        <v>theater</v>
      </c>
      <c r="R3778" t="str">
        <f>TRIM(RIGHT(N3778,LEN(N3778)-SEARCH("/",N3778)))</f>
        <v>musical</v>
      </c>
      <c r="S3778" s="9">
        <f t="shared" si="175"/>
        <v>41814.367800925924</v>
      </c>
      <c r="T3778" s="9">
        <f t="shared" si="176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177">E3779/D3779</f>
        <v>1.4319999999999999</v>
      </c>
      <c r="P3779">
        <f>IFERROR(E3779/L3779, "null")</f>
        <v>48.542372881355931</v>
      </c>
      <c r="Q3779" t="str">
        <f>TRIM(LEFT(N3779,SEARCH("/",N3779,1)-1))</f>
        <v>theater</v>
      </c>
      <c r="R3779" t="str">
        <f>TRIM(RIGHT(N3779,LEN(N3779)-SEARCH("/",N3779)))</f>
        <v>musical</v>
      </c>
      <c r="S3779" s="9">
        <f t="shared" ref="S3779:S3842" si="178">(((J3779/60)/60)/24)+DATE(1970,1,1)</f>
        <v>41887.111354166671</v>
      </c>
      <c r="T3779" s="9">
        <f t="shared" ref="T3779:T3842" si="17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177"/>
        <v>1.0504166666666668</v>
      </c>
      <c r="P3780">
        <f>IFERROR(E3780/L3780, "null")</f>
        <v>70.027777777777771</v>
      </c>
      <c r="Q3780" t="str">
        <f>TRIM(LEFT(N3780,SEARCH("/",N3780,1)-1))</f>
        <v>theater</v>
      </c>
      <c r="R3780" t="str">
        <f>TRIM(RIGHT(N3780,LEN(N3780)-SEARCH("/",N3780)))</f>
        <v>musical</v>
      </c>
      <c r="S3780" s="9">
        <f t="shared" si="178"/>
        <v>41989.819212962961</v>
      </c>
      <c r="T3780" s="9">
        <f t="shared" si="17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177"/>
        <v>1.0398000000000001</v>
      </c>
      <c r="P3781">
        <f>IFERROR(E3781/L3781, "null")</f>
        <v>135.62608695652173</v>
      </c>
      <c r="Q3781" t="str">
        <f>TRIM(LEFT(N3781,SEARCH("/",N3781,1)-1))</f>
        <v>theater</v>
      </c>
      <c r="R3781" t="str">
        <f>TRIM(RIGHT(N3781,LEN(N3781)-SEARCH("/",N3781)))</f>
        <v>musical</v>
      </c>
      <c r="S3781" s="9">
        <f t="shared" si="178"/>
        <v>42425.735416666663</v>
      </c>
      <c r="T3781" s="9">
        <f t="shared" si="17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177"/>
        <v>1.2</v>
      </c>
      <c r="P3782">
        <f>IFERROR(E3782/L3782, "null")</f>
        <v>100</v>
      </c>
      <c r="Q3782" t="str">
        <f>TRIM(LEFT(N3782,SEARCH("/",N3782,1)-1))</f>
        <v>theater</v>
      </c>
      <c r="R3782" t="str">
        <f>TRIM(RIGHT(N3782,LEN(N3782)-SEARCH("/",N3782)))</f>
        <v>musical</v>
      </c>
      <c r="S3782" s="9">
        <f t="shared" si="178"/>
        <v>42166.219733796301</v>
      </c>
      <c r="T3782" s="9">
        <f t="shared" si="17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177"/>
        <v>1.0966666666666667</v>
      </c>
      <c r="P3783">
        <f>IFERROR(E3783/L3783, "null")</f>
        <v>94.90384615384616</v>
      </c>
      <c r="Q3783" t="str">
        <f>TRIM(LEFT(N3783,SEARCH("/",N3783,1)-1))</f>
        <v>theater</v>
      </c>
      <c r="R3783" t="str">
        <f>TRIM(RIGHT(N3783,LEN(N3783)-SEARCH("/",N3783)))</f>
        <v>musical</v>
      </c>
      <c r="S3783" s="9">
        <f t="shared" si="178"/>
        <v>41865.882928240739</v>
      </c>
      <c r="T3783" s="9">
        <f t="shared" si="17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177"/>
        <v>1.0175000000000001</v>
      </c>
      <c r="P3784">
        <f>IFERROR(E3784/L3784, "null")</f>
        <v>75.370370370370367</v>
      </c>
      <c r="Q3784" t="str">
        <f>TRIM(LEFT(N3784,SEARCH("/",N3784,1)-1))</f>
        <v>theater</v>
      </c>
      <c r="R3784" t="str">
        <f>TRIM(RIGHT(N3784,LEN(N3784)-SEARCH("/",N3784)))</f>
        <v>musical</v>
      </c>
      <c r="S3784" s="9">
        <f t="shared" si="178"/>
        <v>42546.862233796302</v>
      </c>
      <c r="T3784" s="9">
        <f t="shared" si="17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177"/>
        <v>1.2891666666666666</v>
      </c>
      <c r="P3785">
        <f>IFERROR(E3785/L3785, "null")</f>
        <v>64.458333333333329</v>
      </c>
      <c r="Q3785" t="str">
        <f>TRIM(LEFT(N3785,SEARCH("/",N3785,1)-1))</f>
        <v>theater</v>
      </c>
      <c r="R3785" t="str">
        <f>TRIM(RIGHT(N3785,LEN(N3785)-SEARCH("/",N3785)))</f>
        <v>musical</v>
      </c>
      <c r="S3785" s="9">
        <f t="shared" si="178"/>
        <v>42420.140277777777</v>
      </c>
      <c r="T3785" s="9">
        <f t="shared" si="17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177"/>
        <v>1.1499999999999999</v>
      </c>
      <c r="P3786">
        <f>IFERROR(E3786/L3786, "null")</f>
        <v>115</v>
      </c>
      <c r="Q3786" t="str">
        <f>TRIM(LEFT(N3786,SEARCH("/",N3786,1)-1))</f>
        <v>theater</v>
      </c>
      <c r="R3786" t="str">
        <f>TRIM(RIGHT(N3786,LEN(N3786)-SEARCH("/",N3786)))</f>
        <v>musical</v>
      </c>
      <c r="S3786" s="9">
        <f t="shared" si="178"/>
        <v>42531.980694444443</v>
      </c>
      <c r="T3786" s="9">
        <f t="shared" si="17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177"/>
        <v>1.5075000000000001</v>
      </c>
      <c r="P3787">
        <f>IFERROR(E3787/L3787, "null")</f>
        <v>100.5</v>
      </c>
      <c r="Q3787" t="str">
        <f>TRIM(LEFT(N3787,SEARCH("/",N3787,1)-1))</f>
        <v>theater</v>
      </c>
      <c r="R3787" t="str">
        <f>TRIM(RIGHT(N3787,LEN(N3787)-SEARCH("/",N3787)))</f>
        <v>musical</v>
      </c>
      <c r="S3787" s="9">
        <f t="shared" si="178"/>
        <v>42548.63853009259</v>
      </c>
      <c r="T3787" s="9">
        <f t="shared" si="17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177"/>
        <v>1.1096666666666666</v>
      </c>
      <c r="P3788">
        <f>IFERROR(E3788/L3788, "null")</f>
        <v>93.774647887323937</v>
      </c>
      <c r="Q3788" t="str">
        <f>TRIM(LEFT(N3788,SEARCH("/",N3788,1)-1))</f>
        <v>theater</v>
      </c>
      <c r="R3788" t="str">
        <f>TRIM(RIGHT(N3788,LEN(N3788)-SEARCH("/",N3788)))</f>
        <v>musical</v>
      </c>
      <c r="S3788" s="9">
        <f t="shared" si="178"/>
        <v>42487.037905092591</v>
      </c>
      <c r="T3788" s="9">
        <f t="shared" si="17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177"/>
        <v>1.0028571428571429</v>
      </c>
      <c r="P3789">
        <f>IFERROR(E3789/L3789, "null")</f>
        <v>35.1</v>
      </c>
      <c r="Q3789" t="str">
        <f>TRIM(LEFT(N3789,SEARCH("/",N3789,1)-1))</f>
        <v>theater</v>
      </c>
      <c r="R3789" t="str">
        <f>TRIM(RIGHT(N3789,LEN(N3789)-SEARCH("/",N3789)))</f>
        <v>musical</v>
      </c>
      <c r="S3789" s="9">
        <f t="shared" si="178"/>
        <v>42167.534791666665</v>
      </c>
      <c r="T3789" s="9">
        <f t="shared" si="17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177"/>
        <v>6.6666666666666671E-3</v>
      </c>
      <c r="P3790">
        <f>IFERROR(E3790/L3790, "null")</f>
        <v>500</v>
      </c>
      <c r="Q3790" t="str">
        <f>TRIM(LEFT(N3790,SEARCH("/",N3790,1)-1))</f>
        <v>theater</v>
      </c>
      <c r="R3790" t="str">
        <f>TRIM(RIGHT(N3790,LEN(N3790)-SEARCH("/",N3790)))</f>
        <v>musical</v>
      </c>
      <c r="S3790" s="9">
        <f t="shared" si="178"/>
        <v>42333.695821759262</v>
      </c>
      <c r="T3790" s="9">
        <f t="shared" si="17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177"/>
        <v>3.267605633802817E-2</v>
      </c>
      <c r="P3791">
        <f>IFERROR(E3791/L3791, "null")</f>
        <v>29</v>
      </c>
      <c r="Q3791" t="str">
        <f>TRIM(LEFT(N3791,SEARCH("/",N3791,1)-1))</f>
        <v>theater</v>
      </c>
      <c r="R3791" t="str">
        <f>TRIM(RIGHT(N3791,LEN(N3791)-SEARCH("/",N3791)))</f>
        <v>musical</v>
      </c>
      <c r="S3791" s="9">
        <f t="shared" si="178"/>
        <v>42138.798819444448</v>
      </c>
      <c r="T3791" s="9">
        <f t="shared" si="17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177"/>
        <v>0</v>
      </c>
      <c r="P3792" t="str">
        <f>IFERROR(E3792/L3792, "null")</f>
        <v>null</v>
      </c>
      <c r="Q3792" t="str">
        <f>TRIM(LEFT(N3792,SEARCH("/",N3792,1)-1))</f>
        <v>theater</v>
      </c>
      <c r="R3792" t="str">
        <f>TRIM(RIGHT(N3792,LEN(N3792)-SEARCH("/",N3792)))</f>
        <v>musical</v>
      </c>
      <c r="S3792" s="9">
        <f t="shared" si="178"/>
        <v>42666.666932870372</v>
      </c>
      <c r="T3792" s="9">
        <f t="shared" si="17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177"/>
        <v>0</v>
      </c>
      <c r="P3793" t="str">
        <f>IFERROR(E3793/L3793, "null")</f>
        <v>null</v>
      </c>
      <c r="Q3793" t="str">
        <f>TRIM(LEFT(N3793,SEARCH("/",N3793,1)-1))</f>
        <v>theater</v>
      </c>
      <c r="R3793" t="str">
        <f>TRIM(RIGHT(N3793,LEN(N3793)-SEARCH("/",N3793)))</f>
        <v>musical</v>
      </c>
      <c r="S3793" s="9">
        <f t="shared" si="178"/>
        <v>41766.692037037035</v>
      </c>
      <c r="T3793" s="9">
        <f t="shared" si="17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177"/>
        <v>2.8E-3</v>
      </c>
      <c r="P3794">
        <f>IFERROR(E3794/L3794, "null")</f>
        <v>17.5</v>
      </c>
      <c r="Q3794" t="str">
        <f>TRIM(LEFT(N3794,SEARCH("/",N3794,1)-1))</f>
        <v>theater</v>
      </c>
      <c r="R3794" t="str">
        <f>TRIM(RIGHT(N3794,LEN(N3794)-SEARCH("/",N3794)))</f>
        <v>musical</v>
      </c>
      <c r="S3794" s="9">
        <f t="shared" si="178"/>
        <v>42170.447013888886</v>
      </c>
      <c r="T3794" s="9">
        <f t="shared" si="17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177"/>
        <v>0.59657142857142853</v>
      </c>
      <c r="P3795">
        <f>IFERROR(E3795/L3795, "null")</f>
        <v>174</v>
      </c>
      <c r="Q3795" t="str">
        <f>TRIM(LEFT(N3795,SEARCH("/",N3795,1)-1))</f>
        <v>theater</v>
      </c>
      <c r="R3795" t="str">
        <f>TRIM(RIGHT(N3795,LEN(N3795)-SEARCH("/",N3795)))</f>
        <v>musical</v>
      </c>
      <c r="S3795" s="9">
        <f t="shared" si="178"/>
        <v>41968.938993055555</v>
      </c>
      <c r="T3795" s="9">
        <f t="shared" si="17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177"/>
        <v>0.01</v>
      </c>
      <c r="P3796">
        <f>IFERROR(E3796/L3796, "null")</f>
        <v>50</v>
      </c>
      <c r="Q3796" t="str">
        <f>TRIM(LEFT(N3796,SEARCH("/",N3796,1)-1))</f>
        <v>theater</v>
      </c>
      <c r="R3796" t="str">
        <f>TRIM(RIGHT(N3796,LEN(N3796)-SEARCH("/",N3796)))</f>
        <v>musical</v>
      </c>
      <c r="S3796" s="9">
        <f t="shared" si="178"/>
        <v>42132.58048611111</v>
      </c>
      <c r="T3796" s="9">
        <f t="shared" si="17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177"/>
        <v>1.6666666666666666E-2</v>
      </c>
      <c r="P3797">
        <f>IFERROR(E3797/L3797, "null")</f>
        <v>5</v>
      </c>
      <c r="Q3797" t="str">
        <f>TRIM(LEFT(N3797,SEARCH("/",N3797,1)-1))</f>
        <v>theater</v>
      </c>
      <c r="R3797" t="str">
        <f>TRIM(RIGHT(N3797,LEN(N3797)-SEARCH("/",N3797)))</f>
        <v>musical</v>
      </c>
      <c r="S3797" s="9">
        <f t="shared" si="178"/>
        <v>42201.436226851853</v>
      </c>
      <c r="T3797" s="9">
        <f t="shared" si="17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177"/>
        <v>4.4444444444444447E-5</v>
      </c>
      <c r="P3798">
        <f>IFERROR(E3798/L3798, "null")</f>
        <v>1</v>
      </c>
      <c r="Q3798" t="str">
        <f>TRIM(LEFT(N3798,SEARCH("/",N3798,1)-1))</f>
        <v>theater</v>
      </c>
      <c r="R3798" t="str">
        <f>TRIM(RIGHT(N3798,LEN(N3798)-SEARCH("/",N3798)))</f>
        <v>musical</v>
      </c>
      <c r="S3798" s="9">
        <f t="shared" si="178"/>
        <v>42689.029583333337</v>
      </c>
      <c r="T3798" s="9">
        <f t="shared" si="17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177"/>
        <v>0.89666666666666661</v>
      </c>
      <c r="P3799">
        <f>IFERROR(E3799/L3799, "null")</f>
        <v>145.40540540540542</v>
      </c>
      <c r="Q3799" t="str">
        <f>TRIM(LEFT(N3799,SEARCH("/",N3799,1)-1))</f>
        <v>theater</v>
      </c>
      <c r="R3799" t="str">
        <f>TRIM(RIGHT(N3799,LEN(N3799)-SEARCH("/",N3799)))</f>
        <v>musical</v>
      </c>
      <c r="S3799" s="9">
        <f t="shared" si="178"/>
        <v>42084.881539351853</v>
      </c>
      <c r="T3799" s="9">
        <f t="shared" si="17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177"/>
        <v>1.4642857142857143E-2</v>
      </c>
      <c r="P3800">
        <f>IFERROR(E3800/L3800, "null")</f>
        <v>205</v>
      </c>
      <c r="Q3800" t="str">
        <f>TRIM(LEFT(N3800,SEARCH("/",N3800,1)-1))</f>
        <v>theater</v>
      </c>
      <c r="R3800" t="str">
        <f>TRIM(RIGHT(N3800,LEN(N3800)-SEARCH("/",N3800)))</f>
        <v>musical</v>
      </c>
      <c r="S3800" s="9">
        <f t="shared" si="178"/>
        <v>41831.722777777781</v>
      </c>
      <c r="T3800" s="9">
        <f t="shared" si="17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177"/>
        <v>4.02E-2</v>
      </c>
      <c r="P3801">
        <f>IFERROR(E3801/L3801, "null")</f>
        <v>100.5</v>
      </c>
      <c r="Q3801" t="str">
        <f>TRIM(LEFT(N3801,SEARCH("/",N3801,1)-1))</f>
        <v>theater</v>
      </c>
      <c r="R3801" t="str">
        <f>TRIM(RIGHT(N3801,LEN(N3801)-SEARCH("/",N3801)))</f>
        <v>musical</v>
      </c>
      <c r="S3801" s="9">
        <f t="shared" si="178"/>
        <v>42410.93105324074</v>
      </c>
      <c r="T3801" s="9">
        <f t="shared" si="17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177"/>
        <v>4.0045454545454544E-2</v>
      </c>
      <c r="P3802">
        <f>IFERROR(E3802/L3802, "null")</f>
        <v>55.0625</v>
      </c>
      <c r="Q3802" t="str">
        <f>TRIM(LEFT(N3802,SEARCH("/",N3802,1)-1))</f>
        <v>theater</v>
      </c>
      <c r="R3802" t="str">
        <f>TRIM(RIGHT(N3802,LEN(N3802)-SEARCH("/",N3802)))</f>
        <v>musical</v>
      </c>
      <c r="S3802" s="9">
        <f t="shared" si="178"/>
        <v>41982.737071759257</v>
      </c>
      <c r="T3802" s="9">
        <f t="shared" si="17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177"/>
        <v>8.5199999999999998E-2</v>
      </c>
      <c r="P3803">
        <f>IFERROR(E3803/L3803, "null")</f>
        <v>47.333333333333336</v>
      </c>
      <c r="Q3803" t="str">
        <f>TRIM(LEFT(N3803,SEARCH("/",N3803,1)-1))</f>
        <v>theater</v>
      </c>
      <c r="R3803" t="str">
        <f>TRIM(RIGHT(N3803,LEN(N3803)-SEARCH("/",N3803)))</f>
        <v>musical</v>
      </c>
      <c r="S3803" s="9">
        <f t="shared" si="178"/>
        <v>41975.676111111112</v>
      </c>
      <c r="T3803" s="9">
        <f t="shared" si="17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177"/>
        <v>0</v>
      </c>
      <c r="P3804" t="str">
        <f>IFERROR(E3804/L3804, "null")</f>
        <v>null</v>
      </c>
      <c r="Q3804" t="str">
        <f>TRIM(LEFT(N3804,SEARCH("/",N3804,1)-1))</f>
        <v>theater</v>
      </c>
      <c r="R3804" t="str">
        <f>TRIM(RIGHT(N3804,LEN(N3804)-SEARCH("/",N3804)))</f>
        <v>musical</v>
      </c>
      <c r="S3804" s="9">
        <f t="shared" si="178"/>
        <v>42269.126226851848</v>
      </c>
      <c r="T3804" s="9">
        <f t="shared" si="17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177"/>
        <v>0.19650000000000001</v>
      </c>
      <c r="P3805">
        <f>IFERROR(E3805/L3805, "null")</f>
        <v>58.95</v>
      </c>
      <c r="Q3805" t="str">
        <f>TRIM(LEFT(N3805,SEARCH("/",N3805,1)-1))</f>
        <v>theater</v>
      </c>
      <c r="R3805" t="str">
        <f>TRIM(RIGHT(N3805,LEN(N3805)-SEARCH("/",N3805)))</f>
        <v>musical</v>
      </c>
      <c r="S3805" s="9">
        <f t="shared" si="178"/>
        <v>42403.971851851849</v>
      </c>
      <c r="T3805" s="9">
        <f t="shared" si="17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177"/>
        <v>0</v>
      </c>
      <c r="P3806" t="str">
        <f>IFERROR(E3806/L3806, "null")</f>
        <v>null</v>
      </c>
      <c r="Q3806" t="str">
        <f>TRIM(LEFT(N3806,SEARCH("/",N3806,1)-1))</f>
        <v>theater</v>
      </c>
      <c r="R3806" t="str">
        <f>TRIM(RIGHT(N3806,LEN(N3806)-SEARCH("/",N3806)))</f>
        <v>musical</v>
      </c>
      <c r="S3806" s="9">
        <f t="shared" si="178"/>
        <v>42527.00953703704</v>
      </c>
      <c r="T3806" s="9">
        <f t="shared" si="17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177"/>
        <v>2.0000000000000002E-5</v>
      </c>
      <c r="P3807">
        <f>IFERROR(E3807/L3807, "null")</f>
        <v>1.5</v>
      </c>
      <c r="Q3807" t="str">
        <f>TRIM(LEFT(N3807,SEARCH("/",N3807,1)-1))</f>
        <v>theater</v>
      </c>
      <c r="R3807" t="str">
        <f>TRIM(RIGHT(N3807,LEN(N3807)-SEARCH("/",N3807)))</f>
        <v>musical</v>
      </c>
      <c r="S3807" s="9">
        <f t="shared" si="178"/>
        <v>41849.887037037035</v>
      </c>
      <c r="T3807" s="9">
        <f t="shared" si="17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177"/>
        <v>6.6666666666666664E-4</v>
      </c>
      <c r="P3808">
        <f>IFERROR(E3808/L3808, "null")</f>
        <v>5</v>
      </c>
      <c r="Q3808" t="str">
        <f>TRIM(LEFT(N3808,SEARCH("/",N3808,1)-1))</f>
        <v>theater</v>
      </c>
      <c r="R3808" t="str">
        <f>TRIM(RIGHT(N3808,LEN(N3808)-SEARCH("/",N3808)))</f>
        <v>musical</v>
      </c>
      <c r="S3808" s="9">
        <f t="shared" si="178"/>
        <v>41799.259039351848</v>
      </c>
      <c r="T3808" s="9">
        <f t="shared" si="17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177"/>
        <v>0.30333333333333334</v>
      </c>
      <c r="P3809">
        <f>IFERROR(E3809/L3809, "null")</f>
        <v>50.555555555555557</v>
      </c>
      <c r="Q3809" t="str">
        <f>TRIM(LEFT(N3809,SEARCH("/",N3809,1)-1))</f>
        <v>theater</v>
      </c>
      <c r="R3809" t="str">
        <f>TRIM(RIGHT(N3809,LEN(N3809)-SEARCH("/",N3809)))</f>
        <v>musical</v>
      </c>
      <c r="S3809" s="9">
        <f t="shared" si="178"/>
        <v>42090.909016203703</v>
      </c>
      <c r="T3809" s="9">
        <f t="shared" si="17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177"/>
        <v>1</v>
      </c>
      <c r="P3810">
        <f>IFERROR(E3810/L3810, "null")</f>
        <v>41.666666666666664</v>
      </c>
      <c r="Q3810" t="str">
        <f>TRIM(LEFT(N3810,SEARCH("/",N3810,1)-1))</f>
        <v>theater</v>
      </c>
      <c r="R3810" t="str">
        <f>TRIM(RIGHT(N3810,LEN(N3810)-SEARCH("/",N3810)))</f>
        <v>plays</v>
      </c>
      <c r="S3810" s="9">
        <f t="shared" si="178"/>
        <v>42059.453923611116</v>
      </c>
      <c r="T3810" s="9">
        <f t="shared" si="17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177"/>
        <v>1.0125</v>
      </c>
      <c r="P3811">
        <f>IFERROR(E3811/L3811, "null")</f>
        <v>53.289473684210527</v>
      </c>
      <c r="Q3811" t="str">
        <f>TRIM(LEFT(N3811,SEARCH("/",N3811,1)-1))</f>
        <v>theater</v>
      </c>
      <c r="R3811" t="str">
        <f>TRIM(RIGHT(N3811,LEN(N3811)-SEARCH("/",N3811)))</f>
        <v>plays</v>
      </c>
      <c r="S3811" s="9">
        <f t="shared" si="178"/>
        <v>41800.526701388888</v>
      </c>
      <c r="T3811" s="9">
        <f t="shared" si="17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177"/>
        <v>1.2173333333333334</v>
      </c>
      <c r="P3812">
        <f>IFERROR(E3812/L3812, "null")</f>
        <v>70.230769230769226</v>
      </c>
      <c r="Q3812" t="str">
        <f>TRIM(LEFT(N3812,SEARCH("/",N3812,1)-1))</f>
        <v>theater</v>
      </c>
      <c r="R3812" t="str">
        <f>TRIM(RIGHT(N3812,LEN(N3812)-SEARCH("/",N3812)))</f>
        <v>plays</v>
      </c>
      <c r="S3812" s="9">
        <f t="shared" si="178"/>
        <v>42054.849050925928</v>
      </c>
      <c r="T3812" s="9">
        <f t="shared" si="17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177"/>
        <v>3.3</v>
      </c>
      <c r="P3813">
        <f>IFERROR(E3813/L3813, "null")</f>
        <v>43.421052631578945</v>
      </c>
      <c r="Q3813" t="str">
        <f>TRIM(LEFT(N3813,SEARCH("/",N3813,1)-1))</f>
        <v>theater</v>
      </c>
      <c r="R3813" t="str">
        <f>TRIM(RIGHT(N3813,LEN(N3813)-SEARCH("/",N3813)))</f>
        <v>plays</v>
      </c>
      <c r="S3813" s="9">
        <f t="shared" si="178"/>
        <v>42487.62700231481</v>
      </c>
      <c r="T3813" s="9">
        <f t="shared" si="17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177"/>
        <v>1.0954999999999999</v>
      </c>
      <c r="P3814">
        <f>IFERROR(E3814/L3814, "null")</f>
        <v>199.18181818181819</v>
      </c>
      <c r="Q3814" t="str">
        <f>TRIM(LEFT(N3814,SEARCH("/",N3814,1)-1))</f>
        <v>theater</v>
      </c>
      <c r="R3814" t="str">
        <f>TRIM(RIGHT(N3814,LEN(N3814)-SEARCH("/",N3814)))</f>
        <v>plays</v>
      </c>
      <c r="S3814" s="9">
        <f t="shared" si="178"/>
        <v>42109.751250000001</v>
      </c>
      <c r="T3814" s="9">
        <f t="shared" si="17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177"/>
        <v>1.0095190476190474</v>
      </c>
      <c r="P3815">
        <f>IFERROR(E3815/L3815, "null")</f>
        <v>78.518148148148143</v>
      </c>
      <c r="Q3815" t="str">
        <f>TRIM(LEFT(N3815,SEARCH("/",N3815,1)-1))</f>
        <v>theater</v>
      </c>
      <c r="R3815" t="str">
        <f>TRIM(RIGHT(N3815,LEN(N3815)-SEARCH("/",N3815)))</f>
        <v>plays</v>
      </c>
      <c r="S3815" s="9">
        <f t="shared" si="178"/>
        <v>42497.275706018518</v>
      </c>
      <c r="T3815" s="9">
        <f t="shared" si="17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177"/>
        <v>1.4013333333333333</v>
      </c>
      <c r="P3816">
        <f>IFERROR(E3816/L3816, "null")</f>
        <v>61.823529411764703</v>
      </c>
      <c r="Q3816" t="str">
        <f>TRIM(LEFT(N3816,SEARCH("/",N3816,1)-1))</f>
        <v>theater</v>
      </c>
      <c r="R3816" t="str">
        <f>TRIM(RIGHT(N3816,LEN(N3816)-SEARCH("/",N3816)))</f>
        <v>plays</v>
      </c>
      <c r="S3816" s="9">
        <f t="shared" si="178"/>
        <v>42058.904074074075</v>
      </c>
      <c r="T3816" s="9">
        <f t="shared" si="17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177"/>
        <v>1.0000100000000001</v>
      </c>
      <c r="P3817">
        <f>IFERROR(E3817/L3817, "null")</f>
        <v>50.000500000000002</v>
      </c>
      <c r="Q3817" t="str">
        <f>TRIM(LEFT(N3817,SEARCH("/",N3817,1)-1))</f>
        <v>theater</v>
      </c>
      <c r="R3817" t="str">
        <f>TRIM(RIGHT(N3817,LEN(N3817)-SEARCH("/",N3817)))</f>
        <v>plays</v>
      </c>
      <c r="S3817" s="9">
        <f t="shared" si="178"/>
        <v>42207.259918981479</v>
      </c>
      <c r="T3817" s="9">
        <f t="shared" si="17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177"/>
        <v>1.19238</v>
      </c>
      <c r="P3818">
        <f>IFERROR(E3818/L3818, "null")</f>
        <v>48.339729729729726</v>
      </c>
      <c r="Q3818" t="str">
        <f>TRIM(LEFT(N3818,SEARCH("/",N3818,1)-1))</f>
        <v>theater</v>
      </c>
      <c r="R3818" t="str">
        <f>TRIM(RIGHT(N3818,LEN(N3818)-SEARCH("/",N3818)))</f>
        <v>plays</v>
      </c>
      <c r="S3818" s="9">
        <f t="shared" si="178"/>
        <v>41807.690081018518</v>
      </c>
      <c r="T3818" s="9">
        <f t="shared" si="17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177"/>
        <v>1.0725</v>
      </c>
      <c r="P3819">
        <f>IFERROR(E3819/L3819, "null")</f>
        <v>107.25</v>
      </c>
      <c r="Q3819" t="str">
        <f>TRIM(LEFT(N3819,SEARCH("/",N3819,1)-1))</f>
        <v>theater</v>
      </c>
      <c r="R3819" t="str">
        <f>TRIM(RIGHT(N3819,LEN(N3819)-SEARCH("/",N3819)))</f>
        <v>plays</v>
      </c>
      <c r="S3819" s="9">
        <f t="shared" si="178"/>
        <v>42284.69694444444</v>
      </c>
      <c r="T3819" s="9">
        <f t="shared" si="17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177"/>
        <v>2.2799999999999998</v>
      </c>
      <c r="P3820">
        <f>IFERROR(E3820/L3820, "null")</f>
        <v>57</v>
      </c>
      <c r="Q3820" t="str">
        <f>TRIM(LEFT(N3820,SEARCH("/",N3820,1)-1))</f>
        <v>theater</v>
      </c>
      <c r="R3820" t="str">
        <f>TRIM(RIGHT(N3820,LEN(N3820)-SEARCH("/",N3820)))</f>
        <v>plays</v>
      </c>
      <c r="S3820" s="9">
        <f t="shared" si="178"/>
        <v>42045.84238425926</v>
      </c>
      <c r="T3820" s="9">
        <f t="shared" si="17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177"/>
        <v>1.0640000000000001</v>
      </c>
      <c r="P3821">
        <f>IFERROR(E3821/L3821, "null")</f>
        <v>40.92307692307692</v>
      </c>
      <c r="Q3821" t="str">
        <f>TRIM(LEFT(N3821,SEARCH("/",N3821,1)-1))</f>
        <v>theater</v>
      </c>
      <c r="R3821" t="str">
        <f>TRIM(RIGHT(N3821,LEN(N3821)-SEARCH("/",N3821)))</f>
        <v>plays</v>
      </c>
      <c r="S3821" s="9">
        <f t="shared" si="178"/>
        <v>42184.209537037037</v>
      </c>
      <c r="T3821" s="9">
        <f t="shared" si="17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177"/>
        <v>1.4333333333333333</v>
      </c>
      <c r="P3822">
        <f>IFERROR(E3822/L3822, "null")</f>
        <v>21.5</v>
      </c>
      <c r="Q3822" t="str">
        <f>TRIM(LEFT(N3822,SEARCH("/",N3822,1)-1))</f>
        <v>theater</v>
      </c>
      <c r="R3822" t="str">
        <f>TRIM(RIGHT(N3822,LEN(N3822)-SEARCH("/",N3822)))</f>
        <v>plays</v>
      </c>
      <c r="S3822" s="9">
        <f t="shared" si="178"/>
        <v>42160.651817129634</v>
      </c>
      <c r="T3822" s="9">
        <f t="shared" si="17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177"/>
        <v>1.0454285714285714</v>
      </c>
      <c r="P3823">
        <f>IFERROR(E3823/L3823, "null")</f>
        <v>79.543478260869563</v>
      </c>
      <c r="Q3823" t="str">
        <f>TRIM(LEFT(N3823,SEARCH("/",N3823,1)-1))</f>
        <v>theater</v>
      </c>
      <c r="R3823" t="str">
        <f>TRIM(RIGHT(N3823,LEN(N3823)-SEARCH("/",N3823)))</f>
        <v>plays</v>
      </c>
      <c r="S3823" s="9">
        <f t="shared" si="178"/>
        <v>42341.180636574078</v>
      </c>
      <c r="T3823" s="9">
        <f t="shared" si="17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177"/>
        <v>1.1002000000000001</v>
      </c>
      <c r="P3824">
        <f>IFERROR(E3824/L3824, "null")</f>
        <v>72.381578947368425</v>
      </c>
      <c r="Q3824" t="str">
        <f>TRIM(LEFT(N3824,SEARCH("/",N3824,1)-1))</f>
        <v>theater</v>
      </c>
      <c r="R3824" t="str">
        <f>TRIM(RIGHT(N3824,LEN(N3824)-SEARCH("/",N3824)))</f>
        <v>plays</v>
      </c>
      <c r="S3824" s="9">
        <f t="shared" si="178"/>
        <v>42329.838159722218</v>
      </c>
      <c r="T3824" s="9">
        <f t="shared" si="17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177"/>
        <v>1.06</v>
      </c>
      <c r="P3825">
        <f>IFERROR(E3825/L3825, "null")</f>
        <v>64.634146341463421</v>
      </c>
      <c r="Q3825" t="str">
        <f>TRIM(LEFT(N3825,SEARCH("/",N3825,1)-1))</f>
        <v>theater</v>
      </c>
      <c r="R3825" t="str">
        <f>TRIM(RIGHT(N3825,LEN(N3825)-SEARCH("/",N3825)))</f>
        <v>plays</v>
      </c>
      <c r="S3825" s="9">
        <f t="shared" si="178"/>
        <v>42170.910231481481</v>
      </c>
      <c r="T3825" s="9">
        <f t="shared" si="17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177"/>
        <v>1.08</v>
      </c>
      <c r="P3826">
        <f>IFERROR(E3826/L3826, "null")</f>
        <v>38.571428571428569</v>
      </c>
      <c r="Q3826" t="str">
        <f>TRIM(LEFT(N3826,SEARCH("/",N3826,1)-1))</f>
        <v>theater</v>
      </c>
      <c r="R3826" t="str">
        <f>TRIM(RIGHT(N3826,LEN(N3826)-SEARCH("/",N3826)))</f>
        <v>plays</v>
      </c>
      <c r="S3826" s="9">
        <f t="shared" si="178"/>
        <v>42571.626192129625</v>
      </c>
      <c r="T3826" s="9">
        <f t="shared" si="17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177"/>
        <v>1.0542</v>
      </c>
      <c r="P3827">
        <f>IFERROR(E3827/L3827, "null")</f>
        <v>107.57142857142857</v>
      </c>
      <c r="Q3827" t="str">
        <f>TRIM(LEFT(N3827,SEARCH("/",N3827,1)-1))</f>
        <v>theater</v>
      </c>
      <c r="R3827" t="str">
        <f>TRIM(RIGHT(N3827,LEN(N3827)-SEARCH("/",N3827)))</f>
        <v>plays</v>
      </c>
      <c r="S3827" s="9">
        <f t="shared" si="178"/>
        <v>42151.069606481484</v>
      </c>
      <c r="T3827" s="9">
        <f t="shared" si="17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177"/>
        <v>1.1916666666666667</v>
      </c>
      <c r="P3828">
        <f>IFERROR(E3828/L3828, "null")</f>
        <v>27.5</v>
      </c>
      <c r="Q3828" t="str">
        <f>TRIM(LEFT(N3828,SEARCH("/",N3828,1)-1))</f>
        <v>theater</v>
      </c>
      <c r="R3828" t="str">
        <f>TRIM(RIGHT(N3828,LEN(N3828)-SEARCH("/",N3828)))</f>
        <v>plays</v>
      </c>
      <c r="S3828" s="9">
        <f t="shared" si="178"/>
        <v>42101.423541666663</v>
      </c>
      <c r="T3828" s="9">
        <f t="shared" si="17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177"/>
        <v>1.5266666666666666</v>
      </c>
      <c r="P3829">
        <f>IFERROR(E3829/L3829, "null")</f>
        <v>70.461538461538467</v>
      </c>
      <c r="Q3829" t="str">
        <f>TRIM(LEFT(N3829,SEARCH("/",N3829,1)-1))</f>
        <v>theater</v>
      </c>
      <c r="R3829" t="str">
        <f>TRIM(RIGHT(N3829,LEN(N3829)-SEARCH("/",N3829)))</f>
        <v>plays</v>
      </c>
      <c r="S3829" s="9">
        <f t="shared" si="178"/>
        <v>42034.928252314814</v>
      </c>
      <c r="T3829" s="9">
        <f t="shared" si="17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177"/>
        <v>1</v>
      </c>
      <c r="P3830">
        <f>IFERROR(E3830/L3830, "null")</f>
        <v>178.57142857142858</v>
      </c>
      <c r="Q3830" t="str">
        <f>TRIM(LEFT(N3830,SEARCH("/",N3830,1)-1))</f>
        <v>theater</v>
      </c>
      <c r="R3830" t="str">
        <f>TRIM(RIGHT(N3830,LEN(N3830)-SEARCH("/",N3830)))</f>
        <v>plays</v>
      </c>
      <c r="S3830" s="9">
        <f t="shared" si="178"/>
        <v>41944.527627314819</v>
      </c>
      <c r="T3830" s="9">
        <f t="shared" si="17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177"/>
        <v>1.002</v>
      </c>
      <c r="P3831">
        <f>IFERROR(E3831/L3831, "null")</f>
        <v>62.625</v>
      </c>
      <c r="Q3831" t="str">
        <f>TRIM(LEFT(N3831,SEARCH("/",N3831,1)-1))</f>
        <v>theater</v>
      </c>
      <c r="R3831" t="str">
        <f>TRIM(RIGHT(N3831,LEN(N3831)-SEARCH("/",N3831)))</f>
        <v>plays</v>
      </c>
      <c r="S3831" s="9">
        <f t="shared" si="178"/>
        <v>42593.865405092598</v>
      </c>
      <c r="T3831" s="9">
        <f t="shared" si="17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177"/>
        <v>2.25</v>
      </c>
      <c r="P3832">
        <f>IFERROR(E3832/L3832, "null")</f>
        <v>75</v>
      </c>
      <c r="Q3832" t="str">
        <f>TRIM(LEFT(N3832,SEARCH("/",N3832,1)-1))</f>
        <v>theater</v>
      </c>
      <c r="R3832" t="str">
        <f>TRIM(RIGHT(N3832,LEN(N3832)-SEARCH("/",N3832)))</f>
        <v>plays</v>
      </c>
      <c r="S3832" s="9">
        <f t="shared" si="178"/>
        <v>42503.740868055553</v>
      </c>
      <c r="T3832" s="9">
        <f t="shared" si="17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177"/>
        <v>1.0602199999999999</v>
      </c>
      <c r="P3833">
        <f>IFERROR(E3833/L3833, "null")</f>
        <v>58.901111111111113</v>
      </c>
      <c r="Q3833" t="str">
        <f>TRIM(LEFT(N3833,SEARCH("/",N3833,1)-1))</f>
        <v>theater</v>
      </c>
      <c r="R3833" t="str">
        <f>TRIM(RIGHT(N3833,LEN(N3833)-SEARCH("/",N3833)))</f>
        <v>plays</v>
      </c>
      <c r="S3833" s="9">
        <f t="shared" si="178"/>
        <v>41927.848900462966</v>
      </c>
      <c r="T3833" s="9">
        <f t="shared" si="17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177"/>
        <v>1.0466666666666666</v>
      </c>
      <c r="P3834">
        <f>IFERROR(E3834/L3834, "null")</f>
        <v>139.55555555555554</v>
      </c>
      <c r="Q3834" t="str">
        <f>TRIM(LEFT(N3834,SEARCH("/",N3834,1)-1))</f>
        <v>theater</v>
      </c>
      <c r="R3834" t="str">
        <f>TRIM(RIGHT(N3834,LEN(N3834)-SEARCH("/",N3834)))</f>
        <v>plays</v>
      </c>
      <c r="S3834" s="9">
        <f t="shared" si="178"/>
        <v>42375.114988425921</v>
      </c>
      <c r="T3834" s="9">
        <f t="shared" si="17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177"/>
        <v>1.1666666666666667</v>
      </c>
      <c r="P3835">
        <f>IFERROR(E3835/L3835, "null")</f>
        <v>70</v>
      </c>
      <c r="Q3835" t="str">
        <f>TRIM(LEFT(N3835,SEARCH("/",N3835,1)-1))</f>
        <v>theater</v>
      </c>
      <c r="R3835" t="str">
        <f>TRIM(RIGHT(N3835,LEN(N3835)-SEARCH("/",N3835)))</f>
        <v>plays</v>
      </c>
      <c r="S3835" s="9">
        <f t="shared" si="178"/>
        <v>41963.872361111105</v>
      </c>
      <c r="T3835" s="9">
        <f t="shared" si="17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177"/>
        <v>1.0903333333333334</v>
      </c>
      <c r="P3836">
        <f>IFERROR(E3836/L3836, "null")</f>
        <v>57.385964912280699</v>
      </c>
      <c r="Q3836" t="str">
        <f>TRIM(LEFT(N3836,SEARCH("/",N3836,1)-1))</f>
        <v>theater</v>
      </c>
      <c r="R3836" t="str">
        <f>TRIM(RIGHT(N3836,LEN(N3836)-SEARCH("/",N3836)))</f>
        <v>plays</v>
      </c>
      <c r="S3836" s="9">
        <f t="shared" si="178"/>
        <v>42143.445219907408</v>
      </c>
      <c r="T3836" s="9">
        <f t="shared" si="17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177"/>
        <v>1.6</v>
      </c>
      <c r="P3837">
        <f>IFERROR(E3837/L3837, "null")</f>
        <v>40</v>
      </c>
      <c r="Q3837" t="str">
        <f>TRIM(LEFT(N3837,SEARCH("/",N3837,1)-1))</f>
        <v>theater</v>
      </c>
      <c r="R3837" t="str">
        <f>TRIM(RIGHT(N3837,LEN(N3837)-SEARCH("/",N3837)))</f>
        <v>plays</v>
      </c>
      <c r="S3837" s="9">
        <f t="shared" si="178"/>
        <v>42460.94222222222</v>
      </c>
      <c r="T3837" s="9">
        <f t="shared" si="17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177"/>
        <v>1.125</v>
      </c>
      <c r="P3838">
        <f>IFERROR(E3838/L3838, "null")</f>
        <v>64.285714285714292</v>
      </c>
      <c r="Q3838" t="str">
        <f>TRIM(LEFT(N3838,SEARCH("/",N3838,1)-1))</f>
        <v>theater</v>
      </c>
      <c r="R3838" t="str">
        <f>TRIM(RIGHT(N3838,LEN(N3838)-SEARCH("/",N3838)))</f>
        <v>plays</v>
      </c>
      <c r="S3838" s="9">
        <f t="shared" si="178"/>
        <v>42553.926527777774</v>
      </c>
      <c r="T3838" s="9">
        <f t="shared" si="17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177"/>
        <v>1.0209999999999999</v>
      </c>
      <c r="P3839">
        <f>IFERROR(E3839/L3839, "null")</f>
        <v>120.11764705882354</v>
      </c>
      <c r="Q3839" t="str">
        <f>TRIM(LEFT(N3839,SEARCH("/",N3839,1)-1))</f>
        <v>theater</v>
      </c>
      <c r="R3839" t="str">
        <f>TRIM(RIGHT(N3839,LEN(N3839)-SEARCH("/",N3839)))</f>
        <v>plays</v>
      </c>
      <c r="S3839" s="9">
        <f t="shared" si="178"/>
        <v>42152.765717592592</v>
      </c>
      <c r="T3839" s="9">
        <f t="shared" si="17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177"/>
        <v>1.00824</v>
      </c>
      <c r="P3840">
        <f>IFERROR(E3840/L3840, "null")</f>
        <v>1008.24</v>
      </c>
      <c r="Q3840" t="str">
        <f>TRIM(LEFT(N3840,SEARCH("/",N3840,1)-1))</f>
        <v>theater</v>
      </c>
      <c r="R3840" t="str">
        <f>TRIM(RIGHT(N3840,LEN(N3840)-SEARCH("/",N3840)))</f>
        <v>plays</v>
      </c>
      <c r="S3840" s="9">
        <f t="shared" si="178"/>
        <v>42116.710752314815</v>
      </c>
      <c r="T3840" s="9">
        <f t="shared" si="17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177"/>
        <v>1.0125</v>
      </c>
      <c r="P3841">
        <f>IFERROR(E3841/L3841, "null")</f>
        <v>63.28125</v>
      </c>
      <c r="Q3841" t="str">
        <f>TRIM(LEFT(N3841,SEARCH("/",N3841,1)-1))</f>
        <v>theater</v>
      </c>
      <c r="R3841" t="str">
        <f>TRIM(RIGHT(N3841,LEN(N3841)-SEARCH("/",N3841)))</f>
        <v>plays</v>
      </c>
      <c r="S3841" s="9">
        <f t="shared" si="178"/>
        <v>42155.142638888887</v>
      </c>
      <c r="T3841" s="9">
        <f t="shared" si="17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177"/>
        <v>65</v>
      </c>
      <c r="P3842">
        <f>IFERROR(E3842/L3842, "null")</f>
        <v>21.666666666666668</v>
      </c>
      <c r="Q3842" t="str">
        <f>TRIM(LEFT(N3842,SEARCH("/",N3842,1)-1))</f>
        <v>theater</v>
      </c>
      <c r="R3842" t="str">
        <f>TRIM(RIGHT(N3842,LEN(N3842)-SEARCH("/",N3842)))</f>
        <v>plays</v>
      </c>
      <c r="S3842" s="9">
        <f t="shared" si="178"/>
        <v>42432.701724537037</v>
      </c>
      <c r="T3842" s="9">
        <f t="shared" si="17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180">E3843/D3843</f>
        <v>8.72E-2</v>
      </c>
      <c r="P3843">
        <f>IFERROR(E3843/L3843, "null")</f>
        <v>25.647058823529413</v>
      </c>
      <c r="Q3843" t="str">
        <f>TRIM(LEFT(N3843,SEARCH("/",N3843,1)-1))</f>
        <v>theater</v>
      </c>
      <c r="R3843" t="str">
        <f>TRIM(RIGHT(N3843,LEN(N3843)-SEARCH("/",N3843)))</f>
        <v>plays</v>
      </c>
      <c r="S3843" s="9">
        <f t="shared" ref="S3843:S3906" si="181">(((J3843/60)/60)/24)+DATE(1970,1,1)</f>
        <v>41780.785729166666</v>
      </c>
      <c r="T3843" s="9">
        <f t="shared" ref="T3843:T3906" si="182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180"/>
        <v>0.21940000000000001</v>
      </c>
      <c r="P3844">
        <f>IFERROR(E3844/L3844, "null")</f>
        <v>47.695652173913047</v>
      </c>
      <c r="Q3844" t="str">
        <f>TRIM(LEFT(N3844,SEARCH("/",N3844,1)-1))</f>
        <v>theater</v>
      </c>
      <c r="R3844" t="str">
        <f>TRIM(RIGHT(N3844,LEN(N3844)-SEARCH("/",N3844)))</f>
        <v>plays</v>
      </c>
      <c r="S3844" s="9">
        <f t="shared" si="181"/>
        <v>41740.493657407409</v>
      </c>
      <c r="T3844" s="9">
        <f t="shared" si="182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180"/>
        <v>0.21299999999999999</v>
      </c>
      <c r="P3845">
        <f>IFERROR(E3845/L3845, "null")</f>
        <v>56.05263157894737</v>
      </c>
      <c r="Q3845" t="str">
        <f>TRIM(LEFT(N3845,SEARCH("/",N3845,1)-1))</f>
        <v>theater</v>
      </c>
      <c r="R3845" t="str">
        <f>TRIM(RIGHT(N3845,LEN(N3845)-SEARCH("/",N3845)))</f>
        <v>plays</v>
      </c>
      <c r="S3845" s="9">
        <f t="shared" si="181"/>
        <v>41766.072500000002</v>
      </c>
      <c r="T3845" s="9">
        <f t="shared" si="182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180"/>
        <v>0.41489795918367345</v>
      </c>
      <c r="P3846">
        <f>IFERROR(E3846/L3846, "null")</f>
        <v>81.319999999999993</v>
      </c>
      <c r="Q3846" t="str">
        <f>TRIM(LEFT(N3846,SEARCH("/",N3846,1)-1))</f>
        <v>theater</v>
      </c>
      <c r="R3846" t="str">
        <f>TRIM(RIGHT(N3846,LEN(N3846)-SEARCH("/",N3846)))</f>
        <v>plays</v>
      </c>
      <c r="S3846" s="9">
        <f t="shared" si="181"/>
        <v>41766.617291666669</v>
      </c>
      <c r="T3846" s="9">
        <f t="shared" si="182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180"/>
        <v>2.1049999999999999E-2</v>
      </c>
      <c r="P3847">
        <f>IFERROR(E3847/L3847, "null")</f>
        <v>70.166666666666671</v>
      </c>
      <c r="Q3847" t="str">
        <f>TRIM(LEFT(N3847,SEARCH("/",N3847,1)-1))</f>
        <v>theater</v>
      </c>
      <c r="R3847" t="str">
        <f>TRIM(RIGHT(N3847,LEN(N3847)-SEARCH("/",N3847)))</f>
        <v>plays</v>
      </c>
      <c r="S3847" s="9">
        <f t="shared" si="181"/>
        <v>42248.627013888887</v>
      </c>
      <c r="T3847" s="9">
        <f t="shared" si="182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180"/>
        <v>2.7E-2</v>
      </c>
      <c r="P3848">
        <f>IFERROR(E3848/L3848, "null")</f>
        <v>23.625</v>
      </c>
      <c r="Q3848" t="str">
        <f>TRIM(LEFT(N3848,SEARCH("/",N3848,1)-1))</f>
        <v>theater</v>
      </c>
      <c r="R3848" t="str">
        <f>TRIM(RIGHT(N3848,LEN(N3848)-SEARCH("/",N3848)))</f>
        <v>plays</v>
      </c>
      <c r="S3848" s="9">
        <f t="shared" si="181"/>
        <v>41885.221550925926</v>
      </c>
      <c r="T3848" s="9">
        <f t="shared" si="182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180"/>
        <v>0.16161904761904761</v>
      </c>
      <c r="P3849">
        <f>IFERROR(E3849/L3849, "null")</f>
        <v>188.55555555555554</v>
      </c>
      <c r="Q3849" t="str">
        <f>TRIM(LEFT(N3849,SEARCH("/",N3849,1)-1))</f>
        <v>theater</v>
      </c>
      <c r="R3849" t="str">
        <f>TRIM(RIGHT(N3849,LEN(N3849)-SEARCH("/",N3849)))</f>
        <v>plays</v>
      </c>
      <c r="S3849" s="9">
        <f t="shared" si="181"/>
        <v>42159.224432870367</v>
      </c>
      <c r="T3849" s="9">
        <f t="shared" si="182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180"/>
        <v>0.16376923076923078</v>
      </c>
      <c r="P3850">
        <f>IFERROR(E3850/L3850, "null")</f>
        <v>49.511627906976742</v>
      </c>
      <c r="Q3850" t="str">
        <f>TRIM(LEFT(N3850,SEARCH("/",N3850,1)-1))</f>
        <v>theater</v>
      </c>
      <c r="R3850" t="str">
        <f>TRIM(RIGHT(N3850,LEN(N3850)-SEARCH("/",N3850)))</f>
        <v>plays</v>
      </c>
      <c r="S3850" s="9">
        <f t="shared" si="181"/>
        <v>42265.817002314812</v>
      </c>
      <c r="T3850" s="9">
        <f t="shared" si="182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180"/>
        <v>7.0433333333333334E-2</v>
      </c>
      <c r="P3851">
        <f>IFERROR(E3851/L3851, "null")</f>
        <v>75.464285714285708</v>
      </c>
      <c r="Q3851" t="str">
        <f>TRIM(LEFT(N3851,SEARCH("/",N3851,1)-1))</f>
        <v>theater</v>
      </c>
      <c r="R3851" t="str">
        <f>TRIM(RIGHT(N3851,LEN(N3851)-SEARCH("/",N3851)))</f>
        <v>plays</v>
      </c>
      <c r="S3851" s="9">
        <f t="shared" si="181"/>
        <v>42136.767175925925</v>
      </c>
      <c r="T3851" s="9">
        <f t="shared" si="182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180"/>
        <v>3.7999999999999999E-2</v>
      </c>
      <c r="P3852">
        <f>IFERROR(E3852/L3852, "null")</f>
        <v>9.5</v>
      </c>
      <c r="Q3852" t="str">
        <f>TRIM(LEFT(N3852,SEARCH("/",N3852,1)-1))</f>
        <v>theater</v>
      </c>
      <c r="R3852" t="str">
        <f>TRIM(RIGHT(N3852,LEN(N3852)-SEARCH("/",N3852)))</f>
        <v>plays</v>
      </c>
      <c r="S3852" s="9">
        <f t="shared" si="181"/>
        <v>41975.124340277776</v>
      </c>
      <c r="T3852" s="9">
        <f t="shared" si="182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180"/>
        <v>0.34079999999999999</v>
      </c>
      <c r="P3853">
        <f>IFERROR(E3853/L3853, "null")</f>
        <v>35.5</v>
      </c>
      <c r="Q3853" t="str">
        <f>TRIM(LEFT(N3853,SEARCH("/",N3853,1)-1))</f>
        <v>theater</v>
      </c>
      <c r="R3853" t="str">
        <f>TRIM(RIGHT(N3853,LEN(N3853)-SEARCH("/",N3853)))</f>
        <v>plays</v>
      </c>
      <c r="S3853" s="9">
        <f t="shared" si="181"/>
        <v>42172.439571759256</v>
      </c>
      <c r="T3853" s="9">
        <f t="shared" si="182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180"/>
        <v>2E-3</v>
      </c>
      <c r="P3854">
        <f>IFERROR(E3854/L3854, "null")</f>
        <v>10</v>
      </c>
      <c r="Q3854" t="str">
        <f>TRIM(LEFT(N3854,SEARCH("/",N3854,1)-1))</f>
        <v>theater</v>
      </c>
      <c r="R3854" t="str">
        <f>TRIM(RIGHT(N3854,LEN(N3854)-SEARCH("/",N3854)))</f>
        <v>plays</v>
      </c>
      <c r="S3854" s="9">
        <f t="shared" si="181"/>
        <v>42065.190694444449</v>
      </c>
      <c r="T3854" s="9">
        <f t="shared" si="182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180"/>
        <v>2.5999999999999998E-4</v>
      </c>
      <c r="P3855">
        <f>IFERROR(E3855/L3855, "null")</f>
        <v>13</v>
      </c>
      <c r="Q3855" t="str">
        <f>TRIM(LEFT(N3855,SEARCH("/",N3855,1)-1))</f>
        <v>theater</v>
      </c>
      <c r="R3855" t="str">
        <f>TRIM(RIGHT(N3855,LEN(N3855)-SEARCH("/",N3855)))</f>
        <v>plays</v>
      </c>
      <c r="S3855" s="9">
        <f t="shared" si="181"/>
        <v>41848.84002314815</v>
      </c>
      <c r="T3855" s="9">
        <f t="shared" si="182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180"/>
        <v>0.16254545454545455</v>
      </c>
      <c r="P3856">
        <f>IFERROR(E3856/L3856, "null")</f>
        <v>89.4</v>
      </c>
      <c r="Q3856" t="str">
        <f>TRIM(LEFT(N3856,SEARCH("/",N3856,1)-1))</f>
        <v>theater</v>
      </c>
      <c r="R3856" t="str">
        <f>TRIM(RIGHT(N3856,LEN(N3856)-SEARCH("/",N3856)))</f>
        <v>plays</v>
      </c>
      <c r="S3856" s="9">
        <f t="shared" si="181"/>
        <v>42103.884930555556</v>
      </c>
      <c r="T3856" s="9">
        <f t="shared" si="182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180"/>
        <v>2.5000000000000001E-2</v>
      </c>
      <c r="P3857">
        <f>IFERROR(E3857/L3857, "null")</f>
        <v>25</v>
      </c>
      <c r="Q3857" t="str">
        <f>TRIM(LEFT(N3857,SEARCH("/",N3857,1)-1))</f>
        <v>theater</v>
      </c>
      <c r="R3857" t="str">
        <f>TRIM(RIGHT(N3857,LEN(N3857)-SEARCH("/",N3857)))</f>
        <v>plays</v>
      </c>
      <c r="S3857" s="9">
        <f t="shared" si="181"/>
        <v>42059.970729166671</v>
      </c>
      <c r="T3857" s="9">
        <f t="shared" si="182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180"/>
        <v>2.0000000000000001E-4</v>
      </c>
      <c r="P3858">
        <f>IFERROR(E3858/L3858, "null")</f>
        <v>1</v>
      </c>
      <c r="Q3858" t="str">
        <f>TRIM(LEFT(N3858,SEARCH("/",N3858,1)-1))</f>
        <v>theater</v>
      </c>
      <c r="R3858" t="str">
        <f>TRIM(RIGHT(N3858,LEN(N3858)-SEARCH("/",N3858)))</f>
        <v>plays</v>
      </c>
      <c r="S3858" s="9">
        <f t="shared" si="181"/>
        <v>42041.743090277778</v>
      </c>
      <c r="T3858" s="9">
        <f t="shared" si="182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180"/>
        <v>5.1999999999999998E-2</v>
      </c>
      <c r="P3859">
        <f>IFERROR(E3859/L3859, "null")</f>
        <v>65</v>
      </c>
      <c r="Q3859" t="str">
        <f>TRIM(LEFT(N3859,SEARCH("/",N3859,1)-1))</f>
        <v>theater</v>
      </c>
      <c r="R3859" t="str">
        <f>TRIM(RIGHT(N3859,LEN(N3859)-SEARCH("/",N3859)))</f>
        <v>plays</v>
      </c>
      <c r="S3859" s="9">
        <f t="shared" si="181"/>
        <v>41829.73715277778</v>
      </c>
      <c r="T3859" s="9">
        <f t="shared" si="182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180"/>
        <v>0.02</v>
      </c>
      <c r="P3860">
        <f>IFERROR(E3860/L3860, "null")</f>
        <v>10</v>
      </c>
      <c r="Q3860" t="str">
        <f>TRIM(LEFT(N3860,SEARCH("/",N3860,1)-1))</f>
        <v>theater</v>
      </c>
      <c r="R3860" t="str">
        <f>TRIM(RIGHT(N3860,LEN(N3860)-SEARCH("/",N3860)))</f>
        <v>plays</v>
      </c>
      <c r="S3860" s="9">
        <f t="shared" si="181"/>
        <v>42128.431064814817</v>
      </c>
      <c r="T3860" s="9">
        <f t="shared" si="182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180"/>
        <v>4.0000000000000002E-4</v>
      </c>
      <c r="P3861">
        <f>IFERROR(E3861/L3861, "null")</f>
        <v>1</v>
      </c>
      <c r="Q3861" t="str">
        <f>TRIM(LEFT(N3861,SEARCH("/",N3861,1)-1))</f>
        <v>theater</v>
      </c>
      <c r="R3861" t="str">
        <f>TRIM(RIGHT(N3861,LEN(N3861)-SEARCH("/",N3861)))</f>
        <v>plays</v>
      </c>
      <c r="S3861" s="9">
        <f t="shared" si="181"/>
        <v>41789.893599537041</v>
      </c>
      <c r="T3861" s="9">
        <f t="shared" si="182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180"/>
        <v>0.17666666666666667</v>
      </c>
      <c r="P3862">
        <f>IFERROR(E3862/L3862, "null")</f>
        <v>81.538461538461533</v>
      </c>
      <c r="Q3862" t="str">
        <f>TRIM(LEFT(N3862,SEARCH("/",N3862,1)-1))</f>
        <v>theater</v>
      </c>
      <c r="R3862" t="str">
        <f>TRIM(RIGHT(N3862,LEN(N3862)-SEARCH("/",N3862)))</f>
        <v>plays</v>
      </c>
      <c r="S3862" s="9">
        <f t="shared" si="181"/>
        <v>41833.660995370366</v>
      </c>
      <c r="T3862" s="9">
        <f t="shared" si="182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180"/>
        <v>0.05</v>
      </c>
      <c r="P3863">
        <f>IFERROR(E3863/L3863, "null")</f>
        <v>100</v>
      </c>
      <c r="Q3863" t="str">
        <f>TRIM(LEFT(N3863,SEARCH("/",N3863,1)-1))</f>
        <v>theater</v>
      </c>
      <c r="R3863" t="str">
        <f>TRIM(RIGHT(N3863,LEN(N3863)-SEARCH("/",N3863)))</f>
        <v>plays</v>
      </c>
      <c r="S3863" s="9">
        <f t="shared" si="181"/>
        <v>41914.590011574073</v>
      </c>
      <c r="T3863" s="9">
        <f t="shared" si="182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180"/>
        <v>1.3333333333333334E-4</v>
      </c>
      <c r="P3864">
        <f>IFERROR(E3864/L3864, "null")</f>
        <v>1</v>
      </c>
      <c r="Q3864" t="str">
        <f>TRIM(LEFT(N3864,SEARCH("/",N3864,1)-1))</f>
        <v>theater</v>
      </c>
      <c r="R3864" t="str">
        <f>TRIM(RIGHT(N3864,LEN(N3864)-SEARCH("/",N3864)))</f>
        <v>plays</v>
      </c>
      <c r="S3864" s="9">
        <f t="shared" si="181"/>
        <v>42611.261064814811</v>
      </c>
      <c r="T3864" s="9">
        <f t="shared" si="182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180"/>
        <v>0</v>
      </c>
      <c r="P3865" t="str">
        <f>IFERROR(E3865/L3865, "null")</f>
        <v>null</v>
      </c>
      <c r="Q3865" t="str">
        <f>TRIM(LEFT(N3865,SEARCH("/",N3865,1)-1))</f>
        <v>theater</v>
      </c>
      <c r="R3865" t="str">
        <f>TRIM(RIGHT(N3865,LEN(N3865)-SEARCH("/",N3865)))</f>
        <v>plays</v>
      </c>
      <c r="S3865" s="9">
        <f t="shared" si="181"/>
        <v>42253.633159722223</v>
      </c>
      <c r="T3865" s="9">
        <f t="shared" si="182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180"/>
        <v>1.2E-2</v>
      </c>
      <c r="P3866">
        <f>IFERROR(E3866/L3866, "null")</f>
        <v>20</v>
      </c>
      <c r="Q3866" t="str">
        <f>TRIM(LEFT(N3866,SEARCH("/",N3866,1)-1))</f>
        <v>theater</v>
      </c>
      <c r="R3866" t="str">
        <f>TRIM(RIGHT(N3866,LEN(N3866)-SEARCH("/",N3866)))</f>
        <v>plays</v>
      </c>
      <c r="S3866" s="9">
        <f t="shared" si="181"/>
        <v>42295.891828703709</v>
      </c>
      <c r="T3866" s="9">
        <f t="shared" si="182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180"/>
        <v>0.26937422295897223</v>
      </c>
      <c r="P3867">
        <f>IFERROR(E3867/L3867, "null")</f>
        <v>46.428571428571431</v>
      </c>
      <c r="Q3867" t="str">
        <f>TRIM(LEFT(N3867,SEARCH("/",N3867,1)-1))</f>
        <v>theater</v>
      </c>
      <c r="R3867" t="str">
        <f>TRIM(RIGHT(N3867,LEN(N3867)-SEARCH("/",N3867)))</f>
        <v>plays</v>
      </c>
      <c r="S3867" s="9">
        <f t="shared" si="181"/>
        <v>41841.651597222226</v>
      </c>
      <c r="T3867" s="9">
        <f t="shared" si="182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180"/>
        <v>5.4999999999999997E-3</v>
      </c>
      <c r="P3868">
        <f>IFERROR(E3868/L3868, "null")</f>
        <v>5.5</v>
      </c>
      <c r="Q3868" t="str">
        <f>TRIM(LEFT(N3868,SEARCH("/",N3868,1)-1))</f>
        <v>theater</v>
      </c>
      <c r="R3868" t="str">
        <f>TRIM(RIGHT(N3868,LEN(N3868)-SEARCH("/",N3868)))</f>
        <v>plays</v>
      </c>
      <c r="S3868" s="9">
        <f t="shared" si="181"/>
        <v>42402.947002314817</v>
      </c>
      <c r="T3868" s="9">
        <f t="shared" si="182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180"/>
        <v>0.1255</v>
      </c>
      <c r="P3869">
        <f>IFERROR(E3869/L3869, "null")</f>
        <v>50.2</v>
      </c>
      <c r="Q3869" t="str">
        <f>TRIM(LEFT(N3869,SEARCH("/",N3869,1)-1))</f>
        <v>theater</v>
      </c>
      <c r="R3869" t="str">
        <f>TRIM(RIGHT(N3869,LEN(N3869)-SEARCH("/",N3869)))</f>
        <v>plays</v>
      </c>
      <c r="S3869" s="9">
        <f t="shared" si="181"/>
        <v>42509.814108796301</v>
      </c>
      <c r="T3869" s="9">
        <f t="shared" si="182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180"/>
        <v>2E-3</v>
      </c>
      <c r="P3870">
        <f>IFERROR(E3870/L3870, "null")</f>
        <v>10</v>
      </c>
      <c r="Q3870" t="str">
        <f>TRIM(LEFT(N3870,SEARCH("/",N3870,1)-1))</f>
        <v>theater</v>
      </c>
      <c r="R3870" t="str">
        <f>TRIM(RIGHT(N3870,LEN(N3870)-SEARCH("/",N3870)))</f>
        <v>musical</v>
      </c>
      <c r="S3870" s="9">
        <f t="shared" si="181"/>
        <v>41865.659780092588</v>
      </c>
      <c r="T3870" s="9">
        <f t="shared" si="182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180"/>
        <v>3.44748684310884E-2</v>
      </c>
      <c r="P3871">
        <f>IFERROR(E3871/L3871, "null")</f>
        <v>30.133333333333333</v>
      </c>
      <c r="Q3871" t="str">
        <f>TRIM(LEFT(N3871,SEARCH("/",N3871,1)-1))</f>
        <v>theater</v>
      </c>
      <c r="R3871" t="str">
        <f>TRIM(RIGHT(N3871,LEN(N3871)-SEARCH("/",N3871)))</f>
        <v>musical</v>
      </c>
      <c r="S3871" s="9">
        <f t="shared" si="181"/>
        <v>42047.724444444444</v>
      </c>
      <c r="T3871" s="9">
        <f t="shared" si="182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180"/>
        <v>0.15</v>
      </c>
      <c r="P3872">
        <f>IFERROR(E3872/L3872, "null")</f>
        <v>150</v>
      </c>
      <c r="Q3872" t="str">
        <f>TRIM(LEFT(N3872,SEARCH("/",N3872,1)-1))</f>
        <v>theater</v>
      </c>
      <c r="R3872" t="str">
        <f>TRIM(RIGHT(N3872,LEN(N3872)-SEARCH("/",N3872)))</f>
        <v>musical</v>
      </c>
      <c r="S3872" s="9">
        <f t="shared" si="181"/>
        <v>41793.17219907407</v>
      </c>
      <c r="T3872" s="9">
        <f t="shared" si="182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180"/>
        <v>2.6666666666666668E-2</v>
      </c>
      <c r="P3873">
        <f>IFERROR(E3873/L3873, "null")</f>
        <v>13.333333333333334</v>
      </c>
      <c r="Q3873" t="str">
        <f>TRIM(LEFT(N3873,SEARCH("/",N3873,1)-1))</f>
        <v>theater</v>
      </c>
      <c r="R3873" t="str">
        <f>TRIM(RIGHT(N3873,LEN(N3873)-SEARCH("/",N3873)))</f>
        <v>musical</v>
      </c>
      <c r="S3873" s="9">
        <f t="shared" si="181"/>
        <v>42763.780671296292</v>
      </c>
      <c r="T3873" s="9">
        <f t="shared" si="182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180"/>
        <v>0</v>
      </c>
      <c r="P3874" t="str">
        <f>IFERROR(E3874/L3874, "null")</f>
        <v>null</v>
      </c>
      <c r="Q3874" t="str">
        <f>TRIM(LEFT(N3874,SEARCH("/",N3874,1)-1))</f>
        <v>theater</v>
      </c>
      <c r="R3874" t="str">
        <f>TRIM(RIGHT(N3874,LEN(N3874)-SEARCH("/",N3874)))</f>
        <v>musical</v>
      </c>
      <c r="S3874" s="9">
        <f t="shared" si="181"/>
        <v>42180.145787037036</v>
      </c>
      <c r="T3874" s="9">
        <f t="shared" si="182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180"/>
        <v>0</v>
      </c>
      <c r="P3875" t="str">
        <f>IFERROR(E3875/L3875, "null")</f>
        <v>null</v>
      </c>
      <c r="Q3875" t="str">
        <f>TRIM(LEFT(N3875,SEARCH("/",N3875,1)-1))</f>
        <v>theater</v>
      </c>
      <c r="R3875" t="str">
        <f>TRIM(RIGHT(N3875,LEN(N3875)-SEARCH("/",N3875)))</f>
        <v>musical</v>
      </c>
      <c r="S3875" s="9">
        <f t="shared" si="181"/>
        <v>42255.696006944447</v>
      </c>
      <c r="T3875" s="9">
        <f t="shared" si="182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180"/>
        <v>0</v>
      </c>
      <c r="P3876" t="str">
        <f>IFERROR(E3876/L3876, "null")</f>
        <v>null</v>
      </c>
      <c r="Q3876" t="str">
        <f>TRIM(LEFT(N3876,SEARCH("/",N3876,1)-1))</f>
        <v>theater</v>
      </c>
      <c r="R3876" t="str">
        <f>TRIM(RIGHT(N3876,LEN(N3876)-SEARCH("/",N3876)))</f>
        <v>musical</v>
      </c>
      <c r="S3876" s="9">
        <f t="shared" si="181"/>
        <v>42007.016458333332</v>
      </c>
      <c r="T3876" s="9">
        <f t="shared" si="182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180"/>
        <v>0</v>
      </c>
      <c r="P3877" t="str">
        <f>IFERROR(E3877/L3877, "null")</f>
        <v>null</v>
      </c>
      <c r="Q3877" t="str">
        <f>TRIM(LEFT(N3877,SEARCH("/",N3877,1)-1))</f>
        <v>theater</v>
      </c>
      <c r="R3877" t="str">
        <f>TRIM(RIGHT(N3877,LEN(N3877)-SEARCH("/",N3877)))</f>
        <v>musical</v>
      </c>
      <c r="S3877" s="9">
        <f t="shared" si="181"/>
        <v>42615.346817129626</v>
      </c>
      <c r="T3877" s="9">
        <f t="shared" si="182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180"/>
        <v>0.52794871794871789</v>
      </c>
      <c r="P3878">
        <f>IFERROR(E3878/L3878, "null")</f>
        <v>44.760869565217391</v>
      </c>
      <c r="Q3878" t="str">
        <f>TRIM(LEFT(N3878,SEARCH("/",N3878,1)-1))</f>
        <v>theater</v>
      </c>
      <c r="R3878" t="str">
        <f>TRIM(RIGHT(N3878,LEN(N3878)-SEARCH("/",N3878)))</f>
        <v>musical</v>
      </c>
      <c r="S3878" s="9">
        <f t="shared" si="181"/>
        <v>42372.624166666668</v>
      </c>
      <c r="T3878" s="9">
        <f t="shared" si="182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180"/>
        <v>4.9639999999999997E-2</v>
      </c>
      <c r="P3879">
        <f>IFERROR(E3879/L3879, "null")</f>
        <v>88.642857142857139</v>
      </c>
      <c r="Q3879" t="str">
        <f>TRIM(LEFT(N3879,SEARCH("/",N3879,1)-1))</f>
        <v>theater</v>
      </c>
      <c r="R3879" t="str">
        <f>TRIM(RIGHT(N3879,LEN(N3879)-SEARCH("/",N3879)))</f>
        <v>musical</v>
      </c>
      <c r="S3879" s="9">
        <f t="shared" si="181"/>
        <v>42682.67768518519</v>
      </c>
      <c r="T3879" s="9">
        <f t="shared" si="182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180"/>
        <v>5.5555555555555556E-4</v>
      </c>
      <c r="P3880">
        <f>IFERROR(E3880/L3880, "null")</f>
        <v>10</v>
      </c>
      <c r="Q3880" t="str">
        <f>TRIM(LEFT(N3880,SEARCH("/",N3880,1)-1))</f>
        <v>theater</v>
      </c>
      <c r="R3880" t="str">
        <f>TRIM(RIGHT(N3880,LEN(N3880)-SEARCH("/",N3880)))</f>
        <v>musical</v>
      </c>
      <c r="S3880" s="9">
        <f t="shared" si="181"/>
        <v>42154.818819444445</v>
      </c>
      <c r="T3880" s="9">
        <f t="shared" si="182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180"/>
        <v>0</v>
      </c>
      <c r="P3881" t="str">
        <f>IFERROR(E3881/L3881, "null")</f>
        <v>null</v>
      </c>
      <c r="Q3881" t="str">
        <f>TRIM(LEFT(N3881,SEARCH("/",N3881,1)-1))</f>
        <v>theater</v>
      </c>
      <c r="R3881" t="str">
        <f>TRIM(RIGHT(N3881,LEN(N3881)-SEARCH("/",N3881)))</f>
        <v>musical</v>
      </c>
      <c r="S3881" s="9">
        <f t="shared" si="181"/>
        <v>41999.861064814817</v>
      </c>
      <c r="T3881" s="9">
        <f t="shared" si="182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180"/>
        <v>0.13066666666666665</v>
      </c>
      <c r="P3882">
        <f>IFERROR(E3882/L3882, "null")</f>
        <v>57.647058823529413</v>
      </c>
      <c r="Q3882" t="str">
        <f>TRIM(LEFT(N3882,SEARCH("/",N3882,1)-1))</f>
        <v>theater</v>
      </c>
      <c r="R3882" t="str">
        <f>TRIM(RIGHT(N3882,LEN(N3882)-SEARCH("/",N3882)))</f>
        <v>musical</v>
      </c>
      <c r="S3882" s="9">
        <f t="shared" si="181"/>
        <v>41815.815046296295</v>
      </c>
      <c r="T3882" s="9">
        <f t="shared" si="182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180"/>
        <v>0.05</v>
      </c>
      <c r="P3883">
        <f>IFERROR(E3883/L3883, "null")</f>
        <v>25</v>
      </c>
      <c r="Q3883" t="str">
        <f>TRIM(LEFT(N3883,SEARCH("/",N3883,1)-1))</f>
        <v>theater</v>
      </c>
      <c r="R3883" t="str">
        <f>TRIM(RIGHT(N3883,LEN(N3883)-SEARCH("/",N3883)))</f>
        <v>musical</v>
      </c>
      <c r="S3883" s="9">
        <f t="shared" si="181"/>
        <v>42756.018506944441</v>
      </c>
      <c r="T3883" s="9">
        <f t="shared" si="182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180"/>
        <v>0</v>
      </c>
      <c r="P3884" t="str">
        <f>IFERROR(E3884/L3884, "null")</f>
        <v>null</v>
      </c>
      <c r="Q3884" t="str">
        <f>TRIM(LEFT(N3884,SEARCH("/",N3884,1)-1))</f>
        <v>theater</v>
      </c>
      <c r="R3884" t="str">
        <f>TRIM(RIGHT(N3884,LEN(N3884)-SEARCH("/",N3884)))</f>
        <v>musical</v>
      </c>
      <c r="S3884" s="9">
        <f t="shared" si="181"/>
        <v>42373.983449074076</v>
      </c>
      <c r="T3884" s="9">
        <f t="shared" si="182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180"/>
        <v>0</v>
      </c>
      <c r="P3885" t="str">
        <f>IFERROR(E3885/L3885, "null")</f>
        <v>null</v>
      </c>
      <c r="Q3885" t="str">
        <f>TRIM(LEFT(N3885,SEARCH("/",N3885,1)-1))</f>
        <v>theater</v>
      </c>
      <c r="R3885" t="str">
        <f>TRIM(RIGHT(N3885,LEN(N3885)-SEARCH("/",N3885)))</f>
        <v>musical</v>
      </c>
      <c r="S3885" s="9">
        <f t="shared" si="181"/>
        <v>41854.602650462963</v>
      </c>
      <c r="T3885" s="9">
        <f t="shared" si="182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180"/>
        <v>0</v>
      </c>
      <c r="P3886" t="str">
        <f>IFERROR(E3886/L3886, "null")</f>
        <v>null</v>
      </c>
      <c r="Q3886" t="str">
        <f>TRIM(LEFT(N3886,SEARCH("/",N3886,1)-1))</f>
        <v>theater</v>
      </c>
      <c r="R3886" t="str">
        <f>TRIM(RIGHT(N3886,LEN(N3886)-SEARCH("/",N3886)))</f>
        <v>musical</v>
      </c>
      <c r="S3886" s="9">
        <f t="shared" si="181"/>
        <v>42065.791574074072</v>
      </c>
      <c r="T3886" s="9">
        <f t="shared" si="182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180"/>
        <v>0</v>
      </c>
      <c r="P3887" t="str">
        <f>IFERROR(E3887/L3887, "null")</f>
        <v>null</v>
      </c>
      <c r="Q3887" t="str">
        <f>TRIM(LEFT(N3887,SEARCH("/",N3887,1)-1))</f>
        <v>theater</v>
      </c>
      <c r="R3887" t="str">
        <f>TRIM(RIGHT(N3887,LEN(N3887)-SEARCH("/",N3887)))</f>
        <v>musical</v>
      </c>
      <c r="S3887" s="9">
        <f t="shared" si="181"/>
        <v>42469.951284722221</v>
      </c>
      <c r="T3887" s="9">
        <f t="shared" si="182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180"/>
        <v>0</v>
      </c>
      <c r="P3888" t="str">
        <f>IFERROR(E3888/L3888, "null")</f>
        <v>null</v>
      </c>
      <c r="Q3888" t="str">
        <f>TRIM(LEFT(N3888,SEARCH("/",N3888,1)-1))</f>
        <v>theater</v>
      </c>
      <c r="R3888" t="str">
        <f>TRIM(RIGHT(N3888,LEN(N3888)-SEARCH("/",N3888)))</f>
        <v>musical</v>
      </c>
      <c r="S3888" s="9">
        <f t="shared" si="181"/>
        <v>41954.228032407409</v>
      </c>
      <c r="T3888" s="9">
        <f t="shared" si="182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180"/>
        <v>1.7500000000000002E-2</v>
      </c>
      <c r="P3889">
        <f>IFERROR(E3889/L3889, "null")</f>
        <v>17.5</v>
      </c>
      <c r="Q3889" t="str">
        <f>TRIM(LEFT(N3889,SEARCH("/",N3889,1)-1))</f>
        <v>theater</v>
      </c>
      <c r="R3889" t="str">
        <f>TRIM(RIGHT(N3889,LEN(N3889)-SEARCH("/",N3889)))</f>
        <v>musical</v>
      </c>
      <c r="S3889" s="9">
        <f t="shared" si="181"/>
        <v>42079.857974537037</v>
      </c>
      <c r="T3889" s="9">
        <f t="shared" si="182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180"/>
        <v>0.27100000000000002</v>
      </c>
      <c r="P3890">
        <f>IFERROR(E3890/L3890, "null")</f>
        <v>38.714285714285715</v>
      </c>
      <c r="Q3890" t="str">
        <f>TRIM(LEFT(N3890,SEARCH("/",N3890,1)-1))</f>
        <v>theater</v>
      </c>
      <c r="R3890" t="str">
        <f>TRIM(RIGHT(N3890,LEN(N3890)-SEARCH("/",N3890)))</f>
        <v>plays</v>
      </c>
      <c r="S3890" s="9">
        <f t="shared" si="181"/>
        <v>42762.545810185184</v>
      </c>
      <c r="T3890" s="9">
        <f t="shared" si="182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180"/>
        <v>1.4749999999999999E-2</v>
      </c>
      <c r="P3891">
        <f>IFERROR(E3891/L3891, "null")</f>
        <v>13.111111111111111</v>
      </c>
      <c r="Q3891" t="str">
        <f>TRIM(LEFT(N3891,SEARCH("/",N3891,1)-1))</f>
        <v>theater</v>
      </c>
      <c r="R3891" t="str">
        <f>TRIM(RIGHT(N3891,LEN(N3891)-SEARCH("/",N3891)))</f>
        <v>plays</v>
      </c>
      <c r="S3891" s="9">
        <f t="shared" si="181"/>
        <v>41977.004976851851</v>
      </c>
      <c r="T3891" s="9">
        <f t="shared" si="182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180"/>
        <v>0.16826666666666668</v>
      </c>
      <c r="P3892">
        <f>IFERROR(E3892/L3892, "null")</f>
        <v>315.5</v>
      </c>
      <c r="Q3892" t="str">
        <f>TRIM(LEFT(N3892,SEARCH("/",N3892,1)-1))</f>
        <v>theater</v>
      </c>
      <c r="R3892" t="str">
        <f>TRIM(RIGHT(N3892,LEN(N3892)-SEARCH("/",N3892)))</f>
        <v>plays</v>
      </c>
      <c r="S3892" s="9">
        <f t="shared" si="181"/>
        <v>42171.758611111116</v>
      </c>
      <c r="T3892" s="9">
        <f t="shared" si="182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180"/>
        <v>0.32500000000000001</v>
      </c>
      <c r="P3893">
        <f>IFERROR(E3893/L3893, "null")</f>
        <v>37.142857142857146</v>
      </c>
      <c r="Q3893" t="str">
        <f>TRIM(LEFT(N3893,SEARCH("/",N3893,1)-1))</f>
        <v>theater</v>
      </c>
      <c r="R3893" t="str">
        <f>TRIM(RIGHT(N3893,LEN(N3893)-SEARCH("/",N3893)))</f>
        <v>plays</v>
      </c>
      <c r="S3893" s="9">
        <f t="shared" si="181"/>
        <v>42056.1324537037</v>
      </c>
      <c r="T3893" s="9">
        <f t="shared" si="182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180"/>
        <v>0</v>
      </c>
      <c r="P3894" t="str">
        <f>IFERROR(E3894/L3894, "null")</f>
        <v>null</v>
      </c>
      <c r="Q3894" t="str">
        <f>TRIM(LEFT(N3894,SEARCH("/",N3894,1)-1))</f>
        <v>theater</v>
      </c>
      <c r="R3894" t="str">
        <f>TRIM(RIGHT(N3894,LEN(N3894)-SEARCH("/",N3894)))</f>
        <v>plays</v>
      </c>
      <c r="S3894" s="9">
        <f t="shared" si="181"/>
        <v>41867.652280092596</v>
      </c>
      <c r="T3894" s="9">
        <f t="shared" si="182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180"/>
        <v>0.2155</v>
      </c>
      <c r="P3895">
        <f>IFERROR(E3895/L3895, "null")</f>
        <v>128.27380952380952</v>
      </c>
      <c r="Q3895" t="str">
        <f>TRIM(LEFT(N3895,SEARCH("/",N3895,1)-1))</f>
        <v>theater</v>
      </c>
      <c r="R3895" t="str">
        <f>TRIM(RIGHT(N3895,LEN(N3895)-SEARCH("/",N3895)))</f>
        <v>plays</v>
      </c>
      <c r="S3895" s="9">
        <f t="shared" si="181"/>
        <v>41779.657870370371</v>
      </c>
      <c r="T3895" s="9">
        <f t="shared" si="182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180"/>
        <v>3.4666666666666665E-2</v>
      </c>
      <c r="P3896">
        <f>IFERROR(E3896/L3896, "null")</f>
        <v>47.272727272727273</v>
      </c>
      <c r="Q3896" t="str">
        <f>TRIM(LEFT(N3896,SEARCH("/",N3896,1)-1))</f>
        <v>theater</v>
      </c>
      <c r="R3896" t="str">
        <f>TRIM(RIGHT(N3896,LEN(N3896)-SEARCH("/",N3896)))</f>
        <v>plays</v>
      </c>
      <c r="S3896" s="9">
        <f t="shared" si="181"/>
        <v>42679.958472222221</v>
      </c>
      <c r="T3896" s="9">
        <f t="shared" si="182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180"/>
        <v>0.05</v>
      </c>
      <c r="P3897">
        <f>IFERROR(E3897/L3897, "null")</f>
        <v>50</v>
      </c>
      <c r="Q3897" t="str">
        <f>TRIM(LEFT(N3897,SEARCH("/",N3897,1)-1))</f>
        <v>theater</v>
      </c>
      <c r="R3897" t="str">
        <f>TRIM(RIGHT(N3897,LEN(N3897)-SEARCH("/",N3897)))</f>
        <v>plays</v>
      </c>
      <c r="S3897" s="9">
        <f t="shared" si="181"/>
        <v>42032.250208333338</v>
      </c>
      <c r="T3897" s="9">
        <f t="shared" si="182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180"/>
        <v>0.10625</v>
      </c>
      <c r="P3898">
        <f>IFERROR(E3898/L3898, "null")</f>
        <v>42.5</v>
      </c>
      <c r="Q3898" t="str">
        <f>TRIM(LEFT(N3898,SEARCH("/",N3898,1)-1))</f>
        <v>theater</v>
      </c>
      <c r="R3898" t="str">
        <f>TRIM(RIGHT(N3898,LEN(N3898)-SEARCH("/",N3898)))</f>
        <v>plays</v>
      </c>
      <c r="S3898" s="9">
        <f t="shared" si="181"/>
        <v>41793.191875000004</v>
      </c>
      <c r="T3898" s="9">
        <f t="shared" si="182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180"/>
        <v>0.17599999999999999</v>
      </c>
      <c r="P3899">
        <f>IFERROR(E3899/L3899, "null")</f>
        <v>44</v>
      </c>
      <c r="Q3899" t="str">
        <f>TRIM(LEFT(N3899,SEARCH("/",N3899,1)-1))</f>
        <v>theater</v>
      </c>
      <c r="R3899" t="str">
        <f>TRIM(RIGHT(N3899,LEN(N3899)-SEARCH("/",N3899)))</f>
        <v>plays</v>
      </c>
      <c r="S3899" s="9">
        <f t="shared" si="181"/>
        <v>41982.87364583333</v>
      </c>
      <c r="T3899" s="9">
        <f t="shared" si="182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180"/>
        <v>0.3256</v>
      </c>
      <c r="P3900">
        <f>IFERROR(E3900/L3900, "null")</f>
        <v>50.875</v>
      </c>
      <c r="Q3900" t="str">
        <f>TRIM(LEFT(N3900,SEARCH("/",N3900,1)-1))</f>
        <v>theater</v>
      </c>
      <c r="R3900" t="str">
        <f>TRIM(RIGHT(N3900,LEN(N3900)-SEARCH("/",N3900)))</f>
        <v>plays</v>
      </c>
      <c r="S3900" s="9">
        <f t="shared" si="181"/>
        <v>42193.482291666667</v>
      </c>
      <c r="T3900" s="9">
        <f t="shared" si="182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180"/>
        <v>1.2500000000000001E-2</v>
      </c>
      <c r="P3901">
        <f>IFERROR(E3901/L3901, "null")</f>
        <v>62.5</v>
      </c>
      <c r="Q3901" t="str">
        <f>TRIM(LEFT(N3901,SEARCH("/",N3901,1)-1))</f>
        <v>theater</v>
      </c>
      <c r="R3901" t="str">
        <f>TRIM(RIGHT(N3901,LEN(N3901)-SEARCH("/",N3901)))</f>
        <v>plays</v>
      </c>
      <c r="S3901" s="9">
        <f t="shared" si="181"/>
        <v>41843.775011574071</v>
      </c>
      <c r="T3901" s="9">
        <f t="shared" si="182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180"/>
        <v>5.3999999999999999E-2</v>
      </c>
      <c r="P3902">
        <f>IFERROR(E3902/L3902, "null")</f>
        <v>27</v>
      </c>
      <c r="Q3902" t="str">
        <f>TRIM(LEFT(N3902,SEARCH("/",N3902,1)-1))</f>
        <v>theater</v>
      </c>
      <c r="R3902" t="str">
        <f>TRIM(RIGHT(N3902,LEN(N3902)-SEARCH("/",N3902)))</f>
        <v>plays</v>
      </c>
      <c r="S3902" s="9">
        <f t="shared" si="181"/>
        <v>42136.092488425929</v>
      </c>
      <c r="T3902" s="9">
        <f t="shared" si="182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180"/>
        <v>8.3333333333333332E-3</v>
      </c>
      <c r="P3903">
        <f>IFERROR(E3903/L3903, "null")</f>
        <v>25</v>
      </c>
      <c r="Q3903" t="str">
        <f>TRIM(LEFT(N3903,SEARCH("/",N3903,1)-1))</f>
        <v>theater</v>
      </c>
      <c r="R3903" t="str">
        <f>TRIM(RIGHT(N3903,LEN(N3903)-SEARCH("/",N3903)))</f>
        <v>plays</v>
      </c>
      <c r="S3903" s="9">
        <f t="shared" si="181"/>
        <v>42317.826377314821</v>
      </c>
      <c r="T3903" s="9">
        <f t="shared" si="182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180"/>
        <v>0.48833333333333334</v>
      </c>
      <c r="P3904">
        <f>IFERROR(E3904/L3904, "null")</f>
        <v>47.258064516129032</v>
      </c>
      <c r="Q3904" t="str">
        <f>TRIM(LEFT(N3904,SEARCH("/",N3904,1)-1))</f>
        <v>theater</v>
      </c>
      <c r="R3904" t="str">
        <f>TRIM(RIGHT(N3904,LEN(N3904)-SEARCH("/",N3904)))</f>
        <v>plays</v>
      </c>
      <c r="S3904" s="9">
        <f t="shared" si="181"/>
        <v>42663.468078703707</v>
      </c>
      <c r="T3904" s="9">
        <f t="shared" si="182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180"/>
        <v>0</v>
      </c>
      <c r="P3905" t="str">
        <f>IFERROR(E3905/L3905, "null")</f>
        <v>null</v>
      </c>
      <c r="Q3905" t="str">
        <f>TRIM(LEFT(N3905,SEARCH("/",N3905,1)-1))</f>
        <v>theater</v>
      </c>
      <c r="R3905" t="str">
        <f>TRIM(RIGHT(N3905,LEN(N3905)-SEARCH("/",N3905)))</f>
        <v>plays</v>
      </c>
      <c r="S3905" s="9">
        <f t="shared" si="181"/>
        <v>42186.01116898148</v>
      </c>
      <c r="T3905" s="9">
        <f t="shared" si="182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180"/>
        <v>2.9999999999999997E-4</v>
      </c>
      <c r="P3906">
        <f>IFERROR(E3906/L3906, "null")</f>
        <v>1.5</v>
      </c>
      <c r="Q3906" t="str">
        <f>TRIM(LEFT(N3906,SEARCH("/",N3906,1)-1))</f>
        <v>theater</v>
      </c>
      <c r="R3906" t="str">
        <f>TRIM(RIGHT(N3906,LEN(N3906)-SEARCH("/",N3906)))</f>
        <v>plays</v>
      </c>
      <c r="S3906" s="9">
        <f t="shared" si="181"/>
        <v>42095.229166666672</v>
      </c>
      <c r="T3906" s="9">
        <f t="shared" si="182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183">E3907/D3907</f>
        <v>0.11533333333333333</v>
      </c>
      <c r="P3907">
        <f>IFERROR(E3907/L3907, "null")</f>
        <v>24.714285714285715</v>
      </c>
      <c r="Q3907" t="str">
        <f>TRIM(LEFT(N3907,SEARCH("/",N3907,1)-1))</f>
        <v>theater</v>
      </c>
      <c r="R3907" t="str">
        <f>TRIM(RIGHT(N3907,LEN(N3907)-SEARCH("/",N3907)))</f>
        <v>plays</v>
      </c>
      <c r="S3907" s="9">
        <f t="shared" ref="S3907:S3970" si="184">(((J3907/60)/60)/24)+DATE(1970,1,1)</f>
        <v>42124.623877314814</v>
      </c>
      <c r="T3907" s="9">
        <f t="shared" ref="T3907:T3970" si="185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183"/>
        <v>0.67333333333333334</v>
      </c>
      <c r="P3908">
        <f>IFERROR(E3908/L3908, "null")</f>
        <v>63.125</v>
      </c>
      <c r="Q3908" t="str">
        <f>TRIM(LEFT(N3908,SEARCH("/",N3908,1)-1))</f>
        <v>theater</v>
      </c>
      <c r="R3908" t="str">
        <f>TRIM(RIGHT(N3908,LEN(N3908)-SEARCH("/",N3908)))</f>
        <v>plays</v>
      </c>
      <c r="S3908" s="9">
        <f t="shared" si="184"/>
        <v>42143.917743055557</v>
      </c>
      <c r="T3908" s="9">
        <f t="shared" si="185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183"/>
        <v>0.153</v>
      </c>
      <c r="P3909">
        <f>IFERROR(E3909/L3909, "null")</f>
        <v>38.25</v>
      </c>
      <c r="Q3909" t="str">
        <f>TRIM(LEFT(N3909,SEARCH("/",N3909,1)-1))</f>
        <v>theater</v>
      </c>
      <c r="R3909" t="str">
        <f>TRIM(RIGHT(N3909,LEN(N3909)-SEARCH("/",N3909)))</f>
        <v>plays</v>
      </c>
      <c r="S3909" s="9">
        <f t="shared" si="184"/>
        <v>41906.819513888891</v>
      </c>
      <c r="T3909" s="9">
        <f t="shared" si="185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183"/>
        <v>8.666666666666667E-2</v>
      </c>
      <c r="P3910">
        <f>IFERROR(E3910/L3910, "null")</f>
        <v>16.25</v>
      </c>
      <c r="Q3910" t="str">
        <f>TRIM(LEFT(N3910,SEARCH("/",N3910,1)-1))</f>
        <v>theater</v>
      </c>
      <c r="R3910" t="str">
        <f>TRIM(RIGHT(N3910,LEN(N3910)-SEARCH("/",N3910)))</f>
        <v>plays</v>
      </c>
      <c r="S3910" s="9">
        <f t="shared" si="184"/>
        <v>41834.135370370372</v>
      </c>
      <c r="T3910" s="9">
        <f t="shared" si="185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183"/>
        <v>2.2499999999999998E-3</v>
      </c>
      <c r="P3911">
        <f>IFERROR(E3911/L3911, "null")</f>
        <v>33.75</v>
      </c>
      <c r="Q3911" t="str">
        <f>TRIM(LEFT(N3911,SEARCH("/",N3911,1)-1))</f>
        <v>theater</v>
      </c>
      <c r="R3911" t="str">
        <f>TRIM(RIGHT(N3911,LEN(N3911)-SEARCH("/",N3911)))</f>
        <v>plays</v>
      </c>
      <c r="S3911" s="9">
        <f t="shared" si="184"/>
        <v>41863.359282407408</v>
      </c>
      <c r="T3911" s="9">
        <f t="shared" si="185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183"/>
        <v>3.0833333333333334E-2</v>
      </c>
      <c r="P3912">
        <f>IFERROR(E3912/L3912, "null")</f>
        <v>61.666666666666664</v>
      </c>
      <c r="Q3912" t="str">
        <f>TRIM(LEFT(N3912,SEARCH("/",N3912,1)-1))</f>
        <v>theater</v>
      </c>
      <c r="R3912" t="str">
        <f>TRIM(RIGHT(N3912,LEN(N3912)-SEARCH("/",N3912)))</f>
        <v>plays</v>
      </c>
      <c r="S3912" s="9">
        <f t="shared" si="184"/>
        <v>42224.756909722222</v>
      </c>
      <c r="T3912" s="9">
        <f t="shared" si="185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183"/>
        <v>0.37412499999999999</v>
      </c>
      <c r="P3913">
        <f>IFERROR(E3913/L3913, "null")</f>
        <v>83.138888888888886</v>
      </c>
      <c r="Q3913" t="str">
        <f>TRIM(LEFT(N3913,SEARCH("/",N3913,1)-1))</f>
        <v>theater</v>
      </c>
      <c r="R3913" t="str">
        <f>TRIM(RIGHT(N3913,LEN(N3913)-SEARCH("/",N3913)))</f>
        <v>plays</v>
      </c>
      <c r="S3913" s="9">
        <f t="shared" si="184"/>
        <v>41939.8122337963</v>
      </c>
      <c r="T3913" s="9">
        <f t="shared" si="185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183"/>
        <v>6.666666666666667E-5</v>
      </c>
      <c r="P3914">
        <f>IFERROR(E3914/L3914, "null")</f>
        <v>1</v>
      </c>
      <c r="Q3914" t="str">
        <f>TRIM(LEFT(N3914,SEARCH("/",N3914,1)-1))</f>
        <v>theater</v>
      </c>
      <c r="R3914" t="str">
        <f>TRIM(RIGHT(N3914,LEN(N3914)-SEARCH("/",N3914)))</f>
        <v>plays</v>
      </c>
      <c r="S3914" s="9">
        <f t="shared" si="184"/>
        <v>42059.270023148143</v>
      </c>
      <c r="T3914" s="9">
        <f t="shared" si="185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183"/>
        <v>0.1</v>
      </c>
      <c r="P3915">
        <f>IFERROR(E3915/L3915, "null")</f>
        <v>142.85714285714286</v>
      </c>
      <c r="Q3915" t="str">
        <f>TRIM(LEFT(N3915,SEARCH("/",N3915,1)-1))</f>
        <v>theater</v>
      </c>
      <c r="R3915" t="str">
        <f>TRIM(RIGHT(N3915,LEN(N3915)-SEARCH("/",N3915)))</f>
        <v>plays</v>
      </c>
      <c r="S3915" s="9">
        <f t="shared" si="184"/>
        <v>42308.211215277777</v>
      </c>
      <c r="T3915" s="9">
        <f t="shared" si="185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183"/>
        <v>0.36359999999999998</v>
      </c>
      <c r="P3916">
        <f>IFERROR(E3916/L3916, "null")</f>
        <v>33.666666666666664</v>
      </c>
      <c r="Q3916" t="str">
        <f>TRIM(LEFT(N3916,SEARCH("/",N3916,1)-1))</f>
        <v>theater</v>
      </c>
      <c r="R3916" t="str">
        <f>TRIM(RIGHT(N3916,LEN(N3916)-SEARCH("/",N3916)))</f>
        <v>plays</v>
      </c>
      <c r="S3916" s="9">
        <f t="shared" si="184"/>
        <v>42114.818935185183</v>
      </c>
      <c r="T3916" s="9">
        <f t="shared" si="185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183"/>
        <v>3.3333333333333335E-3</v>
      </c>
      <c r="P3917">
        <f>IFERROR(E3917/L3917, "null")</f>
        <v>5</v>
      </c>
      <c r="Q3917" t="str">
        <f>TRIM(LEFT(N3917,SEARCH("/",N3917,1)-1))</f>
        <v>theater</v>
      </c>
      <c r="R3917" t="str">
        <f>TRIM(RIGHT(N3917,LEN(N3917)-SEARCH("/",N3917)))</f>
        <v>plays</v>
      </c>
      <c r="S3917" s="9">
        <f t="shared" si="184"/>
        <v>42492.98505787037</v>
      </c>
      <c r="T3917" s="9">
        <f t="shared" si="185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183"/>
        <v>0</v>
      </c>
      <c r="P3918" t="str">
        <f>IFERROR(E3918/L3918, "null")</f>
        <v>null</v>
      </c>
      <c r="Q3918" t="str">
        <f>TRIM(LEFT(N3918,SEARCH("/",N3918,1)-1))</f>
        <v>theater</v>
      </c>
      <c r="R3918" t="str">
        <f>TRIM(RIGHT(N3918,LEN(N3918)-SEARCH("/",N3918)))</f>
        <v>plays</v>
      </c>
      <c r="S3918" s="9">
        <f t="shared" si="184"/>
        <v>42494.471666666665</v>
      </c>
      <c r="T3918" s="9">
        <f t="shared" si="185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183"/>
        <v>2.8571428571428571E-3</v>
      </c>
      <c r="P3919">
        <f>IFERROR(E3919/L3919, "null")</f>
        <v>10</v>
      </c>
      <c r="Q3919" t="str">
        <f>TRIM(LEFT(N3919,SEARCH("/",N3919,1)-1))</f>
        <v>theater</v>
      </c>
      <c r="R3919" t="str">
        <f>TRIM(RIGHT(N3919,LEN(N3919)-SEARCH("/",N3919)))</f>
        <v>plays</v>
      </c>
      <c r="S3919" s="9">
        <f t="shared" si="184"/>
        <v>41863.527326388888</v>
      </c>
      <c r="T3919" s="9">
        <f t="shared" si="185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183"/>
        <v>2E-3</v>
      </c>
      <c r="P3920">
        <f>IFERROR(E3920/L3920, "null")</f>
        <v>40</v>
      </c>
      <c r="Q3920" t="str">
        <f>TRIM(LEFT(N3920,SEARCH("/",N3920,1)-1))</f>
        <v>theater</v>
      </c>
      <c r="R3920" t="str">
        <f>TRIM(RIGHT(N3920,LEN(N3920)-SEARCH("/",N3920)))</f>
        <v>plays</v>
      </c>
      <c r="S3920" s="9">
        <f t="shared" si="184"/>
        <v>41843.664618055554</v>
      </c>
      <c r="T3920" s="9">
        <f t="shared" si="185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183"/>
        <v>1.7999999999999999E-2</v>
      </c>
      <c r="P3921">
        <f>IFERROR(E3921/L3921, "null")</f>
        <v>30</v>
      </c>
      <c r="Q3921" t="str">
        <f>TRIM(LEFT(N3921,SEARCH("/",N3921,1)-1))</f>
        <v>theater</v>
      </c>
      <c r="R3921" t="str">
        <f>TRIM(RIGHT(N3921,LEN(N3921)-SEARCH("/",N3921)))</f>
        <v>plays</v>
      </c>
      <c r="S3921" s="9">
        <f t="shared" si="184"/>
        <v>42358.684872685189</v>
      </c>
      <c r="T3921" s="9">
        <f t="shared" si="185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183"/>
        <v>5.3999999999999999E-2</v>
      </c>
      <c r="P3922">
        <f>IFERROR(E3922/L3922, "null")</f>
        <v>45</v>
      </c>
      <c r="Q3922" t="str">
        <f>TRIM(LEFT(N3922,SEARCH("/",N3922,1)-1))</f>
        <v>theater</v>
      </c>
      <c r="R3922" t="str">
        <f>TRIM(RIGHT(N3922,LEN(N3922)-SEARCH("/",N3922)))</f>
        <v>plays</v>
      </c>
      <c r="S3922" s="9">
        <f t="shared" si="184"/>
        <v>42657.38726851852</v>
      </c>
      <c r="T3922" s="9">
        <f t="shared" si="185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183"/>
        <v>0</v>
      </c>
      <c r="P3923" t="str">
        <f>IFERROR(E3923/L3923, "null")</f>
        <v>null</v>
      </c>
      <c r="Q3923" t="str">
        <f>TRIM(LEFT(N3923,SEARCH("/",N3923,1)-1))</f>
        <v>theater</v>
      </c>
      <c r="R3923" t="str">
        <f>TRIM(RIGHT(N3923,LEN(N3923)-SEARCH("/",N3923)))</f>
        <v>plays</v>
      </c>
      <c r="S3923" s="9">
        <f t="shared" si="184"/>
        <v>41926.542303240742</v>
      </c>
      <c r="T3923" s="9">
        <f t="shared" si="185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183"/>
        <v>8.1333333333333327E-2</v>
      </c>
      <c r="P3924">
        <f>IFERROR(E3924/L3924, "null")</f>
        <v>10.166666666666666</v>
      </c>
      <c r="Q3924" t="str">
        <f>TRIM(LEFT(N3924,SEARCH("/",N3924,1)-1))</f>
        <v>theater</v>
      </c>
      <c r="R3924" t="str">
        <f>TRIM(RIGHT(N3924,LEN(N3924)-SEARCH("/",N3924)))</f>
        <v>plays</v>
      </c>
      <c r="S3924" s="9">
        <f t="shared" si="184"/>
        <v>42020.768634259264</v>
      </c>
      <c r="T3924" s="9">
        <f t="shared" si="185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183"/>
        <v>0.12034782608695652</v>
      </c>
      <c r="P3925">
        <f>IFERROR(E3925/L3925, "null")</f>
        <v>81.411764705882348</v>
      </c>
      <c r="Q3925" t="str">
        <f>TRIM(LEFT(N3925,SEARCH("/",N3925,1)-1))</f>
        <v>theater</v>
      </c>
      <c r="R3925" t="str">
        <f>TRIM(RIGHT(N3925,LEN(N3925)-SEARCH("/",N3925)))</f>
        <v>plays</v>
      </c>
      <c r="S3925" s="9">
        <f t="shared" si="184"/>
        <v>42075.979988425926</v>
      </c>
      <c r="T3925" s="9">
        <f t="shared" si="185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183"/>
        <v>0.15266666666666667</v>
      </c>
      <c r="P3926">
        <f>IFERROR(E3926/L3926, "null")</f>
        <v>57.25</v>
      </c>
      <c r="Q3926" t="str">
        <f>TRIM(LEFT(N3926,SEARCH("/",N3926,1)-1))</f>
        <v>theater</v>
      </c>
      <c r="R3926" t="str">
        <f>TRIM(RIGHT(N3926,LEN(N3926)-SEARCH("/",N3926)))</f>
        <v>plays</v>
      </c>
      <c r="S3926" s="9">
        <f t="shared" si="184"/>
        <v>41786.959745370368</v>
      </c>
      <c r="T3926" s="9">
        <f t="shared" si="185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183"/>
        <v>0.1</v>
      </c>
      <c r="P3927">
        <f>IFERROR(E3927/L3927, "null")</f>
        <v>5</v>
      </c>
      <c r="Q3927" t="str">
        <f>TRIM(LEFT(N3927,SEARCH("/",N3927,1)-1))</f>
        <v>theater</v>
      </c>
      <c r="R3927" t="str">
        <f>TRIM(RIGHT(N3927,LEN(N3927)-SEARCH("/",N3927)))</f>
        <v>plays</v>
      </c>
      <c r="S3927" s="9">
        <f t="shared" si="184"/>
        <v>41820.870821759258</v>
      </c>
      <c r="T3927" s="9">
        <f t="shared" si="185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183"/>
        <v>3.0000000000000001E-3</v>
      </c>
      <c r="P3928">
        <f>IFERROR(E3928/L3928, "null")</f>
        <v>15</v>
      </c>
      <c r="Q3928" t="str">
        <f>TRIM(LEFT(N3928,SEARCH("/",N3928,1)-1))</f>
        <v>theater</v>
      </c>
      <c r="R3928" t="str">
        <f>TRIM(RIGHT(N3928,LEN(N3928)-SEARCH("/",N3928)))</f>
        <v>plays</v>
      </c>
      <c r="S3928" s="9">
        <f t="shared" si="184"/>
        <v>41970.085046296299</v>
      </c>
      <c r="T3928" s="9">
        <f t="shared" si="185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183"/>
        <v>0.01</v>
      </c>
      <c r="P3929">
        <f>IFERROR(E3929/L3929, "null")</f>
        <v>12.5</v>
      </c>
      <c r="Q3929" t="str">
        <f>TRIM(LEFT(N3929,SEARCH("/",N3929,1)-1))</f>
        <v>theater</v>
      </c>
      <c r="R3929" t="str">
        <f>TRIM(RIGHT(N3929,LEN(N3929)-SEARCH("/",N3929)))</f>
        <v>plays</v>
      </c>
      <c r="S3929" s="9">
        <f t="shared" si="184"/>
        <v>41830.267407407409</v>
      </c>
      <c r="T3929" s="9">
        <f t="shared" si="185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183"/>
        <v>0.13020000000000001</v>
      </c>
      <c r="P3930">
        <f>IFERROR(E3930/L3930, "null")</f>
        <v>93</v>
      </c>
      <c r="Q3930" t="str">
        <f>TRIM(LEFT(N3930,SEARCH("/",N3930,1)-1))</f>
        <v>theater</v>
      </c>
      <c r="R3930" t="str">
        <f>TRIM(RIGHT(N3930,LEN(N3930)-SEARCH("/",N3930)))</f>
        <v>plays</v>
      </c>
      <c r="S3930" s="9">
        <f t="shared" si="184"/>
        <v>42265.683182870373</v>
      </c>
      <c r="T3930" s="9">
        <f t="shared" si="185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183"/>
        <v>2.265E-2</v>
      </c>
      <c r="P3931">
        <f>IFERROR(E3931/L3931, "null")</f>
        <v>32.357142857142854</v>
      </c>
      <c r="Q3931" t="str">
        <f>TRIM(LEFT(N3931,SEARCH("/",N3931,1)-1))</f>
        <v>theater</v>
      </c>
      <c r="R3931" t="str">
        <f>TRIM(RIGHT(N3931,LEN(N3931)-SEARCH("/",N3931)))</f>
        <v>plays</v>
      </c>
      <c r="S3931" s="9">
        <f t="shared" si="184"/>
        <v>42601.827141203699</v>
      </c>
      <c r="T3931" s="9">
        <f t="shared" si="185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183"/>
        <v>0</v>
      </c>
      <c r="P3932" t="str">
        <f>IFERROR(E3932/L3932, "null")</f>
        <v>null</v>
      </c>
      <c r="Q3932" t="str">
        <f>TRIM(LEFT(N3932,SEARCH("/",N3932,1)-1))</f>
        <v>theater</v>
      </c>
      <c r="R3932" t="str">
        <f>TRIM(RIGHT(N3932,LEN(N3932)-SEARCH("/",N3932)))</f>
        <v>plays</v>
      </c>
      <c r="S3932" s="9">
        <f t="shared" si="184"/>
        <v>42433.338749999995</v>
      </c>
      <c r="T3932" s="9">
        <f t="shared" si="185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183"/>
        <v>0</v>
      </c>
      <c r="P3933" t="str">
        <f>IFERROR(E3933/L3933, "null")</f>
        <v>null</v>
      </c>
      <c r="Q3933" t="str">
        <f>TRIM(LEFT(N3933,SEARCH("/",N3933,1)-1))</f>
        <v>theater</v>
      </c>
      <c r="R3933" t="str">
        <f>TRIM(RIGHT(N3933,LEN(N3933)-SEARCH("/",N3933)))</f>
        <v>plays</v>
      </c>
      <c r="S3933" s="9">
        <f t="shared" si="184"/>
        <v>42228.151701388888</v>
      </c>
      <c r="T3933" s="9">
        <f t="shared" si="185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183"/>
        <v>8.3333333333333331E-5</v>
      </c>
      <c r="P3934">
        <f>IFERROR(E3934/L3934, "null")</f>
        <v>1</v>
      </c>
      <c r="Q3934" t="str">
        <f>TRIM(LEFT(N3934,SEARCH("/",N3934,1)-1))</f>
        <v>theater</v>
      </c>
      <c r="R3934" t="str">
        <f>TRIM(RIGHT(N3934,LEN(N3934)-SEARCH("/",N3934)))</f>
        <v>plays</v>
      </c>
      <c r="S3934" s="9">
        <f t="shared" si="184"/>
        <v>42415.168564814812</v>
      </c>
      <c r="T3934" s="9">
        <f t="shared" si="185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183"/>
        <v>0.15742857142857142</v>
      </c>
      <c r="P3935">
        <f>IFERROR(E3935/L3935, "null")</f>
        <v>91.833333333333329</v>
      </c>
      <c r="Q3935" t="str">
        <f>TRIM(LEFT(N3935,SEARCH("/",N3935,1)-1))</f>
        <v>theater</v>
      </c>
      <c r="R3935" t="str">
        <f>TRIM(RIGHT(N3935,LEN(N3935)-SEARCH("/",N3935)))</f>
        <v>plays</v>
      </c>
      <c r="S3935" s="9">
        <f t="shared" si="184"/>
        <v>42538.968310185184</v>
      </c>
      <c r="T3935" s="9">
        <f t="shared" si="185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183"/>
        <v>0.11</v>
      </c>
      <c r="P3936">
        <f>IFERROR(E3936/L3936, "null")</f>
        <v>45.833333333333336</v>
      </c>
      <c r="Q3936" t="str">
        <f>TRIM(LEFT(N3936,SEARCH("/",N3936,1)-1))</f>
        <v>theater</v>
      </c>
      <c r="R3936" t="str">
        <f>TRIM(RIGHT(N3936,LEN(N3936)-SEARCH("/",N3936)))</f>
        <v>plays</v>
      </c>
      <c r="S3936" s="9">
        <f t="shared" si="184"/>
        <v>42233.671747685185</v>
      </c>
      <c r="T3936" s="9">
        <f t="shared" si="185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183"/>
        <v>0.43833333333333335</v>
      </c>
      <c r="P3937">
        <f>IFERROR(E3937/L3937, "null")</f>
        <v>57.173913043478258</v>
      </c>
      <c r="Q3937" t="str">
        <f>TRIM(LEFT(N3937,SEARCH("/",N3937,1)-1))</f>
        <v>theater</v>
      </c>
      <c r="R3937" t="str">
        <f>TRIM(RIGHT(N3937,LEN(N3937)-SEARCH("/",N3937)))</f>
        <v>plays</v>
      </c>
      <c r="S3937" s="9">
        <f t="shared" si="184"/>
        <v>42221.656782407401</v>
      </c>
      <c r="T3937" s="9">
        <f t="shared" si="185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183"/>
        <v>0</v>
      </c>
      <c r="P3938" t="str">
        <f>IFERROR(E3938/L3938, "null")</f>
        <v>null</v>
      </c>
      <c r="Q3938" t="str">
        <f>TRIM(LEFT(N3938,SEARCH("/",N3938,1)-1))</f>
        <v>theater</v>
      </c>
      <c r="R3938" t="str">
        <f>TRIM(RIGHT(N3938,LEN(N3938)-SEARCH("/",N3938)))</f>
        <v>plays</v>
      </c>
      <c r="S3938" s="9">
        <f t="shared" si="184"/>
        <v>42675.262962962966</v>
      </c>
      <c r="T3938" s="9">
        <f t="shared" si="185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183"/>
        <v>0.86135181975736563</v>
      </c>
      <c r="P3939">
        <f>IFERROR(E3939/L3939, "null")</f>
        <v>248.5</v>
      </c>
      <c r="Q3939" t="str">
        <f>TRIM(LEFT(N3939,SEARCH("/",N3939,1)-1))</f>
        <v>theater</v>
      </c>
      <c r="R3939" t="str">
        <f>TRIM(RIGHT(N3939,LEN(N3939)-SEARCH("/",N3939)))</f>
        <v>plays</v>
      </c>
      <c r="S3939" s="9">
        <f t="shared" si="184"/>
        <v>42534.631481481483</v>
      </c>
      <c r="T3939" s="9">
        <f t="shared" si="185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183"/>
        <v>0.12196620583717357</v>
      </c>
      <c r="P3940">
        <f>IFERROR(E3940/L3940, "null")</f>
        <v>79.400000000000006</v>
      </c>
      <c r="Q3940" t="str">
        <f>TRIM(LEFT(N3940,SEARCH("/",N3940,1)-1))</f>
        <v>theater</v>
      </c>
      <c r="R3940" t="str">
        <f>TRIM(RIGHT(N3940,LEN(N3940)-SEARCH("/",N3940)))</f>
        <v>plays</v>
      </c>
      <c r="S3940" s="9">
        <f t="shared" si="184"/>
        <v>42151.905717592599</v>
      </c>
      <c r="T3940" s="9">
        <f t="shared" si="185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183"/>
        <v>1E-3</v>
      </c>
      <c r="P3941">
        <f>IFERROR(E3941/L3941, "null")</f>
        <v>5</v>
      </c>
      <c r="Q3941" t="str">
        <f>TRIM(LEFT(N3941,SEARCH("/",N3941,1)-1))</f>
        <v>theater</v>
      </c>
      <c r="R3941" t="str">
        <f>TRIM(RIGHT(N3941,LEN(N3941)-SEARCH("/",N3941)))</f>
        <v>plays</v>
      </c>
      <c r="S3941" s="9">
        <f t="shared" si="184"/>
        <v>41915.400219907409</v>
      </c>
      <c r="T3941" s="9">
        <f t="shared" si="185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183"/>
        <v>2.2000000000000001E-3</v>
      </c>
      <c r="P3942">
        <f>IFERROR(E3942/L3942, "null")</f>
        <v>5.5</v>
      </c>
      <c r="Q3942" t="str">
        <f>TRIM(LEFT(N3942,SEARCH("/",N3942,1)-1))</f>
        <v>theater</v>
      </c>
      <c r="R3942" t="str">
        <f>TRIM(RIGHT(N3942,LEN(N3942)-SEARCH("/",N3942)))</f>
        <v>plays</v>
      </c>
      <c r="S3942" s="9">
        <f t="shared" si="184"/>
        <v>41961.492488425924</v>
      </c>
      <c r="T3942" s="9">
        <f t="shared" si="185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183"/>
        <v>9.0909090909090905E-3</v>
      </c>
      <c r="P3943">
        <f>IFERROR(E3943/L3943, "null")</f>
        <v>25</v>
      </c>
      <c r="Q3943" t="str">
        <f>TRIM(LEFT(N3943,SEARCH("/",N3943,1)-1))</f>
        <v>theater</v>
      </c>
      <c r="R3943" t="str">
        <f>TRIM(RIGHT(N3943,LEN(N3943)-SEARCH("/",N3943)))</f>
        <v>plays</v>
      </c>
      <c r="S3943" s="9">
        <f t="shared" si="184"/>
        <v>41940.587233796294</v>
      </c>
      <c r="T3943" s="9">
        <f t="shared" si="185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183"/>
        <v>0</v>
      </c>
      <c r="P3944" t="str">
        <f>IFERROR(E3944/L3944, "null")</f>
        <v>null</v>
      </c>
      <c r="Q3944" t="str">
        <f>TRIM(LEFT(N3944,SEARCH("/",N3944,1)-1))</f>
        <v>theater</v>
      </c>
      <c r="R3944" t="str">
        <f>TRIM(RIGHT(N3944,LEN(N3944)-SEARCH("/",N3944)))</f>
        <v>plays</v>
      </c>
      <c r="S3944" s="9">
        <f t="shared" si="184"/>
        <v>42111.904097222221</v>
      </c>
      <c r="T3944" s="9">
        <f t="shared" si="185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183"/>
        <v>0.35639999999999999</v>
      </c>
      <c r="P3945">
        <f>IFERROR(E3945/L3945, "null")</f>
        <v>137.07692307692307</v>
      </c>
      <c r="Q3945" t="str">
        <f>TRIM(LEFT(N3945,SEARCH("/",N3945,1)-1))</f>
        <v>theater</v>
      </c>
      <c r="R3945" t="str">
        <f>TRIM(RIGHT(N3945,LEN(N3945)-SEARCH("/",N3945)))</f>
        <v>plays</v>
      </c>
      <c r="S3945" s="9">
        <f t="shared" si="184"/>
        <v>42279.778564814813</v>
      </c>
      <c r="T3945" s="9">
        <f t="shared" si="185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183"/>
        <v>0</v>
      </c>
      <c r="P3946" t="str">
        <f>IFERROR(E3946/L3946, "null")</f>
        <v>null</v>
      </c>
      <c r="Q3946" t="str">
        <f>TRIM(LEFT(N3946,SEARCH("/",N3946,1)-1))</f>
        <v>theater</v>
      </c>
      <c r="R3946" t="str">
        <f>TRIM(RIGHT(N3946,LEN(N3946)-SEARCH("/",N3946)))</f>
        <v>plays</v>
      </c>
      <c r="S3946" s="9">
        <f t="shared" si="184"/>
        <v>42213.662905092591</v>
      </c>
      <c r="T3946" s="9">
        <f t="shared" si="185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183"/>
        <v>2.5000000000000001E-3</v>
      </c>
      <c r="P3947">
        <f>IFERROR(E3947/L3947, "null")</f>
        <v>5</v>
      </c>
      <c r="Q3947" t="str">
        <f>TRIM(LEFT(N3947,SEARCH("/",N3947,1)-1))</f>
        <v>theater</v>
      </c>
      <c r="R3947" t="str">
        <f>TRIM(RIGHT(N3947,LEN(N3947)-SEARCH("/",N3947)))</f>
        <v>plays</v>
      </c>
      <c r="S3947" s="9">
        <f t="shared" si="184"/>
        <v>42109.801712962959</v>
      </c>
      <c r="T3947" s="9">
        <f t="shared" si="185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183"/>
        <v>3.2500000000000001E-2</v>
      </c>
      <c r="P3948">
        <f>IFERROR(E3948/L3948, "null")</f>
        <v>39</v>
      </c>
      <c r="Q3948" t="str">
        <f>TRIM(LEFT(N3948,SEARCH("/",N3948,1)-1))</f>
        <v>theater</v>
      </c>
      <c r="R3948" t="str">
        <f>TRIM(RIGHT(N3948,LEN(N3948)-SEARCH("/",N3948)))</f>
        <v>plays</v>
      </c>
      <c r="S3948" s="9">
        <f t="shared" si="184"/>
        <v>42031.833587962959</v>
      </c>
      <c r="T3948" s="9">
        <f t="shared" si="185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183"/>
        <v>3.3666666666666664E-2</v>
      </c>
      <c r="P3949">
        <f>IFERROR(E3949/L3949, "null")</f>
        <v>50.5</v>
      </c>
      <c r="Q3949" t="str">
        <f>TRIM(LEFT(N3949,SEARCH("/",N3949,1)-1))</f>
        <v>theater</v>
      </c>
      <c r="R3949" t="str">
        <f>TRIM(RIGHT(N3949,LEN(N3949)-SEARCH("/",N3949)))</f>
        <v>plays</v>
      </c>
      <c r="S3949" s="9">
        <f t="shared" si="184"/>
        <v>42615.142870370371</v>
      </c>
      <c r="T3949" s="9">
        <f t="shared" si="185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183"/>
        <v>0</v>
      </c>
      <c r="P3950" t="str">
        <f>IFERROR(E3950/L3950, "null")</f>
        <v>null</v>
      </c>
      <c r="Q3950" t="str">
        <f>TRIM(LEFT(N3950,SEARCH("/",N3950,1)-1))</f>
        <v>theater</v>
      </c>
      <c r="R3950" t="str">
        <f>TRIM(RIGHT(N3950,LEN(N3950)-SEARCH("/",N3950)))</f>
        <v>plays</v>
      </c>
      <c r="S3950" s="9">
        <f t="shared" si="184"/>
        <v>41829.325497685182</v>
      </c>
      <c r="T3950" s="9">
        <f t="shared" si="185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183"/>
        <v>0.15770000000000001</v>
      </c>
      <c r="P3951">
        <f>IFERROR(E3951/L3951, "null")</f>
        <v>49.28125</v>
      </c>
      <c r="Q3951" t="str">
        <f>TRIM(LEFT(N3951,SEARCH("/",N3951,1)-1))</f>
        <v>theater</v>
      </c>
      <c r="R3951" t="str">
        <f>TRIM(RIGHT(N3951,LEN(N3951)-SEARCH("/",N3951)))</f>
        <v>plays</v>
      </c>
      <c r="S3951" s="9">
        <f t="shared" si="184"/>
        <v>42016.120613425926</v>
      </c>
      <c r="T3951" s="9">
        <f t="shared" si="185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183"/>
        <v>6.2500000000000003E-3</v>
      </c>
      <c r="P3952">
        <f>IFERROR(E3952/L3952, "null")</f>
        <v>25</v>
      </c>
      <c r="Q3952" t="str">
        <f>TRIM(LEFT(N3952,SEARCH("/",N3952,1)-1))</f>
        <v>theater</v>
      </c>
      <c r="R3952" t="str">
        <f>TRIM(RIGHT(N3952,LEN(N3952)-SEARCH("/",N3952)))</f>
        <v>plays</v>
      </c>
      <c r="S3952" s="9">
        <f t="shared" si="184"/>
        <v>42439.702314814815</v>
      </c>
      <c r="T3952" s="9">
        <f t="shared" si="185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183"/>
        <v>5.0000000000000004E-6</v>
      </c>
      <c r="P3953">
        <f>IFERROR(E3953/L3953, "null")</f>
        <v>1</v>
      </c>
      <c r="Q3953" t="str">
        <f>TRIM(LEFT(N3953,SEARCH("/",N3953,1)-1))</f>
        <v>theater</v>
      </c>
      <c r="R3953" t="str">
        <f>TRIM(RIGHT(N3953,LEN(N3953)-SEARCH("/",N3953)))</f>
        <v>plays</v>
      </c>
      <c r="S3953" s="9">
        <f t="shared" si="184"/>
        <v>42433.825717592597</v>
      </c>
      <c r="T3953" s="9">
        <f t="shared" si="185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183"/>
        <v>9.6153846153846159E-4</v>
      </c>
      <c r="P3954">
        <f>IFERROR(E3954/L3954, "null")</f>
        <v>25</v>
      </c>
      <c r="Q3954" t="str">
        <f>TRIM(LEFT(N3954,SEARCH("/",N3954,1)-1))</f>
        <v>theater</v>
      </c>
      <c r="R3954" t="str">
        <f>TRIM(RIGHT(N3954,LEN(N3954)-SEARCH("/",N3954)))</f>
        <v>plays</v>
      </c>
      <c r="S3954" s="9">
        <f t="shared" si="184"/>
        <v>42243.790393518517</v>
      </c>
      <c r="T3954" s="9">
        <f t="shared" si="185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183"/>
        <v>0</v>
      </c>
      <c r="P3955" t="str">
        <f>IFERROR(E3955/L3955, "null")</f>
        <v>null</v>
      </c>
      <c r="Q3955" t="str">
        <f>TRIM(LEFT(N3955,SEARCH("/",N3955,1)-1))</f>
        <v>theater</v>
      </c>
      <c r="R3955" t="str">
        <f>TRIM(RIGHT(N3955,LEN(N3955)-SEARCH("/",N3955)))</f>
        <v>plays</v>
      </c>
      <c r="S3955" s="9">
        <f t="shared" si="184"/>
        <v>42550.048449074078</v>
      </c>
      <c r="T3955" s="9">
        <f t="shared" si="185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183"/>
        <v>0</v>
      </c>
      <c r="P3956" t="str">
        <f>IFERROR(E3956/L3956, "null")</f>
        <v>null</v>
      </c>
      <c r="Q3956" t="str">
        <f>TRIM(LEFT(N3956,SEARCH("/",N3956,1)-1))</f>
        <v>theater</v>
      </c>
      <c r="R3956" t="str">
        <f>TRIM(RIGHT(N3956,LEN(N3956)-SEARCH("/",N3956)))</f>
        <v>plays</v>
      </c>
      <c r="S3956" s="9">
        <f t="shared" si="184"/>
        <v>41774.651203703703</v>
      </c>
      <c r="T3956" s="9">
        <f t="shared" si="185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183"/>
        <v>0.24285714285714285</v>
      </c>
      <c r="P3957">
        <f>IFERROR(E3957/L3957, "null")</f>
        <v>53.125</v>
      </c>
      <c r="Q3957" t="str">
        <f>TRIM(LEFT(N3957,SEARCH("/",N3957,1)-1))</f>
        <v>theater</v>
      </c>
      <c r="R3957" t="str">
        <f>TRIM(RIGHT(N3957,LEN(N3957)-SEARCH("/",N3957)))</f>
        <v>plays</v>
      </c>
      <c r="S3957" s="9">
        <f t="shared" si="184"/>
        <v>42306.848854166667</v>
      </c>
      <c r="T3957" s="9">
        <f t="shared" si="185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183"/>
        <v>0</v>
      </c>
      <c r="P3958" t="str">
        <f>IFERROR(E3958/L3958, "null")</f>
        <v>null</v>
      </c>
      <c r="Q3958" t="str">
        <f>TRIM(LEFT(N3958,SEARCH("/",N3958,1)-1))</f>
        <v>theater</v>
      </c>
      <c r="R3958" t="str">
        <f>TRIM(RIGHT(N3958,LEN(N3958)-SEARCH("/",N3958)))</f>
        <v>plays</v>
      </c>
      <c r="S3958" s="9">
        <f t="shared" si="184"/>
        <v>42457.932025462964</v>
      </c>
      <c r="T3958" s="9">
        <f t="shared" si="185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183"/>
        <v>2.5000000000000001E-4</v>
      </c>
      <c r="P3959">
        <f>IFERROR(E3959/L3959, "null")</f>
        <v>7</v>
      </c>
      <c r="Q3959" t="str">
        <f>TRIM(LEFT(N3959,SEARCH("/",N3959,1)-1))</f>
        <v>theater</v>
      </c>
      <c r="R3959" t="str">
        <f>TRIM(RIGHT(N3959,LEN(N3959)-SEARCH("/",N3959)))</f>
        <v>plays</v>
      </c>
      <c r="S3959" s="9">
        <f t="shared" si="184"/>
        <v>42513.976319444439</v>
      </c>
      <c r="T3959" s="9">
        <f t="shared" si="185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183"/>
        <v>0.32050000000000001</v>
      </c>
      <c r="P3960">
        <f>IFERROR(E3960/L3960, "null")</f>
        <v>40.0625</v>
      </c>
      <c r="Q3960" t="str">
        <f>TRIM(LEFT(N3960,SEARCH("/",N3960,1)-1))</f>
        <v>theater</v>
      </c>
      <c r="R3960" t="str">
        <f>TRIM(RIGHT(N3960,LEN(N3960)-SEARCH("/",N3960)))</f>
        <v>plays</v>
      </c>
      <c r="S3960" s="9">
        <f t="shared" si="184"/>
        <v>41816.950370370374</v>
      </c>
      <c r="T3960" s="9">
        <f t="shared" si="185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183"/>
        <v>0.24333333333333335</v>
      </c>
      <c r="P3961">
        <f>IFERROR(E3961/L3961, "null")</f>
        <v>24.333333333333332</v>
      </c>
      <c r="Q3961" t="str">
        <f>TRIM(LEFT(N3961,SEARCH("/",N3961,1)-1))</f>
        <v>theater</v>
      </c>
      <c r="R3961" t="str">
        <f>TRIM(RIGHT(N3961,LEN(N3961)-SEARCH("/",N3961)))</f>
        <v>plays</v>
      </c>
      <c r="S3961" s="9">
        <f t="shared" si="184"/>
        <v>41880.788842592592</v>
      </c>
      <c r="T3961" s="9">
        <f t="shared" si="185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183"/>
        <v>1.4999999999999999E-2</v>
      </c>
      <c r="P3962">
        <f>IFERROR(E3962/L3962, "null")</f>
        <v>11.25</v>
      </c>
      <c r="Q3962" t="str">
        <f>TRIM(LEFT(N3962,SEARCH("/",N3962,1)-1))</f>
        <v>theater</v>
      </c>
      <c r="R3962" t="str">
        <f>TRIM(RIGHT(N3962,LEN(N3962)-SEARCH("/",N3962)))</f>
        <v>plays</v>
      </c>
      <c r="S3962" s="9">
        <f t="shared" si="184"/>
        <v>42342.845555555556</v>
      </c>
      <c r="T3962" s="9">
        <f t="shared" si="185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183"/>
        <v>4.1999999999999997E-3</v>
      </c>
      <c r="P3963">
        <f>IFERROR(E3963/L3963, "null")</f>
        <v>10.5</v>
      </c>
      <c r="Q3963" t="str">
        <f>TRIM(LEFT(N3963,SEARCH("/",N3963,1)-1))</f>
        <v>theater</v>
      </c>
      <c r="R3963" t="str">
        <f>TRIM(RIGHT(N3963,LEN(N3963)-SEARCH("/",N3963)))</f>
        <v>plays</v>
      </c>
      <c r="S3963" s="9">
        <f t="shared" si="184"/>
        <v>41745.891319444447</v>
      </c>
      <c r="T3963" s="9">
        <f t="shared" si="185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183"/>
        <v>3.214285714285714E-2</v>
      </c>
      <c r="P3964">
        <f>IFERROR(E3964/L3964, "null")</f>
        <v>15</v>
      </c>
      <c r="Q3964" t="str">
        <f>TRIM(LEFT(N3964,SEARCH("/",N3964,1)-1))</f>
        <v>theater</v>
      </c>
      <c r="R3964" t="str">
        <f>TRIM(RIGHT(N3964,LEN(N3964)-SEARCH("/",N3964)))</f>
        <v>plays</v>
      </c>
      <c r="S3964" s="9">
        <f t="shared" si="184"/>
        <v>42311.621458333335</v>
      </c>
      <c r="T3964" s="9">
        <f t="shared" si="185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183"/>
        <v>0</v>
      </c>
      <c r="P3965" t="str">
        <f>IFERROR(E3965/L3965, "null")</f>
        <v>null</v>
      </c>
      <c r="Q3965" t="str">
        <f>TRIM(LEFT(N3965,SEARCH("/",N3965,1)-1))</f>
        <v>theater</v>
      </c>
      <c r="R3965" t="str">
        <f>TRIM(RIGHT(N3965,LEN(N3965)-SEARCH("/",N3965)))</f>
        <v>plays</v>
      </c>
      <c r="S3965" s="9">
        <f t="shared" si="184"/>
        <v>42296.154131944444</v>
      </c>
      <c r="T3965" s="9">
        <f t="shared" si="185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183"/>
        <v>6.3E-2</v>
      </c>
      <c r="P3966">
        <f>IFERROR(E3966/L3966, "null")</f>
        <v>42</v>
      </c>
      <c r="Q3966" t="str">
        <f>TRIM(LEFT(N3966,SEARCH("/",N3966,1)-1))</f>
        <v>theater</v>
      </c>
      <c r="R3966" t="str">
        <f>TRIM(RIGHT(N3966,LEN(N3966)-SEARCH("/",N3966)))</f>
        <v>plays</v>
      </c>
      <c r="S3966" s="9">
        <f t="shared" si="184"/>
        <v>42053.722060185188</v>
      </c>
      <c r="T3966" s="9">
        <f t="shared" si="185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183"/>
        <v>0.14249999999999999</v>
      </c>
      <c r="P3967">
        <f>IFERROR(E3967/L3967, "null")</f>
        <v>71.25</v>
      </c>
      <c r="Q3967" t="str">
        <f>TRIM(LEFT(N3967,SEARCH("/",N3967,1)-1))</f>
        <v>theater</v>
      </c>
      <c r="R3967" t="str">
        <f>TRIM(RIGHT(N3967,LEN(N3967)-SEARCH("/",N3967)))</f>
        <v>plays</v>
      </c>
      <c r="S3967" s="9">
        <f t="shared" si="184"/>
        <v>42414.235879629632</v>
      </c>
      <c r="T3967" s="9">
        <f t="shared" si="185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183"/>
        <v>6.0000000000000001E-3</v>
      </c>
      <c r="P3968">
        <f>IFERROR(E3968/L3968, "null")</f>
        <v>22.5</v>
      </c>
      <c r="Q3968" t="str">
        <f>TRIM(LEFT(N3968,SEARCH("/",N3968,1)-1))</f>
        <v>theater</v>
      </c>
      <c r="R3968" t="str">
        <f>TRIM(RIGHT(N3968,LEN(N3968)-SEARCH("/",N3968)))</f>
        <v>plays</v>
      </c>
      <c r="S3968" s="9">
        <f t="shared" si="184"/>
        <v>41801.711550925924</v>
      </c>
      <c r="T3968" s="9">
        <f t="shared" si="185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183"/>
        <v>0.2411764705882353</v>
      </c>
      <c r="P3969">
        <f>IFERROR(E3969/L3969, "null")</f>
        <v>41</v>
      </c>
      <c r="Q3969" t="str">
        <f>TRIM(LEFT(N3969,SEARCH("/",N3969,1)-1))</f>
        <v>theater</v>
      </c>
      <c r="R3969" t="str">
        <f>TRIM(RIGHT(N3969,LEN(N3969)-SEARCH("/",N3969)))</f>
        <v>plays</v>
      </c>
      <c r="S3969" s="9">
        <f t="shared" si="184"/>
        <v>42770.290590277778</v>
      </c>
      <c r="T3969" s="9">
        <f t="shared" si="185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183"/>
        <v>0.10539999999999999</v>
      </c>
      <c r="P3970">
        <f>IFERROR(E3970/L3970, "null")</f>
        <v>47.909090909090907</v>
      </c>
      <c r="Q3970" t="str">
        <f>TRIM(LEFT(N3970,SEARCH("/",N3970,1)-1))</f>
        <v>theater</v>
      </c>
      <c r="R3970" t="str">
        <f>TRIM(RIGHT(N3970,LEN(N3970)-SEARCH("/",N3970)))</f>
        <v>plays</v>
      </c>
      <c r="S3970" s="9">
        <f t="shared" si="184"/>
        <v>42452.815659722226</v>
      </c>
      <c r="T3970" s="9">
        <f t="shared" si="185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186">E3971/D3971</f>
        <v>7.4690265486725665E-2</v>
      </c>
      <c r="P3971">
        <f>IFERROR(E3971/L3971, "null")</f>
        <v>35.166666666666664</v>
      </c>
      <c r="Q3971" t="str">
        <f>TRIM(LEFT(N3971,SEARCH("/",N3971,1)-1))</f>
        <v>theater</v>
      </c>
      <c r="R3971" t="str">
        <f>TRIM(RIGHT(N3971,LEN(N3971)-SEARCH("/",N3971)))</f>
        <v>plays</v>
      </c>
      <c r="S3971" s="9">
        <f t="shared" ref="S3971:S4034" si="187">(((J3971/60)/60)/24)+DATE(1970,1,1)</f>
        <v>42601.854699074072</v>
      </c>
      <c r="T3971" s="9">
        <f t="shared" ref="T3971:T4034" si="188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186"/>
        <v>7.3333333333333334E-4</v>
      </c>
      <c r="P3972">
        <f>IFERROR(E3972/L3972, "null")</f>
        <v>5.5</v>
      </c>
      <c r="Q3972" t="str">
        <f>TRIM(LEFT(N3972,SEARCH("/",N3972,1)-1))</f>
        <v>theater</v>
      </c>
      <c r="R3972" t="str">
        <f>TRIM(RIGHT(N3972,LEN(N3972)-SEARCH("/",N3972)))</f>
        <v>plays</v>
      </c>
      <c r="S3972" s="9">
        <f t="shared" si="187"/>
        <v>42447.863553240735</v>
      </c>
      <c r="T3972" s="9">
        <f t="shared" si="188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186"/>
        <v>9.7142857142857135E-3</v>
      </c>
      <c r="P3973">
        <f>IFERROR(E3973/L3973, "null")</f>
        <v>22.666666666666668</v>
      </c>
      <c r="Q3973" t="str">
        <f>TRIM(LEFT(N3973,SEARCH("/",N3973,1)-1))</f>
        <v>theater</v>
      </c>
      <c r="R3973" t="str">
        <f>TRIM(RIGHT(N3973,LEN(N3973)-SEARCH("/",N3973)))</f>
        <v>plays</v>
      </c>
      <c r="S3973" s="9">
        <f t="shared" si="187"/>
        <v>41811.536180555559</v>
      </c>
      <c r="T3973" s="9">
        <f t="shared" si="188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186"/>
        <v>0.21099999999999999</v>
      </c>
      <c r="P3974">
        <f>IFERROR(E3974/L3974, "null")</f>
        <v>26.375</v>
      </c>
      <c r="Q3974" t="str">
        <f>TRIM(LEFT(N3974,SEARCH("/",N3974,1)-1))</f>
        <v>theater</v>
      </c>
      <c r="R3974" t="str">
        <f>TRIM(RIGHT(N3974,LEN(N3974)-SEARCH("/",N3974)))</f>
        <v>plays</v>
      </c>
      <c r="S3974" s="9">
        <f t="shared" si="187"/>
        <v>41981.067523148144</v>
      </c>
      <c r="T3974" s="9">
        <f t="shared" si="188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186"/>
        <v>0.78100000000000003</v>
      </c>
      <c r="P3975">
        <f>IFERROR(E3975/L3975, "null")</f>
        <v>105.54054054054055</v>
      </c>
      <c r="Q3975" t="str">
        <f>TRIM(LEFT(N3975,SEARCH("/",N3975,1)-1))</f>
        <v>theater</v>
      </c>
      <c r="R3975" t="str">
        <f>TRIM(RIGHT(N3975,LEN(N3975)-SEARCH("/",N3975)))</f>
        <v>plays</v>
      </c>
      <c r="S3975" s="9">
        <f t="shared" si="187"/>
        <v>42469.68414351852</v>
      </c>
      <c r="T3975" s="9">
        <f t="shared" si="188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186"/>
        <v>0.32</v>
      </c>
      <c r="P3976">
        <f>IFERROR(E3976/L3976, "null")</f>
        <v>29.09090909090909</v>
      </c>
      <c r="Q3976" t="str">
        <f>TRIM(LEFT(N3976,SEARCH("/",N3976,1)-1))</f>
        <v>theater</v>
      </c>
      <c r="R3976" t="str">
        <f>TRIM(RIGHT(N3976,LEN(N3976)-SEARCH("/",N3976)))</f>
        <v>plays</v>
      </c>
      <c r="S3976" s="9">
        <f t="shared" si="187"/>
        <v>42493.546851851846</v>
      </c>
      <c r="T3976" s="9">
        <f t="shared" si="188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186"/>
        <v>0</v>
      </c>
      <c r="P3977" t="str">
        <f>IFERROR(E3977/L3977, "null")</f>
        <v>null</v>
      </c>
      <c r="Q3977" t="str">
        <f>TRIM(LEFT(N3977,SEARCH("/",N3977,1)-1))</f>
        <v>theater</v>
      </c>
      <c r="R3977" t="str">
        <f>TRIM(RIGHT(N3977,LEN(N3977)-SEARCH("/",N3977)))</f>
        <v>plays</v>
      </c>
      <c r="S3977" s="9">
        <f t="shared" si="187"/>
        <v>42534.866875</v>
      </c>
      <c r="T3977" s="9">
        <f t="shared" si="188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186"/>
        <v>0.47692307692307695</v>
      </c>
      <c r="P3978">
        <f>IFERROR(E3978/L3978, "null")</f>
        <v>62</v>
      </c>
      <c r="Q3978" t="str">
        <f>TRIM(LEFT(N3978,SEARCH("/",N3978,1)-1))</f>
        <v>theater</v>
      </c>
      <c r="R3978" t="str">
        <f>TRIM(RIGHT(N3978,LEN(N3978)-SEARCH("/",N3978)))</f>
        <v>plays</v>
      </c>
      <c r="S3978" s="9">
        <f t="shared" si="187"/>
        <v>41830.858344907407</v>
      </c>
      <c r="T3978" s="9">
        <f t="shared" si="188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186"/>
        <v>1.4500000000000001E-2</v>
      </c>
      <c r="P3979">
        <f>IFERROR(E3979/L3979, "null")</f>
        <v>217.5</v>
      </c>
      <c r="Q3979" t="str">
        <f>TRIM(LEFT(N3979,SEARCH("/",N3979,1)-1))</f>
        <v>theater</v>
      </c>
      <c r="R3979" t="str">
        <f>TRIM(RIGHT(N3979,LEN(N3979)-SEARCH("/",N3979)))</f>
        <v>plays</v>
      </c>
      <c r="S3979" s="9">
        <f t="shared" si="187"/>
        <v>42543.788564814815</v>
      </c>
      <c r="T3979" s="9">
        <f t="shared" si="188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186"/>
        <v>0.107</v>
      </c>
      <c r="P3980">
        <f>IFERROR(E3980/L3980, "null")</f>
        <v>26.75</v>
      </c>
      <c r="Q3980" t="str">
        <f>TRIM(LEFT(N3980,SEARCH("/",N3980,1)-1))</f>
        <v>theater</v>
      </c>
      <c r="R3980" t="str">
        <f>TRIM(RIGHT(N3980,LEN(N3980)-SEARCH("/",N3980)))</f>
        <v>plays</v>
      </c>
      <c r="S3980" s="9">
        <f t="shared" si="187"/>
        <v>41975.642974537041</v>
      </c>
      <c r="T3980" s="9">
        <f t="shared" si="188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186"/>
        <v>1.8333333333333333E-2</v>
      </c>
      <c r="P3981">
        <f>IFERROR(E3981/L3981, "null")</f>
        <v>18.333333333333332</v>
      </c>
      <c r="Q3981" t="str">
        <f>TRIM(LEFT(N3981,SEARCH("/",N3981,1)-1))</f>
        <v>theater</v>
      </c>
      <c r="R3981" t="str">
        <f>TRIM(RIGHT(N3981,LEN(N3981)-SEARCH("/",N3981)))</f>
        <v>plays</v>
      </c>
      <c r="S3981" s="9">
        <f t="shared" si="187"/>
        <v>42069.903437500005</v>
      </c>
      <c r="T3981" s="9">
        <f t="shared" si="188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186"/>
        <v>0.18</v>
      </c>
      <c r="P3982">
        <f>IFERROR(E3982/L3982, "null")</f>
        <v>64.285714285714292</v>
      </c>
      <c r="Q3982" t="str">
        <f>TRIM(LEFT(N3982,SEARCH("/",N3982,1)-1))</f>
        <v>theater</v>
      </c>
      <c r="R3982" t="str">
        <f>TRIM(RIGHT(N3982,LEN(N3982)-SEARCH("/",N3982)))</f>
        <v>plays</v>
      </c>
      <c r="S3982" s="9">
        <f t="shared" si="187"/>
        <v>41795.598923611113</v>
      </c>
      <c r="T3982" s="9">
        <f t="shared" si="188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186"/>
        <v>4.0833333333333333E-2</v>
      </c>
      <c r="P3983">
        <f>IFERROR(E3983/L3983, "null")</f>
        <v>175</v>
      </c>
      <c r="Q3983" t="str">
        <f>TRIM(LEFT(N3983,SEARCH("/",N3983,1)-1))</f>
        <v>theater</v>
      </c>
      <c r="R3983" t="str">
        <f>TRIM(RIGHT(N3983,LEN(N3983)-SEARCH("/",N3983)))</f>
        <v>plays</v>
      </c>
      <c r="S3983" s="9">
        <f t="shared" si="187"/>
        <v>42508.179965277777</v>
      </c>
      <c r="T3983" s="9">
        <f t="shared" si="188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186"/>
        <v>0.2</v>
      </c>
      <c r="P3984">
        <f>IFERROR(E3984/L3984, "null")</f>
        <v>34</v>
      </c>
      <c r="Q3984" t="str">
        <f>TRIM(LEFT(N3984,SEARCH("/",N3984,1)-1))</f>
        <v>theater</v>
      </c>
      <c r="R3984" t="str">
        <f>TRIM(RIGHT(N3984,LEN(N3984)-SEARCH("/",N3984)))</f>
        <v>plays</v>
      </c>
      <c r="S3984" s="9">
        <f t="shared" si="187"/>
        <v>42132.809953703705</v>
      </c>
      <c r="T3984" s="9">
        <f t="shared" si="188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186"/>
        <v>0.34802513464991025</v>
      </c>
      <c r="P3985">
        <f>IFERROR(E3985/L3985, "null")</f>
        <v>84.282608695652172</v>
      </c>
      <c r="Q3985" t="str">
        <f>TRIM(LEFT(N3985,SEARCH("/",N3985,1)-1))</f>
        <v>theater</v>
      </c>
      <c r="R3985" t="str">
        <f>TRIM(RIGHT(N3985,LEN(N3985)-SEARCH("/",N3985)))</f>
        <v>plays</v>
      </c>
      <c r="S3985" s="9">
        <f t="shared" si="187"/>
        <v>41747.86986111111</v>
      </c>
      <c r="T3985" s="9">
        <f t="shared" si="188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186"/>
        <v>6.3333333333333339E-2</v>
      </c>
      <c r="P3986">
        <f>IFERROR(E3986/L3986, "null")</f>
        <v>9.5</v>
      </c>
      <c r="Q3986" t="str">
        <f>TRIM(LEFT(N3986,SEARCH("/",N3986,1)-1))</f>
        <v>theater</v>
      </c>
      <c r="R3986" t="str">
        <f>TRIM(RIGHT(N3986,LEN(N3986)-SEARCH("/",N3986)))</f>
        <v>plays</v>
      </c>
      <c r="S3986" s="9">
        <f t="shared" si="187"/>
        <v>41920.963472222218</v>
      </c>
      <c r="T3986" s="9">
        <f t="shared" si="188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186"/>
        <v>0.32050000000000001</v>
      </c>
      <c r="P3987">
        <f>IFERROR(E3987/L3987, "null")</f>
        <v>33.736842105263158</v>
      </c>
      <c r="Q3987" t="str">
        <f>TRIM(LEFT(N3987,SEARCH("/",N3987,1)-1))</f>
        <v>theater</v>
      </c>
      <c r="R3987" t="str">
        <f>TRIM(RIGHT(N3987,LEN(N3987)-SEARCH("/",N3987)))</f>
        <v>plays</v>
      </c>
      <c r="S3987" s="9">
        <f t="shared" si="187"/>
        <v>42399.707407407404</v>
      </c>
      <c r="T3987" s="9">
        <f t="shared" si="188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186"/>
        <v>9.7600000000000006E-2</v>
      </c>
      <c r="P3988">
        <f>IFERROR(E3988/L3988, "null")</f>
        <v>37.53846153846154</v>
      </c>
      <c r="Q3988" t="str">
        <f>TRIM(LEFT(N3988,SEARCH("/",N3988,1)-1))</f>
        <v>theater</v>
      </c>
      <c r="R3988" t="str">
        <f>TRIM(RIGHT(N3988,LEN(N3988)-SEARCH("/",N3988)))</f>
        <v>plays</v>
      </c>
      <c r="S3988" s="9">
        <f t="shared" si="187"/>
        <v>42467.548541666663</v>
      </c>
      <c r="T3988" s="9">
        <f t="shared" si="188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186"/>
        <v>0.3775</v>
      </c>
      <c r="P3989">
        <f>IFERROR(E3989/L3989, "null")</f>
        <v>11.615384615384615</v>
      </c>
      <c r="Q3989" t="str">
        <f>TRIM(LEFT(N3989,SEARCH("/",N3989,1)-1))</f>
        <v>theater</v>
      </c>
      <c r="R3989" t="str">
        <f>TRIM(RIGHT(N3989,LEN(N3989)-SEARCH("/",N3989)))</f>
        <v>plays</v>
      </c>
      <c r="S3989" s="9">
        <f t="shared" si="187"/>
        <v>41765.92465277778</v>
      </c>
      <c r="T3989" s="9">
        <f t="shared" si="188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186"/>
        <v>2.1333333333333333E-2</v>
      </c>
      <c r="P3990">
        <f>IFERROR(E3990/L3990, "null")</f>
        <v>8</v>
      </c>
      <c r="Q3990" t="str">
        <f>TRIM(LEFT(N3990,SEARCH("/",N3990,1)-1))</f>
        <v>theater</v>
      </c>
      <c r="R3990" t="str">
        <f>TRIM(RIGHT(N3990,LEN(N3990)-SEARCH("/",N3990)))</f>
        <v>plays</v>
      </c>
      <c r="S3990" s="9">
        <f t="shared" si="187"/>
        <v>42230.08116898148</v>
      </c>
      <c r="T3990" s="9">
        <f t="shared" si="188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186"/>
        <v>0</v>
      </c>
      <c r="P3991" t="str">
        <f>IFERROR(E3991/L3991, "null")</f>
        <v>null</v>
      </c>
      <c r="Q3991" t="str">
        <f>TRIM(LEFT(N3991,SEARCH("/",N3991,1)-1))</f>
        <v>theater</v>
      </c>
      <c r="R3991" t="str">
        <f>TRIM(RIGHT(N3991,LEN(N3991)-SEARCH("/",N3991)))</f>
        <v>plays</v>
      </c>
      <c r="S3991" s="9">
        <f t="shared" si="187"/>
        <v>42286.749780092592</v>
      </c>
      <c r="T3991" s="9">
        <f t="shared" si="188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186"/>
        <v>4.1818181818181817E-2</v>
      </c>
      <c r="P3992">
        <f>IFERROR(E3992/L3992, "null")</f>
        <v>23</v>
      </c>
      <c r="Q3992" t="str">
        <f>TRIM(LEFT(N3992,SEARCH("/",N3992,1)-1))</f>
        <v>theater</v>
      </c>
      <c r="R3992" t="str">
        <f>TRIM(RIGHT(N3992,LEN(N3992)-SEARCH("/",N3992)))</f>
        <v>plays</v>
      </c>
      <c r="S3992" s="9">
        <f t="shared" si="187"/>
        <v>42401.672372685185</v>
      </c>
      <c r="T3992" s="9">
        <f t="shared" si="188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186"/>
        <v>0.2</v>
      </c>
      <c r="P3993">
        <f>IFERROR(E3993/L3993, "null")</f>
        <v>100</v>
      </c>
      <c r="Q3993" t="str">
        <f>TRIM(LEFT(N3993,SEARCH("/",N3993,1)-1))</f>
        <v>theater</v>
      </c>
      <c r="R3993" t="str">
        <f>TRIM(RIGHT(N3993,LEN(N3993)-SEARCH("/",N3993)))</f>
        <v>plays</v>
      </c>
      <c r="S3993" s="9">
        <f t="shared" si="187"/>
        <v>42125.644467592589</v>
      </c>
      <c r="T3993" s="9">
        <f t="shared" si="188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186"/>
        <v>5.4100000000000002E-2</v>
      </c>
      <c r="P3994">
        <f>IFERROR(E3994/L3994, "null")</f>
        <v>60.111111111111114</v>
      </c>
      <c r="Q3994" t="str">
        <f>TRIM(LEFT(N3994,SEARCH("/",N3994,1)-1))</f>
        <v>theater</v>
      </c>
      <c r="R3994" t="str">
        <f>TRIM(RIGHT(N3994,LEN(N3994)-SEARCH("/",N3994)))</f>
        <v>plays</v>
      </c>
      <c r="S3994" s="9">
        <f t="shared" si="187"/>
        <v>42289.94049768518</v>
      </c>
      <c r="T3994" s="9">
        <f t="shared" si="188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186"/>
        <v>6.0000000000000002E-5</v>
      </c>
      <c r="P3995">
        <f>IFERROR(E3995/L3995, "null")</f>
        <v>3</v>
      </c>
      <c r="Q3995" t="str">
        <f>TRIM(LEFT(N3995,SEARCH("/",N3995,1)-1))</f>
        <v>theater</v>
      </c>
      <c r="R3995" t="str">
        <f>TRIM(RIGHT(N3995,LEN(N3995)-SEARCH("/",N3995)))</f>
        <v>plays</v>
      </c>
      <c r="S3995" s="9">
        <f t="shared" si="187"/>
        <v>42107.864722222221</v>
      </c>
      <c r="T3995" s="9">
        <f t="shared" si="188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186"/>
        <v>2.5000000000000001E-3</v>
      </c>
      <c r="P3996">
        <f>IFERROR(E3996/L3996, "null")</f>
        <v>5</v>
      </c>
      <c r="Q3996" t="str">
        <f>TRIM(LEFT(N3996,SEARCH("/",N3996,1)-1))</f>
        <v>theater</v>
      </c>
      <c r="R3996" t="str">
        <f>TRIM(RIGHT(N3996,LEN(N3996)-SEARCH("/",N3996)))</f>
        <v>plays</v>
      </c>
      <c r="S3996" s="9">
        <f t="shared" si="187"/>
        <v>41809.389930555553</v>
      </c>
      <c r="T3996" s="9">
        <f t="shared" si="188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186"/>
        <v>0.35</v>
      </c>
      <c r="P3997">
        <f>IFERROR(E3997/L3997, "null")</f>
        <v>17.5</v>
      </c>
      <c r="Q3997" t="str">
        <f>TRIM(LEFT(N3997,SEARCH("/",N3997,1)-1))</f>
        <v>theater</v>
      </c>
      <c r="R3997" t="str">
        <f>TRIM(RIGHT(N3997,LEN(N3997)-SEARCH("/",N3997)))</f>
        <v>plays</v>
      </c>
      <c r="S3997" s="9">
        <f t="shared" si="187"/>
        <v>42019.683761574073</v>
      </c>
      <c r="T3997" s="9">
        <f t="shared" si="188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186"/>
        <v>0.16566666666666666</v>
      </c>
      <c r="P3998">
        <f>IFERROR(E3998/L3998, "null")</f>
        <v>29.235294117647058</v>
      </c>
      <c r="Q3998" t="str">
        <f>TRIM(LEFT(N3998,SEARCH("/",N3998,1)-1))</f>
        <v>theater</v>
      </c>
      <c r="R3998" t="str">
        <f>TRIM(RIGHT(N3998,LEN(N3998)-SEARCH("/",N3998)))</f>
        <v>plays</v>
      </c>
      <c r="S3998" s="9">
        <f t="shared" si="187"/>
        <v>41950.26694444444</v>
      </c>
      <c r="T3998" s="9">
        <f t="shared" si="188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186"/>
        <v>0</v>
      </c>
      <c r="P3999" t="str">
        <f>IFERROR(E3999/L3999, "null")</f>
        <v>null</v>
      </c>
      <c r="Q3999" t="str">
        <f>TRIM(LEFT(N3999,SEARCH("/",N3999,1)-1))</f>
        <v>theater</v>
      </c>
      <c r="R3999" t="str">
        <f>TRIM(RIGHT(N3999,LEN(N3999)-SEARCH("/",N3999)))</f>
        <v>plays</v>
      </c>
      <c r="S3999" s="9">
        <f t="shared" si="187"/>
        <v>42069.391446759255</v>
      </c>
      <c r="T3999" s="9">
        <f t="shared" si="188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186"/>
        <v>0.57199999999999995</v>
      </c>
      <c r="P4000">
        <f>IFERROR(E4000/L4000, "null")</f>
        <v>59.583333333333336</v>
      </c>
      <c r="Q4000" t="str">
        <f>TRIM(LEFT(N4000,SEARCH("/",N4000,1)-1))</f>
        <v>theater</v>
      </c>
      <c r="R4000" t="str">
        <f>TRIM(RIGHT(N4000,LEN(N4000)-SEARCH("/",N4000)))</f>
        <v>plays</v>
      </c>
      <c r="S4000" s="9">
        <f t="shared" si="187"/>
        <v>42061.963263888887</v>
      </c>
      <c r="T4000" s="9">
        <f t="shared" si="188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186"/>
        <v>0.16514285714285715</v>
      </c>
      <c r="P4001">
        <f>IFERROR(E4001/L4001, "null")</f>
        <v>82.571428571428569</v>
      </c>
      <c r="Q4001" t="str">
        <f>TRIM(LEFT(N4001,SEARCH("/",N4001,1)-1))</f>
        <v>theater</v>
      </c>
      <c r="R4001" t="str">
        <f>TRIM(RIGHT(N4001,LEN(N4001)-SEARCH("/",N4001)))</f>
        <v>plays</v>
      </c>
      <c r="S4001" s="9">
        <f t="shared" si="187"/>
        <v>41842.828680555554</v>
      </c>
      <c r="T4001" s="9">
        <f t="shared" si="188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186"/>
        <v>1.25E-3</v>
      </c>
      <c r="P4002">
        <f>IFERROR(E4002/L4002, "null")</f>
        <v>10</v>
      </c>
      <c r="Q4002" t="str">
        <f>TRIM(LEFT(N4002,SEARCH("/",N4002,1)-1))</f>
        <v>theater</v>
      </c>
      <c r="R4002" t="str">
        <f>TRIM(RIGHT(N4002,LEN(N4002)-SEARCH("/",N4002)))</f>
        <v>plays</v>
      </c>
      <c r="S4002" s="9">
        <f t="shared" si="187"/>
        <v>42437.64534722222</v>
      </c>
      <c r="T4002" s="9">
        <f t="shared" si="188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186"/>
        <v>0.3775</v>
      </c>
      <c r="P4003">
        <f>IFERROR(E4003/L4003, "null")</f>
        <v>32.357142857142854</v>
      </c>
      <c r="Q4003" t="str">
        <f>TRIM(LEFT(N4003,SEARCH("/",N4003,1)-1))</f>
        <v>theater</v>
      </c>
      <c r="R4003" t="str">
        <f>TRIM(RIGHT(N4003,LEN(N4003)-SEARCH("/",N4003)))</f>
        <v>plays</v>
      </c>
      <c r="S4003" s="9">
        <f t="shared" si="187"/>
        <v>42775.964212962965</v>
      </c>
      <c r="T4003" s="9">
        <f t="shared" si="188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186"/>
        <v>1.84E-2</v>
      </c>
      <c r="P4004">
        <f>IFERROR(E4004/L4004, "null")</f>
        <v>5.75</v>
      </c>
      <c r="Q4004" t="str">
        <f>TRIM(LEFT(N4004,SEARCH("/",N4004,1)-1))</f>
        <v>theater</v>
      </c>
      <c r="R4004" t="str">
        <f>TRIM(RIGHT(N4004,LEN(N4004)-SEARCH("/",N4004)))</f>
        <v>plays</v>
      </c>
      <c r="S4004" s="9">
        <f t="shared" si="187"/>
        <v>41879.043530092589</v>
      </c>
      <c r="T4004" s="9">
        <f t="shared" si="188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186"/>
        <v>0.10050000000000001</v>
      </c>
      <c r="P4005">
        <f>IFERROR(E4005/L4005, "null")</f>
        <v>100.5</v>
      </c>
      <c r="Q4005" t="str">
        <f>TRIM(LEFT(N4005,SEARCH("/",N4005,1)-1))</f>
        <v>theater</v>
      </c>
      <c r="R4005" t="str">
        <f>TRIM(RIGHT(N4005,LEN(N4005)-SEARCH("/",N4005)))</f>
        <v>plays</v>
      </c>
      <c r="S4005" s="9">
        <f t="shared" si="187"/>
        <v>42020.587349537032</v>
      </c>
      <c r="T4005" s="9">
        <f t="shared" si="188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186"/>
        <v>2E-3</v>
      </c>
      <c r="P4006">
        <f>IFERROR(E4006/L4006, "null")</f>
        <v>1</v>
      </c>
      <c r="Q4006" t="str">
        <f>TRIM(LEFT(N4006,SEARCH("/",N4006,1)-1))</f>
        <v>theater</v>
      </c>
      <c r="R4006" t="str">
        <f>TRIM(RIGHT(N4006,LEN(N4006)-SEARCH("/",N4006)))</f>
        <v>plays</v>
      </c>
      <c r="S4006" s="9">
        <f t="shared" si="187"/>
        <v>41890.16269675926</v>
      </c>
      <c r="T4006" s="9">
        <f t="shared" si="188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186"/>
        <v>1.3333333333333334E-2</v>
      </c>
      <c r="P4007">
        <f>IFERROR(E4007/L4007, "null")</f>
        <v>20</v>
      </c>
      <c r="Q4007" t="str">
        <f>TRIM(LEFT(N4007,SEARCH("/",N4007,1)-1))</f>
        <v>theater</v>
      </c>
      <c r="R4007" t="str">
        <f>TRIM(RIGHT(N4007,LEN(N4007)-SEARCH("/",N4007)))</f>
        <v>plays</v>
      </c>
      <c r="S4007" s="9">
        <f t="shared" si="187"/>
        <v>41872.807696759257</v>
      </c>
      <c r="T4007" s="9">
        <f t="shared" si="188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186"/>
        <v>6.666666666666667E-5</v>
      </c>
      <c r="P4008">
        <f>IFERROR(E4008/L4008, "null")</f>
        <v>2</v>
      </c>
      <c r="Q4008" t="str">
        <f>TRIM(LEFT(N4008,SEARCH("/",N4008,1)-1))</f>
        <v>theater</v>
      </c>
      <c r="R4008" t="str">
        <f>TRIM(RIGHT(N4008,LEN(N4008)-SEARCH("/",N4008)))</f>
        <v>plays</v>
      </c>
      <c r="S4008" s="9">
        <f t="shared" si="187"/>
        <v>42391.772997685184</v>
      </c>
      <c r="T4008" s="9">
        <f t="shared" si="188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186"/>
        <v>2.5000000000000001E-3</v>
      </c>
      <c r="P4009">
        <f>IFERROR(E4009/L4009, "null")</f>
        <v>5</v>
      </c>
      <c r="Q4009" t="str">
        <f>TRIM(LEFT(N4009,SEARCH("/",N4009,1)-1))</f>
        <v>theater</v>
      </c>
      <c r="R4009" t="str">
        <f>TRIM(RIGHT(N4009,LEN(N4009)-SEARCH("/",N4009)))</f>
        <v>plays</v>
      </c>
      <c r="S4009" s="9">
        <f t="shared" si="187"/>
        <v>41848.772928240738</v>
      </c>
      <c r="T4009" s="9">
        <f t="shared" si="188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186"/>
        <v>0.06</v>
      </c>
      <c r="P4010">
        <f>IFERROR(E4010/L4010, "null")</f>
        <v>15</v>
      </c>
      <c r="Q4010" t="str">
        <f>TRIM(LEFT(N4010,SEARCH("/",N4010,1)-1))</f>
        <v>theater</v>
      </c>
      <c r="R4010" t="str">
        <f>TRIM(RIGHT(N4010,LEN(N4010)-SEARCH("/",N4010)))</f>
        <v>plays</v>
      </c>
      <c r="S4010" s="9">
        <f t="shared" si="187"/>
        <v>42177.964201388888</v>
      </c>
      <c r="T4010" s="9">
        <f t="shared" si="188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186"/>
        <v>3.8860103626943004E-2</v>
      </c>
      <c r="P4011">
        <f>IFERROR(E4011/L4011, "null")</f>
        <v>25</v>
      </c>
      <c r="Q4011" t="str">
        <f>TRIM(LEFT(N4011,SEARCH("/",N4011,1)-1))</f>
        <v>theater</v>
      </c>
      <c r="R4011" t="str">
        <f>TRIM(RIGHT(N4011,LEN(N4011)-SEARCH("/",N4011)))</f>
        <v>plays</v>
      </c>
      <c r="S4011" s="9">
        <f t="shared" si="187"/>
        <v>41851.700925925928</v>
      </c>
      <c r="T4011" s="9">
        <f t="shared" si="188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186"/>
        <v>0.24194444444444443</v>
      </c>
      <c r="P4012">
        <f>IFERROR(E4012/L4012, "null")</f>
        <v>45.842105263157897</v>
      </c>
      <c r="Q4012" t="str">
        <f>TRIM(LEFT(N4012,SEARCH("/",N4012,1)-1))</f>
        <v>theater</v>
      </c>
      <c r="R4012" t="str">
        <f>TRIM(RIGHT(N4012,LEN(N4012)-SEARCH("/",N4012)))</f>
        <v>plays</v>
      </c>
      <c r="S4012" s="9">
        <f t="shared" si="187"/>
        <v>41921.770439814813</v>
      </c>
      <c r="T4012" s="9">
        <f t="shared" si="188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186"/>
        <v>7.5999999999999998E-2</v>
      </c>
      <c r="P4013">
        <f>IFERROR(E4013/L4013, "null")</f>
        <v>4.75</v>
      </c>
      <c r="Q4013" t="str">
        <f>TRIM(LEFT(N4013,SEARCH("/",N4013,1)-1))</f>
        <v>theater</v>
      </c>
      <c r="R4013" t="str">
        <f>TRIM(RIGHT(N4013,LEN(N4013)-SEARCH("/",N4013)))</f>
        <v>plays</v>
      </c>
      <c r="S4013" s="9">
        <f t="shared" si="187"/>
        <v>42002.54488425926</v>
      </c>
      <c r="T4013" s="9">
        <f t="shared" si="188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186"/>
        <v>0</v>
      </c>
      <c r="P4014" t="str">
        <f>IFERROR(E4014/L4014, "null")</f>
        <v>null</v>
      </c>
      <c r="Q4014" t="str">
        <f>TRIM(LEFT(N4014,SEARCH("/",N4014,1)-1))</f>
        <v>theater</v>
      </c>
      <c r="R4014" t="str">
        <f>TRIM(RIGHT(N4014,LEN(N4014)-SEARCH("/",N4014)))</f>
        <v>plays</v>
      </c>
      <c r="S4014" s="9">
        <f t="shared" si="187"/>
        <v>42096.544548611113</v>
      </c>
      <c r="T4014" s="9">
        <f t="shared" si="188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186"/>
        <v>1.2999999999999999E-2</v>
      </c>
      <c r="P4015">
        <f>IFERROR(E4015/L4015, "null")</f>
        <v>13</v>
      </c>
      <c r="Q4015" t="str">
        <f>TRIM(LEFT(N4015,SEARCH("/",N4015,1)-1))</f>
        <v>theater</v>
      </c>
      <c r="R4015" t="str">
        <f>TRIM(RIGHT(N4015,LEN(N4015)-SEARCH("/",N4015)))</f>
        <v>plays</v>
      </c>
      <c r="S4015" s="9">
        <f t="shared" si="187"/>
        <v>42021.301192129627</v>
      </c>
      <c r="T4015" s="9">
        <f t="shared" si="188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186"/>
        <v>0</v>
      </c>
      <c r="P4016" t="str">
        <f>IFERROR(E4016/L4016, "null")</f>
        <v>null</v>
      </c>
      <c r="Q4016" t="str">
        <f>TRIM(LEFT(N4016,SEARCH("/",N4016,1)-1))</f>
        <v>theater</v>
      </c>
      <c r="R4016" t="str">
        <f>TRIM(RIGHT(N4016,LEN(N4016)-SEARCH("/",N4016)))</f>
        <v>plays</v>
      </c>
      <c r="S4016" s="9">
        <f t="shared" si="187"/>
        <v>42419.246168981481</v>
      </c>
      <c r="T4016" s="9">
        <f t="shared" si="188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186"/>
        <v>1.4285714285714287E-4</v>
      </c>
      <c r="P4017">
        <f>IFERROR(E4017/L4017, "null")</f>
        <v>1</v>
      </c>
      <c r="Q4017" t="str">
        <f>TRIM(LEFT(N4017,SEARCH("/",N4017,1)-1))</f>
        <v>theater</v>
      </c>
      <c r="R4017" t="str">
        <f>TRIM(RIGHT(N4017,LEN(N4017)-SEARCH("/",N4017)))</f>
        <v>plays</v>
      </c>
      <c r="S4017" s="9">
        <f t="shared" si="187"/>
        <v>42174.780821759254</v>
      </c>
      <c r="T4017" s="9">
        <f t="shared" si="188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186"/>
        <v>0.14000000000000001</v>
      </c>
      <c r="P4018">
        <f>IFERROR(E4018/L4018, "null")</f>
        <v>10</v>
      </c>
      <c r="Q4018" t="str">
        <f>TRIM(LEFT(N4018,SEARCH("/",N4018,1)-1))</f>
        <v>theater</v>
      </c>
      <c r="R4018" t="str">
        <f>TRIM(RIGHT(N4018,LEN(N4018)-SEARCH("/",N4018)))</f>
        <v>plays</v>
      </c>
      <c r="S4018" s="9">
        <f t="shared" si="187"/>
        <v>41869.872685185182</v>
      </c>
      <c r="T4018" s="9">
        <f t="shared" si="188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186"/>
        <v>1.0500000000000001E-2</v>
      </c>
      <c r="P4019">
        <f>IFERROR(E4019/L4019, "null")</f>
        <v>52.5</v>
      </c>
      <c r="Q4019" t="str">
        <f>TRIM(LEFT(N4019,SEARCH("/",N4019,1)-1))</f>
        <v>theater</v>
      </c>
      <c r="R4019" t="str">
        <f>TRIM(RIGHT(N4019,LEN(N4019)-SEARCH("/",N4019)))</f>
        <v>plays</v>
      </c>
      <c r="S4019" s="9">
        <f t="shared" si="187"/>
        <v>41856.672152777777</v>
      </c>
      <c r="T4019" s="9">
        <f t="shared" si="188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186"/>
        <v>8.666666666666667E-2</v>
      </c>
      <c r="P4020">
        <f>IFERROR(E4020/L4020, "null")</f>
        <v>32.5</v>
      </c>
      <c r="Q4020" t="str">
        <f>TRIM(LEFT(N4020,SEARCH("/",N4020,1)-1))</f>
        <v>theater</v>
      </c>
      <c r="R4020" t="str">
        <f>TRIM(RIGHT(N4020,LEN(N4020)-SEARCH("/",N4020)))</f>
        <v>plays</v>
      </c>
      <c r="S4020" s="9">
        <f t="shared" si="187"/>
        <v>42620.91097222222</v>
      </c>
      <c r="T4020" s="9">
        <f t="shared" si="188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186"/>
        <v>8.2857142857142851E-3</v>
      </c>
      <c r="P4021">
        <f>IFERROR(E4021/L4021, "null")</f>
        <v>7.25</v>
      </c>
      <c r="Q4021" t="str">
        <f>TRIM(LEFT(N4021,SEARCH("/",N4021,1)-1))</f>
        <v>theater</v>
      </c>
      <c r="R4021" t="str">
        <f>TRIM(RIGHT(N4021,LEN(N4021)-SEARCH("/",N4021)))</f>
        <v>plays</v>
      </c>
      <c r="S4021" s="9">
        <f t="shared" si="187"/>
        <v>42417.675879629634</v>
      </c>
      <c r="T4021" s="9">
        <f t="shared" si="188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186"/>
        <v>0.16666666666666666</v>
      </c>
      <c r="P4022">
        <f>IFERROR(E4022/L4022, "null")</f>
        <v>33.333333333333336</v>
      </c>
      <c r="Q4022" t="str">
        <f>TRIM(LEFT(N4022,SEARCH("/",N4022,1)-1))</f>
        <v>theater</v>
      </c>
      <c r="R4022" t="str">
        <f>TRIM(RIGHT(N4022,LEN(N4022)-SEARCH("/",N4022)))</f>
        <v>plays</v>
      </c>
      <c r="S4022" s="9">
        <f t="shared" si="187"/>
        <v>42057.190960648149</v>
      </c>
      <c r="T4022" s="9">
        <f t="shared" si="188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186"/>
        <v>8.3333333333333332E-3</v>
      </c>
      <c r="P4023">
        <f>IFERROR(E4023/L4023, "null")</f>
        <v>62.5</v>
      </c>
      <c r="Q4023" t="str">
        <f>TRIM(LEFT(N4023,SEARCH("/",N4023,1)-1))</f>
        <v>theater</v>
      </c>
      <c r="R4023" t="str">
        <f>TRIM(RIGHT(N4023,LEN(N4023)-SEARCH("/",N4023)))</f>
        <v>plays</v>
      </c>
      <c r="S4023" s="9">
        <f t="shared" si="187"/>
        <v>41878.911550925928</v>
      </c>
      <c r="T4023" s="9">
        <f t="shared" si="188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186"/>
        <v>0.69561111111111107</v>
      </c>
      <c r="P4024">
        <f>IFERROR(E4024/L4024, "null")</f>
        <v>63.558375634517766</v>
      </c>
      <c r="Q4024" t="str">
        <f>TRIM(LEFT(N4024,SEARCH("/",N4024,1)-1))</f>
        <v>theater</v>
      </c>
      <c r="R4024" t="str">
        <f>TRIM(RIGHT(N4024,LEN(N4024)-SEARCH("/",N4024)))</f>
        <v>plays</v>
      </c>
      <c r="S4024" s="9">
        <f t="shared" si="187"/>
        <v>41990.584108796291</v>
      </c>
      <c r="T4024" s="9">
        <f t="shared" si="188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186"/>
        <v>0</v>
      </c>
      <c r="P4025" t="str">
        <f>IFERROR(E4025/L4025, "null")</f>
        <v>null</v>
      </c>
      <c r="Q4025" t="str">
        <f>TRIM(LEFT(N4025,SEARCH("/",N4025,1)-1))</f>
        <v>theater</v>
      </c>
      <c r="R4025" t="str">
        <f>TRIM(RIGHT(N4025,LEN(N4025)-SEARCH("/",N4025)))</f>
        <v>plays</v>
      </c>
      <c r="S4025" s="9">
        <f t="shared" si="187"/>
        <v>42408.999571759254</v>
      </c>
      <c r="T4025" s="9">
        <f t="shared" si="188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186"/>
        <v>1.2500000000000001E-2</v>
      </c>
      <c r="P4026">
        <f>IFERROR(E4026/L4026, "null")</f>
        <v>10</v>
      </c>
      <c r="Q4026" t="str">
        <f>TRIM(LEFT(N4026,SEARCH("/",N4026,1)-1))</f>
        <v>theater</v>
      </c>
      <c r="R4026" t="str">
        <f>TRIM(RIGHT(N4026,LEN(N4026)-SEARCH("/",N4026)))</f>
        <v>plays</v>
      </c>
      <c r="S4026" s="9">
        <f t="shared" si="187"/>
        <v>42217.670104166667</v>
      </c>
      <c r="T4026" s="9">
        <f t="shared" si="188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186"/>
        <v>0.05</v>
      </c>
      <c r="P4027">
        <f>IFERROR(E4027/L4027, "null")</f>
        <v>62.5</v>
      </c>
      <c r="Q4027" t="str">
        <f>TRIM(LEFT(N4027,SEARCH("/",N4027,1)-1))</f>
        <v>theater</v>
      </c>
      <c r="R4027" t="str">
        <f>TRIM(RIGHT(N4027,LEN(N4027)-SEARCH("/",N4027)))</f>
        <v>plays</v>
      </c>
      <c r="S4027" s="9">
        <f t="shared" si="187"/>
        <v>42151.237685185188</v>
      </c>
      <c r="T4027" s="9">
        <f t="shared" si="188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186"/>
        <v>0</v>
      </c>
      <c r="P4028" t="str">
        <f>IFERROR(E4028/L4028, "null")</f>
        <v>null</v>
      </c>
      <c r="Q4028" t="str">
        <f>TRIM(LEFT(N4028,SEARCH("/",N4028,1)-1))</f>
        <v>theater</v>
      </c>
      <c r="R4028" t="str">
        <f>TRIM(RIGHT(N4028,LEN(N4028)-SEARCH("/",N4028)))</f>
        <v>plays</v>
      </c>
      <c r="S4028" s="9">
        <f t="shared" si="187"/>
        <v>42282.655543981484</v>
      </c>
      <c r="T4028" s="9">
        <f t="shared" si="188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186"/>
        <v>7.166666666666667E-2</v>
      </c>
      <c r="P4029">
        <f>IFERROR(E4029/L4029, "null")</f>
        <v>30.714285714285715</v>
      </c>
      <c r="Q4029" t="str">
        <f>TRIM(LEFT(N4029,SEARCH("/",N4029,1)-1))</f>
        <v>theater</v>
      </c>
      <c r="R4029" t="str">
        <f>TRIM(RIGHT(N4029,LEN(N4029)-SEARCH("/",N4029)))</f>
        <v>plays</v>
      </c>
      <c r="S4029" s="9">
        <f t="shared" si="187"/>
        <v>42768.97084490741</v>
      </c>
      <c r="T4029" s="9">
        <f t="shared" si="188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186"/>
        <v>0.28050000000000003</v>
      </c>
      <c r="P4030">
        <f>IFERROR(E4030/L4030, "null")</f>
        <v>51</v>
      </c>
      <c r="Q4030" t="str">
        <f>TRIM(LEFT(N4030,SEARCH("/",N4030,1)-1))</f>
        <v>theater</v>
      </c>
      <c r="R4030" t="str">
        <f>TRIM(RIGHT(N4030,LEN(N4030)-SEARCH("/",N4030)))</f>
        <v>plays</v>
      </c>
      <c r="S4030" s="9">
        <f t="shared" si="187"/>
        <v>41765.938657407409</v>
      </c>
      <c r="T4030" s="9">
        <f t="shared" si="188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186"/>
        <v>0</v>
      </c>
      <c r="P4031" t="str">
        <f>IFERROR(E4031/L4031, "null")</f>
        <v>null</v>
      </c>
      <c r="Q4031" t="str">
        <f>TRIM(LEFT(N4031,SEARCH("/",N4031,1)-1))</f>
        <v>theater</v>
      </c>
      <c r="R4031" t="str">
        <f>TRIM(RIGHT(N4031,LEN(N4031)-SEARCH("/",N4031)))</f>
        <v>plays</v>
      </c>
      <c r="S4031" s="9">
        <f t="shared" si="187"/>
        <v>42322.025115740747</v>
      </c>
      <c r="T4031" s="9">
        <f t="shared" si="188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186"/>
        <v>0.16</v>
      </c>
      <c r="P4032">
        <f>IFERROR(E4032/L4032, "null")</f>
        <v>66.666666666666671</v>
      </c>
      <c r="Q4032" t="str">
        <f>TRIM(LEFT(N4032,SEARCH("/",N4032,1)-1))</f>
        <v>theater</v>
      </c>
      <c r="R4032" t="str">
        <f>TRIM(RIGHT(N4032,LEN(N4032)-SEARCH("/",N4032)))</f>
        <v>plays</v>
      </c>
      <c r="S4032" s="9">
        <f t="shared" si="187"/>
        <v>42374.655081018514</v>
      </c>
      <c r="T4032" s="9">
        <f t="shared" si="188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186"/>
        <v>0</v>
      </c>
      <c r="P4033" t="str">
        <f>IFERROR(E4033/L4033, "null")</f>
        <v>null</v>
      </c>
      <c r="Q4033" t="str">
        <f>TRIM(LEFT(N4033,SEARCH("/",N4033,1)-1))</f>
        <v>theater</v>
      </c>
      <c r="R4033" t="str">
        <f>TRIM(RIGHT(N4033,LEN(N4033)-SEARCH("/",N4033)))</f>
        <v>plays</v>
      </c>
      <c r="S4033" s="9">
        <f t="shared" si="187"/>
        <v>41941.585231481484</v>
      </c>
      <c r="T4033" s="9">
        <f t="shared" si="188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186"/>
        <v>6.8287037037037035E-2</v>
      </c>
      <c r="P4034">
        <f>IFERROR(E4034/L4034, "null")</f>
        <v>59</v>
      </c>
      <c r="Q4034" t="str">
        <f>TRIM(LEFT(N4034,SEARCH("/",N4034,1)-1))</f>
        <v>theater</v>
      </c>
      <c r="R4034" t="str">
        <f>TRIM(RIGHT(N4034,LEN(N4034)-SEARCH("/",N4034)))</f>
        <v>plays</v>
      </c>
      <c r="S4034" s="9">
        <f t="shared" si="187"/>
        <v>42293.809212962966</v>
      </c>
      <c r="T4034" s="9">
        <f t="shared" si="188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189">E4035/D4035</f>
        <v>0.25698702928870293</v>
      </c>
      <c r="P4035">
        <f>IFERROR(E4035/L4035, "null")</f>
        <v>65.340319148936175</v>
      </c>
      <c r="Q4035" t="str">
        <f>TRIM(LEFT(N4035,SEARCH("/",N4035,1)-1))</f>
        <v>theater</v>
      </c>
      <c r="R4035" t="str">
        <f>TRIM(RIGHT(N4035,LEN(N4035)-SEARCH("/",N4035)))</f>
        <v>plays</v>
      </c>
      <c r="S4035" s="9">
        <f t="shared" ref="S4035:S4098" si="190">(((J4035/60)/60)/24)+DATE(1970,1,1)</f>
        <v>42614.268796296295</v>
      </c>
      <c r="T4035" s="9">
        <f t="shared" ref="T4035:T4098" si="191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189"/>
        <v>1.4814814814814815E-2</v>
      </c>
      <c r="P4036">
        <f>IFERROR(E4036/L4036, "null")</f>
        <v>100</v>
      </c>
      <c r="Q4036" t="str">
        <f>TRIM(LEFT(N4036,SEARCH("/",N4036,1)-1))</f>
        <v>theater</v>
      </c>
      <c r="R4036" t="str">
        <f>TRIM(RIGHT(N4036,LEN(N4036)-SEARCH("/",N4036)))</f>
        <v>plays</v>
      </c>
      <c r="S4036" s="9">
        <f t="shared" si="190"/>
        <v>42067.947337962964</v>
      </c>
      <c r="T4036" s="9">
        <f t="shared" si="191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189"/>
        <v>0.36849999999999999</v>
      </c>
      <c r="P4037">
        <f>IFERROR(E4037/L4037, "null")</f>
        <v>147.4</v>
      </c>
      <c r="Q4037" t="str">
        <f>TRIM(LEFT(N4037,SEARCH("/",N4037,1)-1))</f>
        <v>theater</v>
      </c>
      <c r="R4037" t="str">
        <f>TRIM(RIGHT(N4037,LEN(N4037)-SEARCH("/",N4037)))</f>
        <v>plays</v>
      </c>
      <c r="S4037" s="9">
        <f t="shared" si="190"/>
        <v>41903.882951388885</v>
      </c>
      <c r="T4037" s="9">
        <f t="shared" si="191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189"/>
        <v>0.47049999999999997</v>
      </c>
      <c r="P4038">
        <f>IFERROR(E4038/L4038, "null")</f>
        <v>166.05882352941177</v>
      </c>
      <c r="Q4038" t="str">
        <f>TRIM(LEFT(N4038,SEARCH("/",N4038,1)-1))</f>
        <v>theater</v>
      </c>
      <c r="R4038" t="str">
        <f>TRIM(RIGHT(N4038,LEN(N4038)-SEARCH("/",N4038)))</f>
        <v>plays</v>
      </c>
      <c r="S4038" s="9">
        <f t="shared" si="190"/>
        <v>41804.937083333331</v>
      </c>
      <c r="T4038" s="9">
        <f t="shared" si="191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189"/>
        <v>0.11428571428571428</v>
      </c>
      <c r="P4039">
        <f>IFERROR(E4039/L4039, "null")</f>
        <v>40</v>
      </c>
      <c r="Q4039" t="str">
        <f>TRIM(LEFT(N4039,SEARCH("/",N4039,1)-1))</f>
        <v>theater</v>
      </c>
      <c r="R4039" t="str">
        <f>TRIM(RIGHT(N4039,LEN(N4039)-SEARCH("/",N4039)))</f>
        <v>plays</v>
      </c>
      <c r="S4039" s="9">
        <f t="shared" si="190"/>
        <v>42497.070775462969</v>
      </c>
      <c r="T4039" s="9">
        <f t="shared" si="191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189"/>
        <v>0.12039999999999999</v>
      </c>
      <c r="P4040">
        <f>IFERROR(E4040/L4040, "null")</f>
        <v>75.25</v>
      </c>
      <c r="Q4040" t="str">
        <f>TRIM(LEFT(N4040,SEARCH("/",N4040,1)-1))</f>
        <v>theater</v>
      </c>
      <c r="R4040" t="str">
        <f>TRIM(RIGHT(N4040,LEN(N4040)-SEARCH("/",N4040)))</f>
        <v>plays</v>
      </c>
      <c r="S4040" s="9">
        <f t="shared" si="190"/>
        <v>41869.798726851855</v>
      </c>
      <c r="T4040" s="9">
        <f t="shared" si="191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189"/>
        <v>0.6</v>
      </c>
      <c r="P4041">
        <f>IFERROR(E4041/L4041, "null")</f>
        <v>60</v>
      </c>
      <c r="Q4041" t="str">
        <f>TRIM(LEFT(N4041,SEARCH("/",N4041,1)-1))</f>
        <v>theater</v>
      </c>
      <c r="R4041" t="str">
        <f>TRIM(RIGHT(N4041,LEN(N4041)-SEARCH("/",N4041)))</f>
        <v>plays</v>
      </c>
      <c r="S4041" s="9">
        <f t="shared" si="190"/>
        <v>42305.670914351853</v>
      </c>
      <c r="T4041" s="9">
        <f t="shared" si="191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189"/>
        <v>0.3125</v>
      </c>
      <c r="P4042">
        <f>IFERROR(E4042/L4042, "null")</f>
        <v>1250</v>
      </c>
      <c r="Q4042" t="str">
        <f>TRIM(LEFT(N4042,SEARCH("/",N4042,1)-1))</f>
        <v>theater</v>
      </c>
      <c r="R4042" t="str">
        <f>TRIM(RIGHT(N4042,LEN(N4042)-SEARCH("/",N4042)))</f>
        <v>plays</v>
      </c>
      <c r="S4042" s="9">
        <f t="shared" si="190"/>
        <v>42144.231527777782</v>
      </c>
      <c r="T4042" s="9">
        <f t="shared" si="191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189"/>
        <v>4.1999999999999997E-3</v>
      </c>
      <c r="P4043">
        <f>IFERROR(E4043/L4043, "null")</f>
        <v>10.5</v>
      </c>
      <c r="Q4043" t="str">
        <f>TRIM(LEFT(N4043,SEARCH("/",N4043,1)-1))</f>
        <v>theater</v>
      </c>
      <c r="R4043" t="str">
        <f>TRIM(RIGHT(N4043,LEN(N4043)-SEARCH("/",N4043)))</f>
        <v>plays</v>
      </c>
      <c r="S4043" s="9">
        <f t="shared" si="190"/>
        <v>42559.474004629628</v>
      </c>
      <c r="T4043" s="9">
        <f t="shared" si="191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189"/>
        <v>2.0999999999999999E-3</v>
      </c>
      <c r="P4044">
        <f>IFERROR(E4044/L4044, "null")</f>
        <v>7</v>
      </c>
      <c r="Q4044" t="str">
        <f>TRIM(LEFT(N4044,SEARCH("/",N4044,1)-1))</f>
        <v>theater</v>
      </c>
      <c r="R4044" t="str">
        <f>TRIM(RIGHT(N4044,LEN(N4044)-SEARCH("/",N4044)))</f>
        <v>plays</v>
      </c>
      <c r="S4044" s="9">
        <f t="shared" si="190"/>
        <v>41995.084074074075</v>
      </c>
      <c r="T4044" s="9">
        <f t="shared" si="191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189"/>
        <v>0</v>
      </c>
      <c r="P4045" t="str">
        <f>IFERROR(E4045/L4045, "null")</f>
        <v>null</v>
      </c>
      <c r="Q4045" t="str">
        <f>TRIM(LEFT(N4045,SEARCH("/",N4045,1)-1))</f>
        <v>theater</v>
      </c>
      <c r="R4045" t="str">
        <f>TRIM(RIGHT(N4045,LEN(N4045)-SEARCH("/",N4045)))</f>
        <v>plays</v>
      </c>
      <c r="S4045" s="9">
        <f t="shared" si="190"/>
        <v>41948.957465277781</v>
      </c>
      <c r="T4045" s="9">
        <f t="shared" si="191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189"/>
        <v>0.375</v>
      </c>
      <c r="P4046">
        <f>IFERROR(E4046/L4046, "null")</f>
        <v>56.25</v>
      </c>
      <c r="Q4046" t="str">
        <f>TRIM(LEFT(N4046,SEARCH("/",N4046,1)-1))</f>
        <v>theater</v>
      </c>
      <c r="R4046" t="str">
        <f>TRIM(RIGHT(N4046,LEN(N4046)-SEARCH("/",N4046)))</f>
        <v>plays</v>
      </c>
      <c r="S4046" s="9">
        <f t="shared" si="190"/>
        <v>42074.219699074078</v>
      </c>
      <c r="T4046" s="9">
        <f t="shared" si="191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189"/>
        <v>2.0000000000000001E-4</v>
      </c>
      <c r="P4047">
        <f>IFERROR(E4047/L4047, "null")</f>
        <v>1</v>
      </c>
      <c r="Q4047" t="str">
        <f>TRIM(LEFT(N4047,SEARCH("/",N4047,1)-1))</f>
        <v>theater</v>
      </c>
      <c r="R4047" t="str">
        <f>TRIM(RIGHT(N4047,LEN(N4047)-SEARCH("/",N4047)))</f>
        <v>plays</v>
      </c>
      <c r="S4047" s="9">
        <f t="shared" si="190"/>
        <v>41842.201261574075</v>
      </c>
      <c r="T4047" s="9">
        <f t="shared" si="191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189"/>
        <v>8.2142857142857142E-2</v>
      </c>
      <c r="P4048">
        <f>IFERROR(E4048/L4048, "null")</f>
        <v>38.333333333333336</v>
      </c>
      <c r="Q4048" t="str">
        <f>TRIM(LEFT(N4048,SEARCH("/",N4048,1)-1))</f>
        <v>theater</v>
      </c>
      <c r="R4048" t="str">
        <f>TRIM(RIGHT(N4048,LEN(N4048)-SEARCH("/",N4048)))</f>
        <v>plays</v>
      </c>
      <c r="S4048" s="9">
        <f t="shared" si="190"/>
        <v>41904.650578703702</v>
      </c>
      <c r="T4048" s="9">
        <f t="shared" si="191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189"/>
        <v>2.1999999999999999E-2</v>
      </c>
      <c r="P4049">
        <f>IFERROR(E4049/L4049, "null")</f>
        <v>27.5</v>
      </c>
      <c r="Q4049" t="str">
        <f>TRIM(LEFT(N4049,SEARCH("/",N4049,1)-1))</f>
        <v>theater</v>
      </c>
      <c r="R4049" t="str">
        <f>TRIM(RIGHT(N4049,LEN(N4049)-SEARCH("/",N4049)))</f>
        <v>plays</v>
      </c>
      <c r="S4049" s="9">
        <f t="shared" si="190"/>
        <v>41991.022488425922</v>
      </c>
      <c r="T4049" s="9">
        <f t="shared" si="191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189"/>
        <v>0.17652941176470588</v>
      </c>
      <c r="P4050">
        <f>IFERROR(E4050/L4050, "null")</f>
        <v>32.978021978021978</v>
      </c>
      <c r="Q4050" t="str">
        <f>TRIM(LEFT(N4050,SEARCH("/",N4050,1)-1))</f>
        <v>theater</v>
      </c>
      <c r="R4050" t="str">
        <f>TRIM(RIGHT(N4050,LEN(N4050)-SEARCH("/",N4050)))</f>
        <v>plays</v>
      </c>
      <c r="S4050" s="9">
        <f t="shared" si="190"/>
        <v>42436.509108796294</v>
      </c>
      <c r="T4050" s="9">
        <f t="shared" si="191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189"/>
        <v>8.0000000000000004E-4</v>
      </c>
      <c r="P4051">
        <f>IFERROR(E4051/L4051, "null")</f>
        <v>16</v>
      </c>
      <c r="Q4051" t="str">
        <f>TRIM(LEFT(N4051,SEARCH("/",N4051,1)-1))</f>
        <v>theater</v>
      </c>
      <c r="R4051" t="str">
        <f>TRIM(RIGHT(N4051,LEN(N4051)-SEARCH("/",N4051)))</f>
        <v>plays</v>
      </c>
      <c r="S4051" s="9">
        <f t="shared" si="190"/>
        <v>42169.958506944444</v>
      </c>
      <c r="T4051" s="9">
        <f t="shared" si="191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189"/>
        <v>6.6666666666666664E-4</v>
      </c>
      <c r="P4052">
        <f>IFERROR(E4052/L4052, "null")</f>
        <v>1</v>
      </c>
      <c r="Q4052" t="str">
        <f>TRIM(LEFT(N4052,SEARCH("/",N4052,1)-1))</f>
        <v>theater</v>
      </c>
      <c r="R4052" t="str">
        <f>TRIM(RIGHT(N4052,LEN(N4052)-SEARCH("/",N4052)))</f>
        <v>plays</v>
      </c>
      <c r="S4052" s="9">
        <f t="shared" si="190"/>
        <v>41905.636469907404</v>
      </c>
      <c r="T4052" s="9">
        <f t="shared" si="191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189"/>
        <v>0</v>
      </c>
      <c r="P4053" t="str">
        <f>IFERROR(E4053/L4053, "null")</f>
        <v>null</v>
      </c>
      <c r="Q4053" t="str">
        <f>TRIM(LEFT(N4053,SEARCH("/",N4053,1)-1))</f>
        <v>theater</v>
      </c>
      <c r="R4053" t="str">
        <f>TRIM(RIGHT(N4053,LEN(N4053)-SEARCH("/",N4053)))</f>
        <v>plays</v>
      </c>
      <c r="S4053" s="9">
        <f t="shared" si="190"/>
        <v>41761.810150462967</v>
      </c>
      <c r="T4053" s="9">
        <f t="shared" si="191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189"/>
        <v>0.37533333333333335</v>
      </c>
      <c r="P4054">
        <f>IFERROR(E4054/L4054, "null")</f>
        <v>86.615384615384613</v>
      </c>
      <c r="Q4054" t="str">
        <f>TRIM(LEFT(N4054,SEARCH("/",N4054,1)-1))</f>
        <v>theater</v>
      </c>
      <c r="R4054" t="str">
        <f>TRIM(RIGHT(N4054,LEN(N4054)-SEARCH("/",N4054)))</f>
        <v>plays</v>
      </c>
      <c r="S4054" s="9">
        <f t="shared" si="190"/>
        <v>41865.878657407404</v>
      </c>
      <c r="T4054" s="9">
        <f t="shared" si="191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189"/>
        <v>0.22</v>
      </c>
      <c r="P4055">
        <f>IFERROR(E4055/L4055, "null")</f>
        <v>55</v>
      </c>
      <c r="Q4055" t="str">
        <f>TRIM(LEFT(N4055,SEARCH("/",N4055,1)-1))</f>
        <v>theater</v>
      </c>
      <c r="R4055" t="str">
        <f>TRIM(RIGHT(N4055,LEN(N4055)-SEARCH("/",N4055)))</f>
        <v>plays</v>
      </c>
      <c r="S4055" s="9">
        <f t="shared" si="190"/>
        <v>41928.690138888887</v>
      </c>
      <c r="T4055" s="9">
        <f t="shared" si="191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189"/>
        <v>0</v>
      </c>
      <c r="P4056" t="str">
        <f>IFERROR(E4056/L4056, "null")</f>
        <v>null</v>
      </c>
      <c r="Q4056" t="str">
        <f>TRIM(LEFT(N4056,SEARCH("/",N4056,1)-1))</f>
        <v>theater</v>
      </c>
      <c r="R4056" t="str">
        <f>TRIM(RIGHT(N4056,LEN(N4056)-SEARCH("/",N4056)))</f>
        <v>plays</v>
      </c>
      <c r="S4056" s="9">
        <f t="shared" si="190"/>
        <v>42613.841261574074</v>
      </c>
      <c r="T4056" s="9">
        <f t="shared" si="191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189"/>
        <v>0.1762</v>
      </c>
      <c r="P4057">
        <f>IFERROR(E4057/L4057, "null")</f>
        <v>41.952380952380949</v>
      </c>
      <c r="Q4057" t="str">
        <f>TRIM(LEFT(N4057,SEARCH("/",N4057,1)-1))</f>
        <v>theater</v>
      </c>
      <c r="R4057" t="str">
        <f>TRIM(RIGHT(N4057,LEN(N4057)-SEARCH("/",N4057)))</f>
        <v>plays</v>
      </c>
      <c r="S4057" s="9">
        <f t="shared" si="190"/>
        <v>41779.648506944446</v>
      </c>
      <c r="T4057" s="9">
        <f t="shared" si="191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189"/>
        <v>0.53</v>
      </c>
      <c r="P4058">
        <f>IFERROR(E4058/L4058, "null")</f>
        <v>88.333333333333329</v>
      </c>
      <c r="Q4058" t="str">
        <f>TRIM(LEFT(N4058,SEARCH("/",N4058,1)-1))</f>
        <v>theater</v>
      </c>
      <c r="R4058" t="str">
        <f>TRIM(RIGHT(N4058,LEN(N4058)-SEARCH("/",N4058)))</f>
        <v>plays</v>
      </c>
      <c r="S4058" s="9">
        <f t="shared" si="190"/>
        <v>42534.933321759265</v>
      </c>
      <c r="T4058" s="9">
        <f t="shared" si="191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189"/>
        <v>0.22142857142857142</v>
      </c>
      <c r="P4059">
        <f>IFERROR(E4059/L4059, "null")</f>
        <v>129.16666666666666</v>
      </c>
      <c r="Q4059" t="str">
        <f>TRIM(LEFT(N4059,SEARCH("/",N4059,1)-1))</f>
        <v>theater</v>
      </c>
      <c r="R4059" t="str">
        <f>TRIM(RIGHT(N4059,LEN(N4059)-SEARCH("/",N4059)))</f>
        <v>plays</v>
      </c>
      <c r="S4059" s="9">
        <f t="shared" si="190"/>
        <v>42310.968518518523</v>
      </c>
      <c r="T4059" s="9">
        <f t="shared" si="191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189"/>
        <v>2.5333333333333333E-2</v>
      </c>
      <c r="P4060">
        <f>IFERROR(E4060/L4060, "null")</f>
        <v>23.75</v>
      </c>
      <c r="Q4060" t="str">
        <f>TRIM(LEFT(N4060,SEARCH("/",N4060,1)-1))</f>
        <v>theater</v>
      </c>
      <c r="R4060" t="str">
        <f>TRIM(RIGHT(N4060,LEN(N4060)-SEARCH("/",N4060)))</f>
        <v>plays</v>
      </c>
      <c r="S4060" s="9">
        <f t="shared" si="190"/>
        <v>42446.060694444444</v>
      </c>
      <c r="T4060" s="9">
        <f t="shared" si="191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189"/>
        <v>2.5000000000000001E-2</v>
      </c>
      <c r="P4061">
        <f>IFERROR(E4061/L4061, "null")</f>
        <v>35.714285714285715</v>
      </c>
      <c r="Q4061" t="str">
        <f>TRIM(LEFT(N4061,SEARCH("/",N4061,1)-1))</f>
        <v>theater</v>
      </c>
      <c r="R4061" t="str">
        <f>TRIM(RIGHT(N4061,LEN(N4061)-SEARCH("/",N4061)))</f>
        <v>plays</v>
      </c>
      <c r="S4061" s="9">
        <f t="shared" si="190"/>
        <v>41866.640648148146</v>
      </c>
      <c r="T4061" s="9">
        <f t="shared" si="191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189"/>
        <v>2.8500000000000001E-2</v>
      </c>
      <c r="P4062">
        <f>IFERROR(E4062/L4062, "null")</f>
        <v>57</v>
      </c>
      <c r="Q4062" t="str">
        <f>TRIM(LEFT(N4062,SEARCH("/",N4062,1)-1))</f>
        <v>theater</v>
      </c>
      <c r="R4062" t="str">
        <f>TRIM(RIGHT(N4062,LEN(N4062)-SEARCH("/",N4062)))</f>
        <v>plays</v>
      </c>
      <c r="S4062" s="9">
        <f t="shared" si="190"/>
        <v>41779.695092592592</v>
      </c>
      <c r="T4062" s="9">
        <f t="shared" si="191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189"/>
        <v>0</v>
      </c>
      <c r="P4063" t="str">
        <f>IFERROR(E4063/L4063, "null")</f>
        <v>null</v>
      </c>
      <c r="Q4063" t="str">
        <f>TRIM(LEFT(N4063,SEARCH("/",N4063,1)-1))</f>
        <v>theater</v>
      </c>
      <c r="R4063" t="str">
        <f>TRIM(RIGHT(N4063,LEN(N4063)-SEARCH("/",N4063)))</f>
        <v>plays</v>
      </c>
      <c r="S4063" s="9">
        <f t="shared" si="190"/>
        <v>42421.141469907408</v>
      </c>
      <c r="T4063" s="9">
        <f t="shared" si="191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189"/>
        <v>2.4500000000000001E-2</v>
      </c>
      <c r="P4064">
        <f>IFERROR(E4064/L4064, "null")</f>
        <v>163.33333333333334</v>
      </c>
      <c r="Q4064" t="str">
        <f>TRIM(LEFT(N4064,SEARCH("/",N4064,1)-1))</f>
        <v>theater</v>
      </c>
      <c r="R4064" t="str">
        <f>TRIM(RIGHT(N4064,LEN(N4064)-SEARCH("/",N4064)))</f>
        <v>plays</v>
      </c>
      <c r="S4064" s="9">
        <f t="shared" si="190"/>
        <v>42523.739212962959</v>
      </c>
      <c r="T4064" s="9">
        <f t="shared" si="191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189"/>
        <v>1.4210526315789474E-2</v>
      </c>
      <c r="P4065">
        <f>IFERROR(E4065/L4065, "null")</f>
        <v>15</v>
      </c>
      <c r="Q4065" t="str">
        <f>TRIM(LEFT(N4065,SEARCH("/",N4065,1)-1))</f>
        <v>theater</v>
      </c>
      <c r="R4065" t="str">
        <f>TRIM(RIGHT(N4065,LEN(N4065)-SEARCH("/",N4065)))</f>
        <v>plays</v>
      </c>
      <c r="S4065" s="9">
        <f t="shared" si="190"/>
        <v>41787.681527777779</v>
      </c>
      <c r="T4065" s="9">
        <f t="shared" si="191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189"/>
        <v>0.1925</v>
      </c>
      <c r="P4066">
        <f>IFERROR(E4066/L4066, "null")</f>
        <v>64.166666666666671</v>
      </c>
      <c r="Q4066" t="str">
        <f>TRIM(LEFT(N4066,SEARCH("/",N4066,1)-1))</f>
        <v>theater</v>
      </c>
      <c r="R4066" t="str">
        <f>TRIM(RIGHT(N4066,LEN(N4066)-SEARCH("/",N4066)))</f>
        <v>plays</v>
      </c>
      <c r="S4066" s="9">
        <f t="shared" si="190"/>
        <v>42093.588263888887</v>
      </c>
      <c r="T4066" s="9">
        <f t="shared" si="191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189"/>
        <v>6.7499999999999999E-3</v>
      </c>
      <c r="P4067">
        <f>IFERROR(E4067/L4067, "null")</f>
        <v>6.75</v>
      </c>
      <c r="Q4067" t="str">
        <f>TRIM(LEFT(N4067,SEARCH("/",N4067,1)-1))</f>
        <v>theater</v>
      </c>
      <c r="R4067" t="str">
        <f>TRIM(RIGHT(N4067,LEN(N4067)-SEARCH("/",N4067)))</f>
        <v>plays</v>
      </c>
      <c r="S4067" s="9">
        <f t="shared" si="190"/>
        <v>41833.951516203706</v>
      </c>
      <c r="T4067" s="9">
        <f t="shared" si="191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189"/>
        <v>1.6666666666666668E-3</v>
      </c>
      <c r="P4068">
        <f>IFERROR(E4068/L4068, "null")</f>
        <v>25</v>
      </c>
      <c r="Q4068" t="str">
        <f>TRIM(LEFT(N4068,SEARCH("/",N4068,1)-1))</f>
        <v>theater</v>
      </c>
      <c r="R4068" t="str">
        <f>TRIM(RIGHT(N4068,LEN(N4068)-SEARCH("/",N4068)))</f>
        <v>plays</v>
      </c>
      <c r="S4068" s="9">
        <f t="shared" si="190"/>
        <v>42479.039212962962</v>
      </c>
      <c r="T4068" s="9">
        <f t="shared" si="191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189"/>
        <v>0.60899999999999999</v>
      </c>
      <c r="P4069">
        <f>IFERROR(E4069/L4069, "null")</f>
        <v>179.11764705882354</v>
      </c>
      <c r="Q4069" t="str">
        <f>TRIM(LEFT(N4069,SEARCH("/",N4069,1)-1))</f>
        <v>theater</v>
      </c>
      <c r="R4069" t="str">
        <f>TRIM(RIGHT(N4069,LEN(N4069)-SEARCH("/",N4069)))</f>
        <v>plays</v>
      </c>
      <c r="S4069" s="9">
        <f t="shared" si="190"/>
        <v>42235.117476851854</v>
      </c>
      <c r="T4069" s="9">
        <f t="shared" si="191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189"/>
        <v>0.01</v>
      </c>
      <c r="P4070">
        <f>IFERROR(E4070/L4070, "null")</f>
        <v>34.950000000000003</v>
      </c>
      <c r="Q4070" t="str">
        <f>TRIM(LEFT(N4070,SEARCH("/",N4070,1)-1))</f>
        <v>theater</v>
      </c>
      <c r="R4070" t="str">
        <f>TRIM(RIGHT(N4070,LEN(N4070)-SEARCH("/",N4070)))</f>
        <v>plays</v>
      </c>
      <c r="S4070" s="9">
        <f t="shared" si="190"/>
        <v>42718.963599537034</v>
      </c>
      <c r="T4070" s="9">
        <f t="shared" si="191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189"/>
        <v>0.34399999999999997</v>
      </c>
      <c r="P4071">
        <f>IFERROR(E4071/L4071, "null")</f>
        <v>33.07692307692308</v>
      </c>
      <c r="Q4071" t="str">
        <f>TRIM(LEFT(N4071,SEARCH("/",N4071,1)-1))</f>
        <v>theater</v>
      </c>
      <c r="R4071" t="str">
        <f>TRIM(RIGHT(N4071,LEN(N4071)-SEARCH("/",N4071)))</f>
        <v>plays</v>
      </c>
      <c r="S4071" s="9">
        <f t="shared" si="190"/>
        <v>42022.661527777775</v>
      </c>
      <c r="T4071" s="9">
        <f t="shared" si="191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189"/>
        <v>0.16500000000000001</v>
      </c>
      <c r="P4072">
        <f>IFERROR(E4072/L4072, "null")</f>
        <v>27.5</v>
      </c>
      <c r="Q4072" t="str">
        <f>TRIM(LEFT(N4072,SEARCH("/",N4072,1)-1))</f>
        <v>theater</v>
      </c>
      <c r="R4072" t="str">
        <f>TRIM(RIGHT(N4072,LEN(N4072)-SEARCH("/",N4072)))</f>
        <v>plays</v>
      </c>
      <c r="S4072" s="9">
        <f t="shared" si="190"/>
        <v>42031.666898148149</v>
      </c>
      <c r="T4072" s="9">
        <f t="shared" si="191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189"/>
        <v>0</v>
      </c>
      <c r="P4073" t="str">
        <f>IFERROR(E4073/L4073, "null")</f>
        <v>null</v>
      </c>
      <c r="Q4073" t="str">
        <f>TRIM(LEFT(N4073,SEARCH("/",N4073,1)-1))</f>
        <v>theater</v>
      </c>
      <c r="R4073" t="str">
        <f>TRIM(RIGHT(N4073,LEN(N4073)-SEARCH("/",N4073)))</f>
        <v>plays</v>
      </c>
      <c r="S4073" s="9">
        <f t="shared" si="190"/>
        <v>42700.804756944446</v>
      </c>
      <c r="T4073" s="9">
        <f t="shared" si="191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189"/>
        <v>4.0000000000000001E-3</v>
      </c>
      <c r="P4074">
        <f>IFERROR(E4074/L4074, "null")</f>
        <v>2</v>
      </c>
      <c r="Q4074" t="str">
        <f>TRIM(LEFT(N4074,SEARCH("/",N4074,1)-1))</f>
        <v>theater</v>
      </c>
      <c r="R4074" t="str">
        <f>TRIM(RIGHT(N4074,LEN(N4074)-SEARCH("/",N4074)))</f>
        <v>plays</v>
      </c>
      <c r="S4074" s="9">
        <f t="shared" si="190"/>
        <v>41812.77443287037</v>
      </c>
      <c r="T4074" s="9">
        <f t="shared" si="191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189"/>
        <v>1.0571428571428572E-2</v>
      </c>
      <c r="P4075">
        <f>IFERROR(E4075/L4075, "null")</f>
        <v>18.5</v>
      </c>
      <c r="Q4075" t="str">
        <f>TRIM(LEFT(N4075,SEARCH("/",N4075,1)-1))</f>
        <v>theater</v>
      </c>
      <c r="R4075" t="str">
        <f>TRIM(RIGHT(N4075,LEN(N4075)-SEARCH("/",N4075)))</f>
        <v>plays</v>
      </c>
      <c r="S4075" s="9">
        <f t="shared" si="190"/>
        <v>42078.34520833334</v>
      </c>
      <c r="T4075" s="9">
        <f t="shared" si="191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189"/>
        <v>0.26727272727272727</v>
      </c>
      <c r="P4076">
        <f>IFERROR(E4076/L4076, "null")</f>
        <v>35</v>
      </c>
      <c r="Q4076" t="str">
        <f>TRIM(LEFT(N4076,SEARCH("/",N4076,1)-1))</f>
        <v>theater</v>
      </c>
      <c r="R4076" t="str">
        <f>TRIM(RIGHT(N4076,LEN(N4076)-SEARCH("/",N4076)))</f>
        <v>plays</v>
      </c>
      <c r="S4076" s="9">
        <f t="shared" si="190"/>
        <v>42283.552951388891</v>
      </c>
      <c r="T4076" s="9">
        <f t="shared" si="191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189"/>
        <v>0.28799999999999998</v>
      </c>
      <c r="P4077">
        <f>IFERROR(E4077/L4077, "null")</f>
        <v>44.307692307692307</v>
      </c>
      <c r="Q4077" t="str">
        <f>TRIM(LEFT(N4077,SEARCH("/",N4077,1)-1))</f>
        <v>theater</v>
      </c>
      <c r="R4077" t="str">
        <f>TRIM(RIGHT(N4077,LEN(N4077)-SEARCH("/",N4077)))</f>
        <v>plays</v>
      </c>
      <c r="S4077" s="9">
        <f t="shared" si="190"/>
        <v>41779.045937499999</v>
      </c>
      <c r="T4077" s="9">
        <f t="shared" si="191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189"/>
        <v>0</v>
      </c>
      <c r="P4078" t="str">
        <f>IFERROR(E4078/L4078, "null")</f>
        <v>null</v>
      </c>
      <c r="Q4078" t="str">
        <f>TRIM(LEFT(N4078,SEARCH("/",N4078,1)-1))</f>
        <v>theater</v>
      </c>
      <c r="R4078" t="str">
        <f>TRIM(RIGHT(N4078,LEN(N4078)-SEARCH("/",N4078)))</f>
        <v>plays</v>
      </c>
      <c r="S4078" s="9">
        <f t="shared" si="190"/>
        <v>41905.795706018522</v>
      </c>
      <c r="T4078" s="9">
        <f t="shared" si="191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189"/>
        <v>8.8999999999999996E-2</v>
      </c>
      <c r="P4079">
        <f>IFERROR(E4079/L4079, "null")</f>
        <v>222.5</v>
      </c>
      <c r="Q4079" t="str">
        <f>TRIM(LEFT(N4079,SEARCH("/",N4079,1)-1))</f>
        <v>theater</v>
      </c>
      <c r="R4079" t="str">
        <f>TRIM(RIGHT(N4079,LEN(N4079)-SEARCH("/",N4079)))</f>
        <v>plays</v>
      </c>
      <c r="S4079" s="9">
        <f t="shared" si="190"/>
        <v>42695.7105787037</v>
      </c>
      <c r="T4079" s="9">
        <f t="shared" si="191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189"/>
        <v>0</v>
      </c>
      <c r="P4080" t="str">
        <f>IFERROR(E4080/L4080, "null")</f>
        <v>null</v>
      </c>
      <c r="Q4080" t="str">
        <f>TRIM(LEFT(N4080,SEARCH("/",N4080,1)-1))</f>
        <v>theater</v>
      </c>
      <c r="R4080" t="str">
        <f>TRIM(RIGHT(N4080,LEN(N4080)-SEARCH("/",N4080)))</f>
        <v>plays</v>
      </c>
      <c r="S4080" s="9">
        <f t="shared" si="190"/>
        <v>42732.787523148145</v>
      </c>
      <c r="T4080" s="9">
        <f t="shared" si="191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189"/>
        <v>1.6666666666666668E-3</v>
      </c>
      <c r="P4081">
        <f>IFERROR(E4081/L4081, "null")</f>
        <v>5</v>
      </c>
      <c r="Q4081" t="str">
        <f>TRIM(LEFT(N4081,SEARCH("/",N4081,1)-1))</f>
        <v>theater</v>
      </c>
      <c r="R4081" t="str">
        <f>TRIM(RIGHT(N4081,LEN(N4081)-SEARCH("/",N4081)))</f>
        <v>plays</v>
      </c>
      <c r="S4081" s="9">
        <f t="shared" si="190"/>
        <v>42510.938900462963</v>
      </c>
      <c r="T4081" s="9">
        <f t="shared" si="191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189"/>
        <v>0</v>
      </c>
      <c r="P4082" t="str">
        <f>IFERROR(E4082/L4082, "null")</f>
        <v>null</v>
      </c>
      <c r="Q4082" t="str">
        <f>TRIM(LEFT(N4082,SEARCH("/",N4082,1)-1))</f>
        <v>theater</v>
      </c>
      <c r="R4082" t="str">
        <f>TRIM(RIGHT(N4082,LEN(N4082)-SEARCH("/",N4082)))</f>
        <v>plays</v>
      </c>
      <c r="S4082" s="9">
        <f t="shared" si="190"/>
        <v>42511.698101851856</v>
      </c>
      <c r="T4082" s="9">
        <f t="shared" si="191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189"/>
        <v>0.15737410071942445</v>
      </c>
      <c r="P4083">
        <f>IFERROR(E4083/L4083, "null")</f>
        <v>29.166666666666668</v>
      </c>
      <c r="Q4083" t="str">
        <f>TRIM(LEFT(N4083,SEARCH("/",N4083,1)-1))</f>
        <v>theater</v>
      </c>
      <c r="R4083" t="str">
        <f>TRIM(RIGHT(N4083,LEN(N4083)-SEARCH("/",N4083)))</f>
        <v>plays</v>
      </c>
      <c r="S4083" s="9">
        <f t="shared" si="190"/>
        <v>42041.581307870365</v>
      </c>
      <c r="T4083" s="9">
        <f t="shared" si="191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189"/>
        <v>0.02</v>
      </c>
      <c r="P4084">
        <f>IFERROR(E4084/L4084, "null")</f>
        <v>1.5</v>
      </c>
      <c r="Q4084" t="str">
        <f>TRIM(LEFT(N4084,SEARCH("/",N4084,1)-1))</f>
        <v>theater</v>
      </c>
      <c r="R4084" t="str">
        <f>TRIM(RIGHT(N4084,LEN(N4084)-SEARCH("/",N4084)))</f>
        <v>plays</v>
      </c>
      <c r="S4084" s="9">
        <f t="shared" si="190"/>
        <v>42307.189270833333</v>
      </c>
      <c r="T4084" s="9">
        <f t="shared" si="191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189"/>
        <v>0.21685714285714286</v>
      </c>
      <c r="P4085">
        <f>IFERROR(E4085/L4085, "null")</f>
        <v>126.5</v>
      </c>
      <c r="Q4085" t="str">
        <f>TRIM(LEFT(N4085,SEARCH("/",N4085,1)-1))</f>
        <v>theater</v>
      </c>
      <c r="R4085" t="str">
        <f>TRIM(RIGHT(N4085,LEN(N4085)-SEARCH("/",N4085)))</f>
        <v>plays</v>
      </c>
      <c r="S4085" s="9">
        <f t="shared" si="190"/>
        <v>42353.761759259258</v>
      </c>
      <c r="T4085" s="9">
        <f t="shared" si="191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189"/>
        <v>3.3333333333333335E-3</v>
      </c>
      <c r="P4086">
        <f>IFERROR(E4086/L4086, "null")</f>
        <v>10</v>
      </c>
      <c r="Q4086" t="str">
        <f>TRIM(LEFT(N4086,SEARCH("/",N4086,1)-1))</f>
        <v>theater</v>
      </c>
      <c r="R4086" t="str">
        <f>TRIM(RIGHT(N4086,LEN(N4086)-SEARCH("/",N4086)))</f>
        <v>plays</v>
      </c>
      <c r="S4086" s="9">
        <f t="shared" si="190"/>
        <v>42622.436412037037</v>
      </c>
      <c r="T4086" s="9">
        <f t="shared" si="191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189"/>
        <v>2.8571428571428571E-3</v>
      </c>
      <c r="P4087">
        <f>IFERROR(E4087/L4087, "null")</f>
        <v>10</v>
      </c>
      <c r="Q4087" t="str">
        <f>TRIM(LEFT(N4087,SEARCH("/",N4087,1)-1))</f>
        <v>theater</v>
      </c>
      <c r="R4087" t="str">
        <f>TRIM(RIGHT(N4087,LEN(N4087)-SEARCH("/",N4087)))</f>
        <v>plays</v>
      </c>
      <c r="S4087" s="9">
        <f t="shared" si="190"/>
        <v>42058.603877314818</v>
      </c>
      <c r="T4087" s="9">
        <f t="shared" si="191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189"/>
        <v>4.7E-2</v>
      </c>
      <c r="P4088">
        <f>IFERROR(E4088/L4088, "null")</f>
        <v>9.4</v>
      </c>
      <c r="Q4088" t="str">
        <f>TRIM(LEFT(N4088,SEARCH("/",N4088,1)-1))</f>
        <v>theater</v>
      </c>
      <c r="R4088" t="str">
        <f>TRIM(RIGHT(N4088,LEN(N4088)-SEARCH("/",N4088)))</f>
        <v>plays</v>
      </c>
      <c r="S4088" s="9">
        <f t="shared" si="190"/>
        <v>42304.940960648149</v>
      </c>
      <c r="T4088" s="9">
        <f t="shared" si="191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189"/>
        <v>0</v>
      </c>
      <c r="P4089" t="str">
        <f>IFERROR(E4089/L4089, "null")</f>
        <v>null</v>
      </c>
      <c r="Q4089" t="str">
        <f>TRIM(LEFT(N4089,SEARCH("/",N4089,1)-1))</f>
        <v>theater</v>
      </c>
      <c r="R4089" t="str">
        <f>TRIM(RIGHT(N4089,LEN(N4089)-SEARCH("/",N4089)))</f>
        <v>plays</v>
      </c>
      <c r="S4089" s="9">
        <f t="shared" si="190"/>
        <v>42538.742893518516</v>
      </c>
      <c r="T4089" s="9">
        <f t="shared" si="191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189"/>
        <v>0.108</v>
      </c>
      <c r="P4090">
        <f>IFERROR(E4090/L4090, "null")</f>
        <v>72</v>
      </c>
      <c r="Q4090" t="str">
        <f>TRIM(LEFT(N4090,SEARCH("/",N4090,1)-1))</f>
        <v>theater</v>
      </c>
      <c r="R4090" t="str">
        <f>TRIM(RIGHT(N4090,LEN(N4090)-SEARCH("/",N4090)))</f>
        <v>plays</v>
      </c>
      <c r="S4090" s="9">
        <f t="shared" si="190"/>
        <v>41990.612546296295</v>
      </c>
      <c r="T4090" s="9">
        <f t="shared" si="191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189"/>
        <v>4.8000000000000001E-2</v>
      </c>
      <c r="P4091">
        <f>IFERROR(E4091/L4091, "null")</f>
        <v>30</v>
      </c>
      <c r="Q4091" t="str">
        <f>TRIM(LEFT(N4091,SEARCH("/",N4091,1)-1))</f>
        <v>theater</v>
      </c>
      <c r="R4091" t="str">
        <f>TRIM(RIGHT(N4091,LEN(N4091)-SEARCH("/",N4091)))</f>
        <v>plays</v>
      </c>
      <c r="S4091" s="9">
        <f t="shared" si="190"/>
        <v>42122.732499999998</v>
      </c>
      <c r="T4091" s="9">
        <f t="shared" si="191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189"/>
        <v>3.2000000000000001E-2</v>
      </c>
      <c r="P4092">
        <f>IFERROR(E4092/L4092, "null")</f>
        <v>10.666666666666666</v>
      </c>
      <c r="Q4092" t="str">
        <f>TRIM(LEFT(N4092,SEARCH("/",N4092,1)-1))</f>
        <v>theater</v>
      </c>
      <c r="R4092" t="str">
        <f>TRIM(RIGHT(N4092,LEN(N4092)-SEARCH("/",N4092)))</f>
        <v>plays</v>
      </c>
      <c r="S4092" s="9">
        <f t="shared" si="190"/>
        <v>42209.67288194444</v>
      </c>
      <c r="T4092" s="9">
        <f t="shared" si="191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189"/>
        <v>0.1275</v>
      </c>
      <c r="P4093">
        <f>IFERROR(E4093/L4093, "null")</f>
        <v>25.5</v>
      </c>
      <c r="Q4093" t="str">
        <f>TRIM(LEFT(N4093,SEARCH("/",N4093,1)-1))</f>
        <v>theater</v>
      </c>
      <c r="R4093" t="str">
        <f>TRIM(RIGHT(N4093,LEN(N4093)-SEARCH("/",N4093)))</f>
        <v>plays</v>
      </c>
      <c r="S4093" s="9">
        <f t="shared" si="190"/>
        <v>41990.506377314814</v>
      </c>
      <c r="T4093" s="9">
        <f t="shared" si="191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189"/>
        <v>1.8181818181818181E-4</v>
      </c>
      <c r="P4094">
        <f>IFERROR(E4094/L4094, "null")</f>
        <v>20</v>
      </c>
      <c r="Q4094" t="str">
        <f>TRIM(LEFT(N4094,SEARCH("/",N4094,1)-1))</f>
        <v>theater</v>
      </c>
      <c r="R4094" t="str">
        <f>TRIM(RIGHT(N4094,LEN(N4094)-SEARCH("/",N4094)))</f>
        <v>plays</v>
      </c>
      <c r="S4094" s="9">
        <f t="shared" si="190"/>
        <v>42039.194988425923</v>
      </c>
      <c r="T4094" s="9">
        <f t="shared" si="191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189"/>
        <v>2.4E-2</v>
      </c>
      <c r="P4095">
        <f>IFERROR(E4095/L4095, "null")</f>
        <v>15</v>
      </c>
      <c r="Q4095" t="str">
        <f>TRIM(LEFT(N4095,SEARCH("/",N4095,1)-1))</f>
        <v>theater</v>
      </c>
      <c r="R4095" t="str">
        <f>TRIM(RIGHT(N4095,LEN(N4095)-SEARCH("/",N4095)))</f>
        <v>plays</v>
      </c>
      <c r="S4095" s="9">
        <f t="shared" si="190"/>
        <v>42178.815891203703</v>
      </c>
      <c r="T4095" s="9">
        <f t="shared" si="191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189"/>
        <v>0.36499999999999999</v>
      </c>
      <c r="P4096">
        <f>IFERROR(E4096/L4096, "null")</f>
        <v>91.25</v>
      </c>
      <c r="Q4096" t="str">
        <f>TRIM(LEFT(N4096,SEARCH("/",N4096,1)-1))</f>
        <v>theater</v>
      </c>
      <c r="R4096" t="str">
        <f>TRIM(RIGHT(N4096,LEN(N4096)-SEARCH("/",N4096)))</f>
        <v>plays</v>
      </c>
      <c r="S4096" s="9">
        <f t="shared" si="190"/>
        <v>41890.086805555555</v>
      </c>
      <c r="T4096" s="9">
        <f t="shared" si="191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189"/>
        <v>2.6666666666666668E-2</v>
      </c>
      <c r="P4097">
        <f>IFERROR(E4097/L4097, "null")</f>
        <v>800</v>
      </c>
      <c r="Q4097" t="str">
        <f>TRIM(LEFT(N4097,SEARCH("/",N4097,1)-1))</f>
        <v>theater</v>
      </c>
      <c r="R4097" t="str">
        <f>TRIM(RIGHT(N4097,LEN(N4097)-SEARCH("/",N4097)))</f>
        <v>plays</v>
      </c>
      <c r="S4097" s="9">
        <f t="shared" si="190"/>
        <v>42693.031828703708</v>
      </c>
      <c r="T4097" s="9">
        <f t="shared" si="191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189"/>
        <v>0.11428571428571428</v>
      </c>
      <c r="P4098">
        <f>IFERROR(E4098/L4098, "null")</f>
        <v>80</v>
      </c>
      <c r="Q4098" t="str">
        <f>TRIM(LEFT(N4098,SEARCH("/",N4098,1)-1))</f>
        <v>theater</v>
      </c>
      <c r="R4098" t="str">
        <f>TRIM(RIGHT(N4098,LEN(N4098)-SEARCH("/",N4098)))</f>
        <v>plays</v>
      </c>
      <c r="S4098" s="9">
        <f t="shared" si="190"/>
        <v>42750.530312499999</v>
      </c>
      <c r="T4098" s="9">
        <f t="shared" si="191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192">E4099/D4099</f>
        <v>0</v>
      </c>
      <c r="P4099" t="str">
        <f>IFERROR(E4099/L4099, "null")</f>
        <v>null</v>
      </c>
      <c r="Q4099" t="str">
        <f>TRIM(LEFT(N4099,SEARCH("/",N4099,1)-1))</f>
        <v>theater</v>
      </c>
      <c r="R4099" t="str">
        <f>TRIM(RIGHT(N4099,LEN(N4099)-SEARCH("/",N4099)))</f>
        <v>plays</v>
      </c>
      <c r="S4099" s="9">
        <f t="shared" ref="S4099:S4115" si="193">(((J4099/60)/60)/24)+DATE(1970,1,1)</f>
        <v>42344.824502314819</v>
      </c>
      <c r="T4099" s="9">
        <f t="shared" ref="T4099:T4115" si="194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192"/>
        <v>0</v>
      </c>
      <c r="P4100" t="str">
        <f>IFERROR(E4100/L4100, "null")</f>
        <v>null</v>
      </c>
      <c r="Q4100" t="str">
        <f>TRIM(LEFT(N4100,SEARCH("/",N4100,1)-1))</f>
        <v>theater</v>
      </c>
      <c r="R4100" t="str">
        <f>TRIM(RIGHT(N4100,LEN(N4100)-SEARCH("/",N4100)))</f>
        <v>plays</v>
      </c>
      <c r="S4100" s="9">
        <f t="shared" si="193"/>
        <v>42495.722187499996</v>
      </c>
      <c r="T4100" s="9">
        <f t="shared" si="194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192"/>
        <v>1.1111111111111112E-2</v>
      </c>
      <c r="P4101">
        <f>IFERROR(E4101/L4101, "null")</f>
        <v>50</v>
      </c>
      <c r="Q4101" t="str">
        <f>TRIM(LEFT(N4101,SEARCH("/",N4101,1)-1))</f>
        <v>theater</v>
      </c>
      <c r="R4101" t="str">
        <f>TRIM(RIGHT(N4101,LEN(N4101)-SEARCH("/",N4101)))</f>
        <v>plays</v>
      </c>
      <c r="S4101" s="9">
        <f t="shared" si="193"/>
        <v>42570.850381944445</v>
      </c>
      <c r="T4101" s="9">
        <f t="shared" si="194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192"/>
        <v>0</v>
      </c>
      <c r="P4102" t="str">
        <f>IFERROR(E4102/L4102, "null")</f>
        <v>null</v>
      </c>
      <c r="Q4102" t="str">
        <f>TRIM(LEFT(N4102,SEARCH("/",N4102,1)-1))</f>
        <v>theater</v>
      </c>
      <c r="R4102" t="str">
        <f>TRIM(RIGHT(N4102,LEN(N4102)-SEARCH("/",N4102)))</f>
        <v>plays</v>
      </c>
      <c r="S4102" s="9">
        <f t="shared" si="193"/>
        <v>41927.124884259261</v>
      </c>
      <c r="T4102" s="9">
        <f t="shared" si="194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192"/>
        <v>0</v>
      </c>
      <c r="P4103" t="str">
        <f>IFERROR(E4103/L4103, "null")</f>
        <v>null</v>
      </c>
      <c r="Q4103" t="str">
        <f>TRIM(LEFT(N4103,SEARCH("/",N4103,1)-1))</f>
        <v>theater</v>
      </c>
      <c r="R4103" t="str">
        <f>TRIM(RIGHT(N4103,LEN(N4103)-SEARCH("/",N4103)))</f>
        <v>plays</v>
      </c>
      <c r="S4103" s="9">
        <f t="shared" si="193"/>
        <v>42730.903726851851</v>
      </c>
      <c r="T4103" s="9">
        <f t="shared" si="194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192"/>
        <v>0.27400000000000002</v>
      </c>
      <c r="P4104">
        <f>IFERROR(E4104/L4104, "null")</f>
        <v>22.833333333333332</v>
      </c>
      <c r="Q4104" t="str">
        <f>TRIM(LEFT(N4104,SEARCH("/",N4104,1)-1))</f>
        <v>theater</v>
      </c>
      <c r="R4104" t="str">
        <f>TRIM(RIGHT(N4104,LEN(N4104)-SEARCH("/",N4104)))</f>
        <v>plays</v>
      </c>
      <c r="S4104" s="9">
        <f t="shared" si="193"/>
        <v>42475.848067129627</v>
      </c>
      <c r="T4104" s="9">
        <f t="shared" si="194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192"/>
        <v>0.1</v>
      </c>
      <c r="P4105">
        <f>IFERROR(E4105/L4105, "null")</f>
        <v>16.666666666666668</v>
      </c>
      <c r="Q4105" t="str">
        <f>TRIM(LEFT(N4105,SEARCH("/",N4105,1)-1))</f>
        <v>theater</v>
      </c>
      <c r="R4105" t="str">
        <f>TRIM(RIGHT(N4105,LEN(N4105)-SEARCH("/",N4105)))</f>
        <v>plays</v>
      </c>
      <c r="S4105" s="9">
        <f t="shared" si="193"/>
        <v>42188.83293981482</v>
      </c>
      <c r="T4105" s="9">
        <f t="shared" si="194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192"/>
        <v>0.21366666666666667</v>
      </c>
      <c r="P4106">
        <f>IFERROR(E4106/L4106, "null")</f>
        <v>45.785714285714285</v>
      </c>
      <c r="Q4106" t="str">
        <f>TRIM(LEFT(N4106,SEARCH("/",N4106,1)-1))</f>
        <v>theater</v>
      </c>
      <c r="R4106" t="str">
        <f>TRIM(RIGHT(N4106,LEN(N4106)-SEARCH("/",N4106)))</f>
        <v>plays</v>
      </c>
      <c r="S4106" s="9">
        <f t="shared" si="193"/>
        <v>42640.278171296297</v>
      </c>
      <c r="T4106" s="9">
        <f t="shared" si="194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192"/>
        <v>6.9696969696969702E-2</v>
      </c>
      <c r="P4107">
        <f>IFERROR(E4107/L4107, "null")</f>
        <v>383.33333333333331</v>
      </c>
      <c r="Q4107" t="str">
        <f>TRIM(LEFT(N4107,SEARCH("/",N4107,1)-1))</f>
        <v>theater</v>
      </c>
      <c r="R4107" t="str">
        <f>TRIM(RIGHT(N4107,LEN(N4107)-SEARCH("/",N4107)))</f>
        <v>plays</v>
      </c>
      <c r="S4107" s="9">
        <f t="shared" si="193"/>
        <v>42697.010520833333</v>
      </c>
      <c r="T4107" s="9">
        <f t="shared" si="194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192"/>
        <v>0.70599999999999996</v>
      </c>
      <c r="P4108">
        <f>IFERROR(E4108/L4108, "null")</f>
        <v>106.96969696969697</v>
      </c>
      <c r="Q4108" t="str">
        <f>TRIM(LEFT(N4108,SEARCH("/",N4108,1)-1))</f>
        <v>theater</v>
      </c>
      <c r="R4108" t="str">
        <f>TRIM(RIGHT(N4108,LEN(N4108)-SEARCH("/",N4108)))</f>
        <v>plays</v>
      </c>
      <c r="S4108" s="9">
        <f t="shared" si="193"/>
        <v>42053.049375000002</v>
      </c>
      <c r="T4108" s="9">
        <f t="shared" si="194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192"/>
        <v>2.0500000000000001E-2</v>
      </c>
      <c r="P4109">
        <f>IFERROR(E4109/L4109, "null")</f>
        <v>10.25</v>
      </c>
      <c r="Q4109" t="str">
        <f>TRIM(LEFT(N4109,SEARCH("/",N4109,1)-1))</f>
        <v>theater</v>
      </c>
      <c r="R4109" t="str">
        <f>TRIM(RIGHT(N4109,LEN(N4109)-SEARCH("/",N4109)))</f>
        <v>plays</v>
      </c>
      <c r="S4109" s="9">
        <f t="shared" si="193"/>
        <v>41883.916678240741</v>
      </c>
      <c r="T4109" s="9">
        <f t="shared" si="194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192"/>
        <v>1.9666666666666666E-2</v>
      </c>
      <c r="P4110">
        <f>IFERROR(E4110/L4110, "null")</f>
        <v>59</v>
      </c>
      <c r="Q4110" t="str">
        <f>TRIM(LEFT(N4110,SEARCH("/",N4110,1)-1))</f>
        <v>theater</v>
      </c>
      <c r="R4110" t="str">
        <f>TRIM(RIGHT(N4110,LEN(N4110)-SEARCH("/",N4110)))</f>
        <v>plays</v>
      </c>
      <c r="S4110" s="9">
        <f t="shared" si="193"/>
        <v>42767.031678240746</v>
      </c>
      <c r="T4110" s="9">
        <f t="shared" si="194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192"/>
        <v>0</v>
      </c>
      <c r="P4111" t="str">
        <f>IFERROR(E4111/L4111, "null")</f>
        <v>null</v>
      </c>
      <c r="Q4111" t="str">
        <f>TRIM(LEFT(N4111,SEARCH("/",N4111,1)-1))</f>
        <v>theater</v>
      </c>
      <c r="R4111" t="str">
        <f>TRIM(RIGHT(N4111,LEN(N4111)-SEARCH("/",N4111)))</f>
        <v>plays</v>
      </c>
      <c r="S4111" s="9">
        <f t="shared" si="193"/>
        <v>42307.539398148147</v>
      </c>
      <c r="T4111" s="9">
        <f t="shared" si="194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192"/>
        <v>0.28666666666666668</v>
      </c>
      <c r="P4112">
        <f>IFERROR(E4112/L4112, "null")</f>
        <v>14.333333333333334</v>
      </c>
      <c r="Q4112" t="str">
        <f>TRIM(LEFT(N4112,SEARCH("/",N4112,1)-1))</f>
        <v>theater</v>
      </c>
      <c r="R4112" t="str">
        <f>TRIM(RIGHT(N4112,LEN(N4112)-SEARCH("/",N4112)))</f>
        <v>plays</v>
      </c>
      <c r="S4112" s="9">
        <f t="shared" si="193"/>
        <v>42512.626747685179</v>
      </c>
      <c r="T4112" s="9">
        <f t="shared" si="194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192"/>
        <v>3.1333333333333331E-2</v>
      </c>
      <c r="P4113">
        <f>IFERROR(E4113/L4113, "null")</f>
        <v>15.666666666666666</v>
      </c>
      <c r="Q4113" t="str">
        <f>TRIM(LEFT(N4113,SEARCH("/",N4113,1)-1))</f>
        <v>theater</v>
      </c>
      <c r="R4113" t="str">
        <f>TRIM(RIGHT(N4113,LEN(N4113)-SEARCH("/",N4113)))</f>
        <v>plays</v>
      </c>
      <c r="S4113" s="9">
        <f t="shared" si="193"/>
        <v>42029.135879629626</v>
      </c>
      <c r="T4113" s="9">
        <f t="shared" si="194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192"/>
        <v>4.0000000000000002E-4</v>
      </c>
      <c r="P4114">
        <f>IFERROR(E4114/L4114, "null")</f>
        <v>1</v>
      </c>
      <c r="Q4114" t="str">
        <f>TRIM(LEFT(N4114,SEARCH("/",N4114,1)-1))</f>
        <v>theater</v>
      </c>
      <c r="R4114" t="str">
        <f>TRIM(RIGHT(N4114,LEN(N4114)-SEARCH("/",N4114)))</f>
        <v>plays</v>
      </c>
      <c r="S4114" s="9">
        <f t="shared" si="193"/>
        <v>42400.946597222224</v>
      </c>
      <c r="T4114" s="9">
        <f t="shared" si="194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192"/>
        <v>2E-3</v>
      </c>
      <c r="P4115">
        <f>IFERROR(E4115/L4115, "null")</f>
        <v>1</v>
      </c>
      <c r="Q4115" t="str">
        <f>TRIM(LEFT(N4115,SEARCH("/",N4115,1)-1))</f>
        <v>theater</v>
      </c>
      <c r="R4115" t="str">
        <f>TRIM(RIGHT(N4115,LEN(N4115)-SEARCH("/",N4115)))</f>
        <v>plays</v>
      </c>
      <c r="S4115" s="9">
        <f t="shared" si="193"/>
        <v>42358.573182870372</v>
      </c>
      <c r="T4115" s="9">
        <f t="shared" si="194"/>
        <v>42377.273611111115</v>
      </c>
    </row>
  </sheetData>
  <conditionalFormatting sqref="F1:F1048576">
    <cfRule type="cellIs" dxfId="4" priority="2" operator="equal">
      <formula>"live"</formula>
    </cfRule>
    <cfRule type="cellIs" dxfId="3" priority="3" operator="equal">
      <formula>"live"</formula>
    </cfRule>
    <cfRule type="cellIs" dxfId="2" priority="4" operator="equal">
      <formula>"canceled"</formula>
    </cfRule>
    <cfRule type="cellIs" dxfId="1" priority="5" operator="equal">
      <formula>"failed"</formula>
    </cfRule>
    <cfRule type="cellIs" dxfId="0" priority="6" operator="equal">
      <formula>"successful"</formula>
    </cfRule>
  </conditionalFormatting>
  <conditionalFormatting sqref="O1:O1048576 P1:T1">
    <cfRule type="colorScale" priority="1">
      <colorScale>
        <cfvo type="min"/>
        <cfvo type="percentile" val="50"/>
        <cfvo type="max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D9F6A9-CFF0-4C8B-A5D5-5A836939B623}">
  <dimension ref="A1:F14"/>
  <sheetViews>
    <sheetView workbookViewId="0">
      <selection activeCell="H35" sqref="H35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6" t="s">
        <v>8223</v>
      </c>
      <c r="B1" t="s">
        <v>8321</v>
      </c>
    </row>
    <row r="3" spans="1:6" x14ac:dyDescent="0.25">
      <c r="A3" s="6" t="s">
        <v>8322</v>
      </c>
      <c r="B3" s="6" t="s">
        <v>8323</v>
      </c>
    </row>
    <row r="4" spans="1:6" x14ac:dyDescent="0.25">
      <c r="A4" s="6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25">
      <c r="A5" s="7" t="s">
        <v>8311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25">
      <c r="A6" s="7" t="s">
        <v>8312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 x14ac:dyDescent="0.25">
      <c r="A7" s="7" t="s">
        <v>8313</v>
      </c>
      <c r="B7" s="8"/>
      <c r="C7" s="8">
        <v>140</v>
      </c>
      <c r="D7" s="8"/>
      <c r="E7" s="8">
        <v>80</v>
      </c>
      <c r="F7" s="8">
        <v>220</v>
      </c>
    </row>
    <row r="8" spans="1:6" x14ac:dyDescent="0.25">
      <c r="A8" s="7" t="s">
        <v>8314</v>
      </c>
      <c r="B8" s="8">
        <v>24</v>
      </c>
      <c r="C8" s="8"/>
      <c r="D8" s="8"/>
      <c r="E8" s="8"/>
      <c r="F8" s="8">
        <v>24</v>
      </c>
    </row>
    <row r="9" spans="1:6" x14ac:dyDescent="0.25">
      <c r="A9" s="7" t="s">
        <v>8315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25">
      <c r="A10" s="7" t="s">
        <v>8316</v>
      </c>
      <c r="B10" s="8"/>
      <c r="C10" s="8">
        <v>117</v>
      </c>
      <c r="D10" s="8"/>
      <c r="E10" s="8">
        <v>103</v>
      </c>
      <c r="F10" s="8">
        <v>220</v>
      </c>
    </row>
    <row r="11" spans="1:6" x14ac:dyDescent="0.25">
      <c r="A11" s="7" t="s">
        <v>8317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 x14ac:dyDescent="0.25">
      <c r="A12" s="7" t="s">
        <v>8318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 x14ac:dyDescent="0.25">
      <c r="A13" s="7" t="s">
        <v>8319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 x14ac:dyDescent="0.25">
      <c r="A14" s="7" t="s">
        <v>8320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600C25-3FC7-4719-9052-4DAF9AD50807}">
  <dimension ref="A1:F47"/>
  <sheetViews>
    <sheetView workbookViewId="0"/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6" t="s">
        <v>8223</v>
      </c>
      <c r="B1" t="s">
        <v>8321</v>
      </c>
    </row>
    <row r="2" spans="1:6" x14ac:dyDescent="0.25">
      <c r="A2" s="6" t="s">
        <v>8308</v>
      </c>
      <c r="B2" t="s">
        <v>8321</v>
      </c>
    </row>
    <row r="4" spans="1:6" x14ac:dyDescent="0.25">
      <c r="A4" s="6" t="s">
        <v>8322</v>
      </c>
      <c r="B4" s="6" t="s">
        <v>8323</v>
      </c>
    </row>
    <row r="5" spans="1:6" x14ac:dyDescent="0.25">
      <c r="A5" s="6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25">
      <c r="A6" s="7" t="s">
        <v>8324</v>
      </c>
      <c r="B6" s="8"/>
      <c r="C6" s="8">
        <v>100</v>
      </c>
      <c r="D6" s="8"/>
      <c r="E6" s="8"/>
      <c r="F6" s="8">
        <v>100</v>
      </c>
    </row>
    <row r="7" spans="1:6" x14ac:dyDescent="0.25">
      <c r="A7" s="7" t="s">
        <v>8325</v>
      </c>
      <c r="B7" s="8">
        <v>20</v>
      </c>
      <c r="C7" s="8"/>
      <c r="D7" s="8"/>
      <c r="E7" s="8"/>
      <c r="F7" s="8">
        <v>20</v>
      </c>
    </row>
    <row r="8" spans="1:6" x14ac:dyDescent="0.25">
      <c r="A8" s="7" t="s">
        <v>8326</v>
      </c>
      <c r="B8" s="8">
        <v>24</v>
      </c>
      <c r="C8" s="8"/>
      <c r="D8" s="8"/>
      <c r="E8" s="8"/>
      <c r="F8" s="8">
        <v>24</v>
      </c>
    </row>
    <row r="9" spans="1:6" x14ac:dyDescent="0.25">
      <c r="A9" s="7" t="s">
        <v>8327</v>
      </c>
      <c r="B9" s="8"/>
      <c r="C9" s="8">
        <v>40</v>
      </c>
      <c r="D9" s="8"/>
      <c r="E9" s="8"/>
      <c r="F9" s="8">
        <v>40</v>
      </c>
    </row>
    <row r="10" spans="1:6" x14ac:dyDescent="0.25">
      <c r="A10" s="7" t="s">
        <v>8328</v>
      </c>
      <c r="B10" s="8"/>
      <c r="C10" s="8"/>
      <c r="D10" s="8"/>
      <c r="E10" s="8">
        <v>40</v>
      </c>
      <c r="F10" s="8">
        <v>40</v>
      </c>
    </row>
    <row r="11" spans="1:6" x14ac:dyDescent="0.25">
      <c r="A11" s="7" t="s">
        <v>8329</v>
      </c>
      <c r="B11" s="8"/>
      <c r="C11" s="8"/>
      <c r="D11" s="8"/>
      <c r="E11" s="8">
        <v>180</v>
      </c>
      <c r="F11" s="8">
        <v>180</v>
      </c>
    </row>
    <row r="12" spans="1:6" x14ac:dyDescent="0.25">
      <c r="A12" s="7" t="s">
        <v>8330</v>
      </c>
      <c r="B12" s="8"/>
      <c r="C12" s="8">
        <v>80</v>
      </c>
      <c r="D12" s="8"/>
      <c r="E12" s="8"/>
      <c r="F12" s="8">
        <v>80</v>
      </c>
    </row>
    <row r="13" spans="1:6" x14ac:dyDescent="0.25">
      <c r="A13" s="7" t="s">
        <v>8331</v>
      </c>
      <c r="B13" s="8"/>
      <c r="C13" s="8"/>
      <c r="D13" s="8"/>
      <c r="E13" s="8">
        <v>40</v>
      </c>
      <c r="F13" s="8">
        <v>40</v>
      </c>
    </row>
    <row r="14" spans="1:6" x14ac:dyDescent="0.25">
      <c r="A14" s="7" t="s">
        <v>8332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25">
      <c r="A15" s="7" t="s">
        <v>8333</v>
      </c>
      <c r="B15" s="8"/>
      <c r="C15" s="8">
        <v>40</v>
      </c>
      <c r="D15" s="8"/>
      <c r="E15" s="8"/>
      <c r="F15" s="8">
        <v>40</v>
      </c>
    </row>
    <row r="16" spans="1:6" x14ac:dyDescent="0.25">
      <c r="A16" s="7" t="s">
        <v>8334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25">
      <c r="A17" s="7" t="s">
        <v>8335</v>
      </c>
      <c r="B17" s="8"/>
      <c r="C17" s="8">
        <v>20</v>
      </c>
      <c r="D17" s="8"/>
      <c r="E17" s="8"/>
      <c r="F17" s="8">
        <v>20</v>
      </c>
    </row>
    <row r="18" spans="1:6" x14ac:dyDescent="0.25">
      <c r="A18" s="7" t="s">
        <v>8336</v>
      </c>
      <c r="B18" s="8"/>
      <c r="C18" s="8"/>
      <c r="D18" s="8"/>
      <c r="E18" s="8">
        <v>140</v>
      </c>
      <c r="F18" s="8">
        <v>140</v>
      </c>
    </row>
    <row r="19" spans="1:6" x14ac:dyDescent="0.25">
      <c r="A19" s="7" t="s">
        <v>8337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25">
      <c r="A20" s="7" t="s">
        <v>8338</v>
      </c>
      <c r="B20" s="8"/>
      <c r="C20" s="8">
        <v>60</v>
      </c>
      <c r="D20" s="8"/>
      <c r="E20" s="8"/>
      <c r="F20" s="8">
        <v>60</v>
      </c>
    </row>
    <row r="21" spans="1:6" x14ac:dyDescent="0.25">
      <c r="A21" s="7" t="s">
        <v>8339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25">
      <c r="A22" s="7" t="s">
        <v>8340</v>
      </c>
      <c r="B22" s="8"/>
      <c r="C22" s="8"/>
      <c r="D22" s="8"/>
      <c r="E22" s="8">
        <v>20</v>
      </c>
      <c r="F22" s="8">
        <v>20</v>
      </c>
    </row>
    <row r="23" spans="1:6" x14ac:dyDescent="0.25">
      <c r="A23" s="7" t="s">
        <v>8341</v>
      </c>
      <c r="B23" s="8"/>
      <c r="C23" s="8">
        <v>40</v>
      </c>
      <c r="D23" s="8"/>
      <c r="E23" s="8"/>
      <c r="F23" s="8">
        <v>40</v>
      </c>
    </row>
    <row r="24" spans="1:6" x14ac:dyDescent="0.25">
      <c r="A24" s="7" t="s">
        <v>8342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25">
      <c r="A25" s="7" t="s">
        <v>8343</v>
      </c>
      <c r="B25" s="8"/>
      <c r="C25" s="8">
        <v>20</v>
      </c>
      <c r="D25" s="8"/>
      <c r="E25" s="8"/>
      <c r="F25" s="8">
        <v>20</v>
      </c>
    </row>
    <row r="26" spans="1:6" x14ac:dyDescent="0.25">
      <c r="A26" s="7" t="s">
        <v>8344</v>
      </c>
      <c r="B26" s="8"/>
      <c r="C26" s="8"/>
      <c r="D26" s="8"/>
      <c r="E26" s="8">
        <v>60</v>
      </c>
      <c r="F26" s="8">
        <v>60</v>
      </c>
    </row>
    <row r="27" spans="1:6" x14ac:dyDescent="0.25">
      <c r="A27" s="7" t="s">
        <v>8345</v>
      </c>
      <c r="B27" s="8"/>
      <c r="C27" s="8">
        <v>20</v>
      </c>
      <c r="D27" s="8"/>
      <c r="E27" s="8"/>
      <c r="F27" s="8">
        <v>20</v>
      </c>
    </row>
    <row r="28" spans="1:6" x14ac:dyDescent="0.25">
      <c r="A28" s="7" t="s">
        <v>8346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25">
      <c r="A29" s="7" t="s">
        <v>8347</v>
      </c>
      <c r="B29" s="8"/>
      <c r="C29" s="8">
        <v>20</v>
      </c>
      <c r="D29" s="8"/>
      <c r="E29" s="8"/>
      <c r="F29" s="8">
        <v>20</v>
      </c>
    </row>
    <row r="30" spans="1:6" x14ac:dyDescent="0.25">
      <c r="A30" s="7" t="s">
        <v>8348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25">
      <c r="A31" s="7" t="s">
        <v>8349</v>
      </c>
      <c r="B31" s="8"/>
      <c r="C31" s="8"/>
      <c r="D31" s="8"/>
      <c r="E31" s="8">
        <v>40</v>
      </c>
      <c r="F31" s="8">
        <v>40</v>
      </c>
    </row>
    <row r="32" spans="1:6" x14ac:dyDescent="0.25">
      <c r="A32" s="7" t="s">
        <v>8350</v>
      </c>
      <c r="B32" s="8"/>
      <c r="C32" s="8"/>
      <c r="D32" s="8"/>
      <c r="E32" s="8">
        <v>20</v>
      </c>
      <c r="F32" s="8">
        <v>20</v>
      </c>
    </row>
    <row r="33" spans="1:6" x14ac:dyDescent="0.25">
      <c r="A33" s="7" t="s">
        <v>8351</v>
      </c>
      <c r="B33" s="8"/>
      <c r="C33" s="8">
        <v>20</v>
      </c>
      <c r="D33" s="8"/>
      <c r="E33" s="8"/>
      <c r="F33" s="8">
        <v>20</v>
      </c>
    </row>
    <row r="34" spans="1:6" x14ac:dyDescent="0.25">
      <c r="A34" s="7" t="s">
        <v>8352</v>
      </c>
      <c r="B34" s="8"/>
      <c r="C34" s="8"/>
      <c r="D34" s="8"/>
      <c r="E34" s="8">
        <v>260</v>
      </c>
      <c r="F34" s="8">
        <v>260</v>
      </c>
    </row>
    <row r="35" spans="1:6" x14ac:dyDescent="0.25">
      <c r="A35" s="7" t="s">
        <v>8353</v>
      </c>
      <c r="B35" s="8">
        <v>40</v>
      </c>
      <c r="C35" s="8"/>
      <c r="D35" s="8"/>
      <c r="E35" s="8"/>
      <c r="F35" s="8">
        <v>40</v>
      </c>
    </row>
    <row r="36" spans="1:6" x14ac:dyDescent="0.25">
      <c r="A36" s="7" t="s">
        <v>8354</v>
      </c>
      <c r="B36" s="8"/>
      <c r="C36" s="8"/>
      <c r="D36" s="8"/>
      <c r="E36" s="8">
        <v>60</v>
      </c>
      <c r="F36" s="8">
        <v>60</v>
      </c>
    </row>
    <row r="37" spans="1:6" x14ac:dyDescent="0.25">
      <c r="A37" s="7" t="s">
        <v>8355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25">
      <c r="A38" s="7" t="s">
        <v>8356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25">
      <c r="A39" s="7" t="s">
        <v>8357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25">
      <c r="A40" s="7" t="s">
        <v>8358</v>
      </c>
      <c r="B40" s="8"/>
      <c r="C40" s="8"/>
      <c r="D40" s="8"/>
      <c r="E40" s="8">
        <v>80</v>
      </c>
      <c r="F40" s="8">
        <v>80</v>
      </c>
    </row>
    <row r="41" spans="1:6" x14ac:dyDescent="0.25">
      <c r="A41" s="7" t="s">
        <v>8359</v>
      </c>
      <c r="B41" s="8"/>
      <c r="C41" s="8"/>
      <c r="D41" s="8"/>
      <c r="E41" s="8">
        <v>60</v>
      </c>
      <c r="F41" s="8">
        <v>60</v>
      </c>
    </row>
    <row r="42" spans="1:6" x14ac:dyDescent="0.25">
      <c r="A42" s="7" t="s">
        <v>8360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25">
      <c r="A43" s="7" t="s">
        <v>8361</v>
      </c>
      <c r="B43" s="8"/>
      <c r="C43" s="8">
        <v>100</v>
      </c>
      <c r="D43" s="8"/>
      <c r="E43" s="8"/>
      <c r="F43" s="8">
        <v>100</v>
      </c>
    </row>
    <row r="44" spans="1:6" x14ac:dyDescent="0.25">
      <c r="A44" s="7" t="s">
        <v>8362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25">
      <c r="A45" s="7" t="s">
        <v>8363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25">
      <c r="A46" s="7" t="s">
        <v>8364</v>
      </c>
      <c r="B46" s="8">
        <v>20</v>
      </c>
      <c r="C46" s="8"/>
      <c r="D46" s="8"/>
      <c r="E46" s="8"/>
      <c r="F46" s="8">
        <v>20</v>
      </c>
    </row>
    <row r="47" spans="1:6" x14ac:dyDescent="0.25">
      <c r="A47" s="7" t="s">
        <v>8320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933352-B6F9-4ECC-8A66-0A9F9DFB4308}">
  <dimension ref="A1:F18"/>
  <sheetViews>
    <sheetView tabSelected="1" workbookViewId="0">
      <selection activeCell="B11" sqref="B11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8" width="16.28515625" bestFit="1" customWidth="1"/>
    <col min="9" max="9" width="11.28515625" bestFit="1" customWidth="1"/>
  </cols>
  <sheetData>
    <row r="1" spans="1:6" x14ac:dyDescent="0.25">
      <c r="A1" s="6" t="s">
        <v>8379</v>
      </c>
      <c r="B1" t="s">
        <v>8321</v>
      </c>
    </row>
    <row r="2" spans="1:6" x14ac:dyDescent="0.25">
      <c r="A2" s="6" t="s">
        <v>8308</v>
      </c>
      <c r="B2" t="s">
        <v>8321</v>
      </c>
    </row>
    <row r="4" spans="1:6" x14ac:dyDescent="0.25">
      <c r="A4" s="6" t="s">
        <v>8322</v>
      </c>
      <c r="B4" s="6" t="s">
        <v>8323</v>
      </c>
    </row>
    <row r="5" spans="1:6" x14ac:dyDescent="0.25">
      <c r="A5" s="6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25">
      <c r="A6" s="10" t="s">
        <v>8373</v>
      </c>
      <c r="B6" s="8">
        <v>34</v>
      </c>
      <c r="C6" s="8">
        <v>149</v>
      </c>
      <c r="D6" s="8">
        <v>2</v>
      </c>
      <c r="E6" s="8">
        <v>182</v>
      </c>
      <c r="F6" s="8">
        <v>367</v>
      </c>
    </row>
    <row r="7" spans="1:6" x14ac:dyDescent="0.25">
      <c r="A7" s="10" t="s">
        <v>8374</v>
      </c>
      <c r="B7" s="8">
        <v>27</v>
      </c>
      <c r="C7" s="8">
        <v>106</v>
      </c>
      <c r="D7" s="8">
        <v>18</v>
      </c>
      <c r="E7" s="8">
        <v>202</v>
      </c>
      <c r="F7" s="8">
        <v>353</v>
      </c>
    </row>
    <row r="8" spans="1:6" x14ac:dyDescent="0.25">
      <c r="A8" s="10" t="s">
        <v>8375</v>
      </c>
      <c r="B8" s="8">
        <v>28</v>
      </c>
      <c r="C8" s="8">
        <v>108</v>
      </c>
      <c r="D8" s="8">
        <v>30</v>
      </c>
      <c r="E8" s="8">
        <v>180</v>
      </c>
      <c r="F8" s="8">
        <v>346</v>
      </c>
    </row>
    <row r="9" spans="1:6" x14ac:dyDescent="0.25">
      <c r="A9" s="10" t="s">
        <v>8376</v>
      </c>
      <c r="B9" s="8">
        <v>27</v>
      </c>
      <c r="C9" s="8">
        <v>102</v>
      </c>
      <c r="D9" s="8"/>
      <c r="E9" s="8">
        <v>192</v>
      </c>
      <c r="F9" s="8">
        <v>321</v>
      </c>
    </row>
    <row r="10" spans="1:6" x14ac:dyDescent="0.25">
      <c r="A10" s="10" t="s">
        <v>8367</v>
      </c>
      <c r="B10" s="8">
        <v>26</v>
      </c>
      <c r="C10" s="8">
        <v>126</v>
      </c>
      <c r="D10" s="8"/>
      <c r="E10" s="8">
        <v>234</v>
      </c>
      <c r="F10" s="8">
        <v>386</v>
      </c>
    </row>
    <row r="11" spans="1:6" x14ac:dyDescent="0.25">
      <c r="A11" s="10" t="s">
        <v>8377</v>
      </c>
      <c r="B11" s="8">
        <v>27</v>
      </c>
      <c r="C11" s="8">
        <v>147</v>
      </c>
      <c r="D11" s="8"/>
      <c r="E11" s="8">
        <v>211</v>
      </c>
      <c r="F11" s="8">
        <v>385</v>
      </c>
    </row>
    <row r="12" spans="1:6" x14ac:dyDescent="0.25">
      <c r="A12" s="10" t="s">
        <v>8368</v>
      </c>
      <c r="B12" s="8">
        <v>43</v>
      </c>
      <c r="C12" s="8">
        <v>150</v>
      </c>
      <c r="D12" s="8"/>
      <c r="E12" s="8">
        <v>194</v>
      </c>
      <c r="F12" s="8">
        <v>387</v>
      </c>
    </row>
    <row r="13" spans="1:6" x14ac:dyDescent="0.25">
      <c r="A13" s="10" t="s">
        <v>8369</v>
      </c>
      <c r="B13" s="8">
        <v>33</v>
      </c>
      <c r="C13" s="8">
        <v>134</v>
      </c>
      <c r="D13" s="8"/>
      <c r="E13" s="8">
        <v>166</v>
      </c>
      <c r="F13" s="8">
        <v>333</v>
      </c>
    </row>
    <row r="14" spans="1:6" x14ac:dyDescent="0.25">
      <c r="A14" s="10" t="s">
        <v>8370</v>
      </c>
      <c r="B14" s="8">
        <v>24</v>
      </c>
      <c r="C14" s="8">
        <v>127</v>
      </c>
      <c r="D14" s="8"/>
      <c r="E14" s="8">
        <v>147</v>
      </c>
      <c r="F14" s="8">
        <v>298</v>
      </c>
    </row>
    <row r="15" spans="1:6" x14ac:dyDescent="0.25">
      <c r="A15" s="10" t="s">
        <v>8371</v>
      </c>
      <c r="B15" s="8">
        <v>20</v>
      </c>
      <c r="C15" s="8">
        <v>149</v>
      </c>
      <c r="D15" s="8"/>
      <c r="E15" s="8">
        <v>183</v>
      </c>
      <c r="F15" s="8">
        <v>352</v>
      </c>
    </row>
    <row r="16" spans="1:6" x14ac:dyDescent="0.25">
      <c r="A16" s="10" t="s">
        <v>8372</v>
      </c>
      <c r="B16" s="8">
        <v>37</v>
      </c>
      <c r="C16" s="8">
        <v>114</v>
      </c>
      <c r="D16" s="8"/>
      <c r="E16" s="8">
        <v>183</v>
      </c>
      <c r="F16" s="8">
        <v>334</v>
      </c>
    </row>
    <row r="17" spans="1:6" x14ac:dyDescent="0.25">
      <c r="A17" s="10" t="s">
        <v>8378</v>
      </c>
      <c r="B17" s="8">
        <v>23</v>
      </c>
      <c r="C17" s="8">
        <v>118</v>
      </c>
      <c r="D17" s="8"/>
      <c r="E17" s="8">
        <v>111</v>
      </c>
      <c r="F17" s="8">
        <v>252</v>
      </c>
    </row>
    <row r="18" spans="1:6" x14ac:dyDescent="0.25">
      <c r="A18" s="10" t="s">
        <v>8320</v>
      </c>
      <c r="B18" s="8">
        <v>349</v>
      </c>
      <c r="C18" s="8">
        <v>1530</v>
      </c>
      <c r="D18" s="8">
        <v>50</v>
      </c>
      <c r="E18" s="8">
        <v>2185</v>
      </c>
      <c r="F18" s="8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Pivot Table &amp; Chart- Campaigns</vt:lpstr>
      <vt:lpstr>Pivot Table &amp; Chart - Countries</vt:lpstr>
      <vt:lpstr>Pivot Table &amp; Chart - Dates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Celine Villareal</cp:lastModifiedBy>
  <dcterms:created xsi:type="dcterms:W3CDTF">2017-04-20T15:17:24Z</dcterms:created>
  <dcterms:modified xsi:type="dcterms:W3CDTF">2021-01-04T01:21:19Z</dcterms:modified>
</cp:coreProperties>
</file>