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U:\Files\Research\FEIBA vs. rFVIIA in acquired hemophilia CEA\"/>
    </mc:Choice>
  </mc:AlternateContent>
  <bookViews>
    <workbookView xWindow="0" yWindow="0" windowWidth="25200" windowHeight="11850" activeTab="3"/>
  </bookViews>
  <sheets>
    <sheet name="Title" sheetId="1" r:id="rId1"/>
    <sheet name="Model" sheetId="3" r:id="rId2"/>
    <sheet name="Search" sheetId="11" r:id="rId3"/>
    <sheet name="Parameters" sheetId="2" r:id="rId4"/>
    <sheet name="FEIBAtrace" sheetId="4" r:id="rId5"/>
    <sheet name="rFIIatrace" sheetId="5" r:id="rId6"/>
    <sheet name="CEA curve" sheetId="9" r:id="rId7"/>
    <sheet name="Simulation" sheetId="7" r:id="rId8"/>
    <sheet name="inc CE plane" sheetId="10" r:id="rId9"/>
  </sheets>
  <externalReferences>
    <externalReference r:id="rId10"/>
    <externalReference r:id="rId11"/>
  </externalReferences>
  <definedNames>
    <definedName name="_cNP1">[1]Parameters!$B$36</definedName>
    <definedName name="age" localSheetId="5">Parameters!#REF!</definedName>
    <definedName name="age">Parameters!#REF!</definedName>
    <definedName name="ageC">[1]Parameters!$B$23</definedName>
    <definedName name="cDR">[1]Parameters!$B$11</definedName>
    <definedName name="cons">[1]Parameters!$B$22</definedName>
    <definedName name="cPrimary">[1]Parameters!$B$32</definedName>
    <definedName name="cRatio">[1]Simulation!$Z$1</definedName>
    <definedName name="cRevision">[1]Parameters!$B$33</definedName>
    <definedName name="cStandard">[1]Parameters!$B$35</definedName>
    <definedName name="cSuccess">[1]Parameters!$B$34</definedName>
    <definedName name="cycle">[1]Standard!$A$6:$A$66</definedName>
    <definedName name="FEIBAcost">FEIBAtrace!$H$12</definedName>
    <definedName name="FEIBAQALY">FEIBAtrace!$J$12</definedName>
    <definedName name="gamma">[1]Parameters!$B$26</definedName>
    <definedName name="GERA">Parameters!#REF!</definedName>
    <definedName name="lambda">[1]Parameters!$B$25</definedName>
    <definedName name="lifetable">[2]LifeT!$A$4:$J$104</definedName>
    <definedName name="male">[1]Parameters!$B$9</definedName>
    <definedName name="maleC">[1]Parameters!$B$24</definedName>
    <definedName name="mr">[1]Standard!$E$7:$E$66</definedName>
    <definedName name="NP1cost">[1]NP1!$M$68</definedName>
    <definedName name="NP1qalys">[1]NP1!$O$68</definedName>
    <definedName name="np1RR">[1]NP1!$C$7:$C$66</definedName>
    <definedName name="NP2cost">#REF!</definedName>
    <definedName name="NP2lys">#REF!</definedName>
    <definedName name="NP2qalys">#REF!</definedName>
    <definedName name="oDR">[1]Parameters!$B$12</definedName>
    <definedName name="omrPTHR">[1]Parameters!$B$16</definedName>
    <definedName name="omrRTHR">[1]Parameters!$B$17</definedName>
    <definedName name="pContBleedFEIBA">Parameters!$B$16</definedName>
    <definedName name="pContBleedrFVIIa">Parameters!$B$24</definedName>
    <definedName name="pDeathFEIBA">Parameters!$B$15</definedName>
    <definedName name="pDeathrFVIIa">Parameters!$B$23</definedName>
    <definedName name="prob">Parameters!$B$3</definedName>
    <definedName name="pStopBleedFEIBA">Parameters!$B$13</definedName>
    <definedName name="pStopBleedrFVIIa">Parameters!$B$22</definedName>
    <definedName name="pThrombosisFEIBA">Parameters!$B$11</definedName>
    <definedName name="pThrombosisrFVIIa2">Parameters!$B$21</definedName>
    <definedName name="rFVIIaCost">rFIIatrace!$H$12</definedName>
    <definedName name="rFVIIaQALY">rFIIatrace!$J$12</definedName>
    <definedName name="rrNP1">[1]Parameters!$B$27</definedName>
    <definedName name="rrNP2">[1]Parameters!$B$28</definedName>
    <definedName name="rrr">[1]Parameters!$B$18</definedName>
    <definedName name="standardRR">[1]Standard!$C$7:$C$66</definedName>
    <definedName name="STDcost">[1]Standard!$M$68</definedName>
    <definedName name="STDqalys">[1]Standard!$O$68</definedName>
    <definedName name="uBleedingCont">Parameters!$B$37</definedName>
    <definedName name="uBleedingStop">Parameters!$B$38</definedName>
    <definedName name="uRevision">[1]Parameters!$B$43</definedName>
    <definedName name="uSuccessP">[1]Parameters!$B$41</definedName>
    <definedName name="uSuccessR">[1]Parameters!$B$42</definedName>
    <definedName name="uThrombosis">Parameters!$B$40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07" i="7" l="1"/>
  <c r="T1007" i="7"/>
  <c r="S1007" i="7"/>
  <c r="R1007" i="7"/>
  <c r="Q1007" i="7"/>
  <c r="P1007" i="7"/>
  <c r="Y1005" i="7"/>
  <c r="AC1005" i="7" s="1"/>
  <c r="X1005" i="7"/>
  <c r="W1005" i="7"/>
  <c r="Y1004" i="7"/>
  <c r="AC1004" i="7" s="1"/>
  <c r="X1004" i="7"/>
  <c r="W1004" i="7"/>
  <c r="AA1004" i="7" s="1"/>
  <c r="Y1003" i="7"/>
  <c r="AC1003" i="7" s="1"/>
  <c r="X1003" i="7"/>
  <c r="W1003" i="7"/>
  <c r="Y1002" i="7"/>
  <c r="AC1002" i="7" s="1"/>
  <c r="X1002" i="7"/>
  <c r="W1002" i="7"/>
  <c r="AA1002" i="7" s="1"/>
  <c r="Y1001" i="7"/>
  <c r="AC1001" i="7" s="1"/>
  <c r="X1001" i="7"/>
  <c r="W1001" i="7"/>
  <c r="Y1000" i="7"/>
  <c r="AC1000" i="7" s="1"/>
  <c r="X1000" i="7"/>
  <c r="W1000" i="7"/>
  <c r="Y999" i="7"/>
  <c r="AC999" i="7" s="1"/>
  <c r="X999" i="7"/>
  <c r="W999" i="7"/>
  <c r="Y998" i="7"/>
  <c r="AC998" i="7" s="1"/>
  <c r="X998" i="7"/>
  <c r="W998" i="7"/>
  <c r="AA998" i="7" s="1"/>
  <c r="Y997" i="7"/>
  <c r="AC997" i="7" s="1"/>
  <c r="X997" i="7"/>
  <c r="W997" i="7"/>
  <c r="Y996" i="7"/>
  <c r="AC996" i="7" s="1"/>
  <c r="X996" i="7"/>
  <c r="W996" i="7"/>
  <c r="AA996" i="7" s="1"/>
  <c r="Y995" i="7"/>
  <c r="AC995" i="7" s="1"/>
  <c r="X995" i="7"/>
  <c r="W995" i="7"/>
  <c r="Y994" i="7"/>
  <c r="AC994" i="7" s="1"/>
  <c r="X994" i="7"/>
  <c r="W994" i="7"/>
  <c r="AA994" i="7" s="1"/>
  <c r="Y993" i="7"/>
  <c r="AC993" i="7" s="1"/>
  <c r="X993" i="7"/>
  <c r="W993" i="7"/>
  <c r="Y992" i="7"/>
  <c r="AC992" i="7" s="1"/>
  <c r="X992" i="7"/>
  <c r="W992" i="7"/>
  <c r="AA992" i="7" s="1"/>
  <c r="Y991" i="7"/>
  <c r="AC991" i="7" s="1"/>
  <c r="X991" i="7"/>
  <c r="AB991" i="7" s="1"/>
  <c r="W991" i="7"/>
  <c r="Y990" i="7"/>
  <c r="AC990" i="7" s="1"/>
  <c r="X990" i="7"/>
  <c r="W990" i="7"/>
  <c r="Y989" i="7"/>
  <c r="AC989" i="7" s="1"/>
  <c r="X989" i="7"/>
  <c r="W989" i="7"/>
  <c r="AA989" i="7" s="1"/>
  <c r="Y988" i="7"/>
  <c r="AC988" i="7" s="1"/>
  <c r="X988" i="7"/>
  <c r="W988" i="7"/>
  <c r="Y987" i="7"/>
  <c r="AC987" i="7" s="1"/>
  <c r="X987" i="7"/>
  <c r="W987" i="7"/>
  <c r="Y986" i="7"/>
  <c r="AC986" i="7" s="1"/>
  <c r="X986" i="7"/>
  <c r="W986" i="7"/>
  <c r="Y985" i="7"/>
  <c r="AC985" i="7" s="1"/>
  <c r="X985" i="7"/>
  <c r="W985" i="7"/>
  <c r="Y984" i="7"/>
  <c r="AC984" i="7" s="1"/>
  <c r="X984" i="7"/>
  <c r="W984" i="7"/>
  <c r="AB983" i="7"/>
  <c r="Y983" i="7"/>
  <c r="AC983" i="7" s="1"/>
  <c r="X983" i="7"/>
  <c r="W983" i="7"/>
  <c r="Y982" i="7"/>
  <c r="AC982" i="7" s="1"/>
  <c r="X982" i="7"/>
  <c r="W982" i="7"/>
  <c r="Y981" i="7"/>
  <c r="AC981" i="7" s="1"/>
  <c r="X981" i="7"/>
  <c r="W981" i="7"/>
  <c r="Y980" i="7"/>
  <c r="AC980" i="7" s="1"/>
  <c r="X980" i="7"/>
  <c r="W980" i="7"/>
  <c r="AB980" i="7" s="1"/>
  <c r="Y979" i="7"/>
  <c r="AC979" i="7" s="1"/>
  <c r="X979" i="7"/>
  <c r="W979" i="7"/>
  <c r="Y978" i="7"/>
  <c r="AC978" i="7" s="1"/>
  <c r="X978" i="7"/>
  <c r="W978" i="7"/>
  <c r="Y977" i="7"/>
  <c r="AC977" i="7" s="1"/>
  <c r="X977" i="7"/>
  <c r="W977" i="7"/>
  <c r="Y976" i="7"/>
  <c r="AC976" i="7" s="1"/>
  <c r="X976" i="7"/>
  <c r="W976" i="7"/>
  <c r="AB976" i="7" s="1"/>
  <c r="Y975" i="7"/>
  <c r="AC975" i="7" s="1"/>
  <c r="X975" i="7"/>
  <c r="W975" i="7"/>
  <c r="Y974" i="7"/>
  <c r="AC974" i="7" s="1"/>
  <c r="X974" i="7"/>
  <c r="W974" i="7"/>
  <c r="Y973" i="7"/>
  <c r="AC973" i="7" s="1"/>
  <c r="X973" i="7"/>
  <c r="W973" i="7"/>
  <c r="Y972" i="7"/>
  <c r="AC972" i="7" s="1"/>
  <c r="X972" i="7"/>
  <c r="W972" i="7"/>
  <c r="Y971" i="7"/>
  <c r="AC971" i="7" s="1"/>
  <c r="X971" i="7"/>
  <c r="W971" i="7"/>
  <c r="Y970" i="7"/>
  <c r="AC970" i="7" s="1"/>
  <c r="X970" i="7"/>
  <c r="W970" i="7"/>
  <c r="Y969" i="7"/>
  <c r="AC969" i="7" s="1"/>
  <c r="X969" i="7"/>
  <c r="W969" i="7"/>
  <c r="Y968" i="7"/>
  <c r="AC968" i="7" s="1"/>
  <c r="X968" i="7"/>
  <c r="W968" i="7"/>
  <c r="Y967" i="7"/>
  <c r="AC967" i="7" s="1"/>
  <c r="X967" i="7"/>
  <c r="W967" i="7"/>
  <c r="Y966" i="7"/>
  <c r="AC966" i="7" s="1"/>
  <c r="X966" i="7"/>
  <c r="W966" i="7"/>
  <c r="Y965" i="7"/>
  <c r="AC965" i="7" s="1"/>
  <c r="X965" i="7"/>
  <c r="W965" i="7"/>
  <c r="Y964" i="7"/>
  <c r="AC964" i="7" s="1"/>
  <c r="X964" i="7"/>
  <c r="W964" i="7"/>
  <c r="Y963" i="7"/>
  <c r="AC963" i="7" s="1"/>
  <c r="X963" i="7"/>
  <c r="W963" i="7"/>
  <c r="Y962" i="7"/>
  <c r="AC962" i="7" s="1"/>
  <c r="X962" i="7"/>
  <c r="W962" i="7"/>
  <c r="Y961" i="7"/>
  <c r="AC961" i="7" s="1"/>
  <c r="X961" i="7"/>
  <c r="W961" i="7"/>
  <c r="Y960" i="7"/>
  <c r="AC960" i="7" s="1"/>
  <c r="X960" i="7"/>
  <c r="W960" i="7"/>
  <c r="Y959" i="7"/>
  <c r="AC959" i="7" s="1"/>
  <c r="X959" i="7"/>
  <c r="W959" i="7"/>
  <c r="Y958" i="7"/>
  <c r="AC958" i="7" s="1"/>
  <c r="X958" i="7"/>
  <c r="W958" i="7"/>
  <c r="Y957" i="7"/>
  <c r="AC957" i="7" s="1"/>
  <c r="X957" i="7"/>
  <c r="W957" i="7"/>
  <c r="Y956" i="7"/>
  <c r="AC956" i="7" s="1"/>
  <c r="X956" i="7"/>
  <c r="W956" i="7"/>
  <c r="Y955" i="7"/>
  <c r="AC955" i="7" s="1"/>
  <c r="X955" i="7"/>
  <c r="W955" i="7"/>
  <c r="Y954" i="7"/>
  <c r="AC954" i="7" s="1"/>
  <c r="X954" i="7"/>
  <c r="W954" i="7"/>
  <c r="Y953" i="7"/>
  <c r="AC953" i="7" s="1"/>
  <c r="X953" i="7"/>
  <c r="W953" i="7"/>
  <c r="Y952" i="7"/>
  <c r="AC952" i="7" s="1"/>
  <c r="X952" i="7"/>
  <c r="W952" i="7"/>
  <c r="Y951" i="7"/>
  <c r="AC951" i="7" s="1"/>
  <c r="X951" i="7"/>
  <c r="W951" i="7"/>
  <c r="AB950" i="7"/>
  <c r="Y950" i="7"/>
  <c r="AC950" i="7" s="1"/>
  <c r="X950" i="7"/>
  <c r="W950" i="7"/>
  <c r="Y949" i="7"/>
  <c r="AC949" i="7" s="1"/>
  <c r="X949" i="7"/>
  <c r="W949" i="7"/>
  <c r="Y948" i="7"/>
  <c r="AC948" i="7" s="1"/>
  <c r="X948" i="7"/>
  <c r="W948" i="7"/>
  <c r="Y947" i="7"/>
  <c r="AC947" i="7" s="1"/>
  <c r="X947" i="7"/>
  <c r="W947" i="7"/>
  <c r="Y946" i="7"/>
  <c r="AC946" i="7" s="1"/>
  <c r="X946" i="7"/>
  <c r="W946" i="7"/>
  <c r="Y945" i="7"/>
  <c r="AC945" i="7" s="1"/>
  <c r="X945" i="7"/>
  <c r="W945" i="7"/>
  <c r="Y944" i="7"/>
  <c r="AC944" i="7" s="1"/>
  <c r="X944" i="7"/>
  <c r="W944" i="7"/>
  <c r="Y943" i="7"/>
  <c r="AC943" i="7" s="1"/>
  <c r="X943" i="7"/>
  <c r="W943" i="7"/>
  <c r="AB943" i="7" s="1"/>
  <c r="Y942" i="7"/>
  <c r="AC942" i="7" s="1"/>
  <c r="X942" i="7"/>
  <c r="W942" i="7"/>
  <c r="Y941" i="7"/>
  <c r="AC941" i="7" s="1"/>
  <c r="X941" i="7"/>
  <c r="W941" i="7"/>
  <c r="Y940" i="7"/>
  <c r="AC940" i="7" s="1"/>
  <c r="X940" i="7"/>
  <c r="W940" i="7"/>
  <c r="Y939" i="7"/>
  <c r="AC939" i="7" s="1"/>
  <c r="X939" i="7"/>
  <c r="W939" i="7"/>
  <c r="AB939" i="7" s="1"/>
  <c r="Y938" i="7"/>
  <c r="AC938" i="7" s="1"/>
  <c r="X938" i="7"/>
  <c r="W938" i="7"/>
  <c r="Y937" i="7"/>
  <c r="AC937" i="7" s="1"/>
  <c r="X937" i="7"/>
  <c r="W937" i="7"/>
  <c r="Y936" i="7"/>
  <c r="AC936" i="7" s="1"/>
  <c r="X936" i="7"/>
  <c r="W936" i="7"/>
  <c r="Y935" i="7"/>
  <c r="AC935" i="7" s="1"/>
  <c r="X935" i="7"/>
  <c r="W935" i="7"/>
  <c r="Y934" i="7"/>
  <c r="AC934" i="7" s="1"/>
  <c r="X934" i="7"/>
  <c r="W934" i="7"/>
  <c r="AB934" i="7" s="1"/>
  <c r="Y933" i="7"/>
  <c r="AC933" i="7" s="1"/>
  <c r="X933" i="7"/>
  <c r="W933" i="7"/>
  <c r="Y932" i="7"/>
  <c r="AC932" i="7" s="1"/>
  <c r="X932" i="7"/>
  <c r="W932" i="7"/>
  <c r="Y931" i="7"/>
  <c r="AC931" i="7" s="1"/>
  <c r="X931" i="7"/>
  <c r="W931" i="7"/>
  <c r="Y930" i="7"/>
  <c r="AC930" i="7" s="1"/>
  <c r="X930" i="7"/>
  <c r="W930" i="7"/>
  <c r="Y929" i="7"/>
  <c r="AC929" i="7" s="1"/>
  <c r="X929" i="7"/>
  <c r="AB929" i="7" s="1"/>
  <c r="W929" i="7"/>
  <c r="Y928" i="7"/>
  <c r="AC928" i="7" s="1"/>
  <c r="X928" i="7"/>
  <c r="W928" i="7"/>
  <c r="Y927" i="7"/>
  <c r="AC927" i="7" s="1"/>
  <c r="X927" i="7"/>
  <c r="W927" i="7"/>
  <c r="AB927" i="7" s="1"/>
  <c r="Y926" i="7"/>
  <c r="AC926" i="7" s="1"/>
  <c r="X926" i="7"/>
  <c r="W926" i="7"/>
  <c r="Y925" i="7"/>
  <c r="AC925" i="7" s="1"/>
  <c r="X925" i="7"/>
  <c r="AB925" i="7" s="1"/>
  <c r="W925" i="7"/>
  <c r="Y924" i="7"/>
  <c r="AC924" i="7" s="1"/>
  <c r="X924" i="7"/>
  <c r="W924" i="7"/>
  <c r="Y923" i="7"/>
  <c r="AC923" i="7" s="1"/>
  <c r="X923" i="7"/>
  <c r="W923" i="7"/>
  <c r="Y922" i="7"/>
  <c r="AC922" i="7" s="1"/>
  <c r="X922" i="7"/>
  <c r="W922" i="7"/>
  <c r="Y921" i="7"/>
  <c r="AC921" i="7" s="1"/>
  <c r="X921" i="7"/>
  <c r="W921" i="7"/>
  <c r="Y920" i="7"/>
  <c r="AC920" i="7" s="1"/>
  <c r="X920" i="7"/>
  <c r="W920" i="7"/>
  <c r="AB920" i="7" s="1"/>
  <c r="Y919" i="7"/>
  <c r="AC919" i="7" s="1"/>
  <c r="X919" i="7"/>
  <c r="W919" i="7"/>
  <c r="Y918" i="7"/>
  <c r="AC918" i="7" s="1"/>
  <c r="X918" i="7"/>
  <c r="W918" i="7"/>
  <c r="Y917" i="7"/>
  <c r="AC917" i="7" s="1"/>
  <c r="X917" i="7"/>
  <c r="W917" i="7"/>
  <c r="Y916" i="7"/>
  <c r="AC916" i="7" s="1"/>
  <c r="X916" i="7"/>
  <c r="W916" i="7"/>
  <c r="AB916" i="7" s="1"/>
  <c r="Y915" i="7"/>
  <c r="AC915" i="7" s="1"/>
  <c r="X915" i="7"/>
  <c r="W915" i="7"/>
  <c r="AA915" i="7" s="1"/>
  <c r="Y914" i="7"/>
  <c r="AC914" i="7" s="1"/>
  <c r="X914" i="7"/>
  <c r="W914" i="7"/>
  <c r="Y913" i="7"/>
  <c r="AC913" i="7" s="1"/>
  <c r="X913" i="7"/>
  <c r="W913" i="7"/>
  <c r="Y912" i="7"/>
  <c r="AC912" i="7" s="1"/>
  <c r="X912" i="7"/>
  <c r="W912" i="7"/>
  <c r="AB912" i="7" s="1"/>
  <c r="Y911" i="7"/>
  <c r="AC911" i="7" s="1"/>
  <c r="X911" i="7"/>
  <c r="W911" i="7"/>
  <c r="Y910" i="7"/>
  <c r="AC910" i="7" s="1"/>
  <c r="X910" i="7"/>
  <c r="W910" i="7"/>
  <c r="Y909" i="7"/>
  <c r="AC909" i="7" s="1"/>
  <c r="X909" i="7"/>
  <c r="AB909" i="7" s="1"/>
  <c r="W909" i="7"/>
  <c r="Y908" i="7"/>
  <c r="AC908" i="7" s="1"/>
  <c r="X908" i="7"/>
  <c r="W908" i="7"/>
  <c r="Y907" i="7"/>
  <c r="AC907" i="7" s="1"/>
  <c r="X907" i="7"/>
  <c r="W907" i="7"/>
  <c r="Y906" i="7"/>
  <c r="AC906" i="7" s="1"/>
  <c r="X906" i="7"/>
  <c r="W906" i="7"/>
  <c r="Y905" i="7"/>
  <c r="AC905" i="7" s="1"/>
  <c r="X905" i="7"/>
  <c r="W905" i="7"/>
  <c r="Y904" i="7"/>
  <c r="AC904" i="7" s="1"/>
  <c r="X904" i="7"/>
  <c r="W904" i="7"/>
  <c r="AB904" i="7" s="1"/>
  <c r="Y903" i="7"/>
  <c r="AC903" i="7" s="1"/>
  <c r="X903" i="7"/>
  <c r="W903" i="7"/>
  <c r="Y902" i="7"/>
  <c r="AC902" i="7" s="1"/>
  <c r="X902" i="7"/>
  <c r="W902" i="7"/>
  <c r="Y901" i="7"/>
  <c r="AC901" i="7" s="1"/>
  <c r="X901" i="7"/>
  <c r="W901" i="7"/>
  <c r="Y900" i="7"/>
  <c r="AC900" i="7" s="1"/>
  <c r="X900" i="7"/>
  <c r="W900" i="7"/>
  <c r="AB900" i="7" s="1"/>
  <c r="Y899" i="7"/>
  <c r="AC899" i="7" s="1"/>
  <c r="X899" i="7"/>
  <c r="W899" i="7"/>
  <c r="AA899" i="7" s="1"/>
  <c r="Y898" i="7"/>
  <c r="AC898" i="7" s="1"/>
  <c r="X898" i="7"/>
  <c r="W898" i="7"/>
  <c r="Y897" i="7"/>
  <c r="AC897" i="7" s="1"/>
  <c r="X897" i="7"/>
  <c r="W897" i="7"/>
  <c r="Y896" i="7"/>
  <c r="AC896" i="7" s="1"/>
  <c r="X896" i="7"/>
  <c r="W896" i="7"/>
  <c r="Y895" i="7"/>
  <c r="AC895" i="7" s="1"/>
  <c r="X895" i="7"/>
  <c r="W895" i="7"/>
  <c r="AA895" i="7" s="1"/>
  <c r="Y894" i="7"/>
  <c r="AC894" i="7" s="1"/>
  <c r="X894" i="7"/>
  <c r="W894" i="7"/>
  <c r="AA894" i="7" s="1"/>
  <c r="Y893" i="7"/>
  <c r="AC893" i="7" s="1"/>
  <c r="X893" i="7"/>
  <c r="W893" i="7"/>
  <c r="Y892" i="7"/>
  <c r="AC892" i="7" s="1"/>
  <c r="X892" i="7"/>
  <c r="W892" i="7"/>
  <c r="Y891" i="7"/>
  <c r="AC891" i="7" s="1"/>
  <c r="X891" i="7"/>
  <c r="W891" i="7"/>
  <c r="AA891" i="7" s="1"/>
  <c r="Y890" i="7"/>
  <c r="AC890" i="7" s="1"/>
  <c r="X890" i="7"/>
  <c r="W890" i="7"/>
  <c r="AA890" i="7" s="1"/>
  <c r="Y889" i="7"/>
  <c r="AC889" i="7" s="1"/>
  <c r="X889" i="7"/>
  <c r="W889" i="7"/>
  <c r="Y888" i="7"/>
  <c r="AC888" i="7" s="1"/>
  <c r="X888" i="7"/>
  <c r="W888" i="7"/>
  <c r="Y887" i="7"/>
  <c r="AC887" i="7" s="1"/>
  <c r="X887" i="7"/>
  <c r="W887" i="7"/>
  <c r="AA887" i="7" s="1"/>
  <c r="Y886" i="7"/>
  <c r="AC886" i="7" s="1"/>
  <c r="X886" i="7"/>
  <c r="W886" i="7"/>
  <c r="AA886" i="7" s="1"/>
  <c r="Y885" i="7"/>
  <c r="AC885" i="7" s="1"/>
  <c r="X885" i="7"/>
  <c r="W885" i="7"/>
  <c r="Y884" i="7"/>
  <c r="AC884" i="7" s="1"/>
  <c r="X884" i="7"/>
  <c r="W884" i="7"/>
  <c r="Y883" i="7"/>
  <c r="AC883" i="7" s="1"/>
  <c r="X883" i="7"/>
  <c r="W883" i="7"/>
  <c r="AA883" i="7" s="1"/>
  <c r="Y882" i="7"/>
  <c r="AC882" i="7" s="1"/>
  <c r="X882" i="7"/>
  <c r="W882" i="7"/>
  <c r="AA882" i="7" s="1"/>
  <c r="Y881" i="7"/>
  <c r="AC881" i="7" s="1"/>
  <c r="X881" i="7"/>
  <c r="W881" i="7"/>
  <c r="Y880" i="7"/>
  <c r="AC880" i="7" s="1"/>
  <c r="X880" i="7"/>
  <c r="W880" i="7"/>
  <c r="Y879" i="7"/>
  <c r="AC879" i="7" s="1"/>
  <c r="X879" i="7"/>
  <c r="W879" i="7"/>
  <c r="AA879" i="7" s="1"/>
  <c r="Y878" i="7"/>
  <c r="AC878" i="7" s="1"/>
  <c r="X878" i="7"/>
  <c r="W878" i="7"/>
  <c r="AA878" i="7" s="1"/>
  <c r="Y877" i="7"/>
  <c r="AC877" i="7" s="1"/>
  <c r="X877" i="7"/>
  <c r="W877" i="7"/>
  <c r="Y876" i="7"/>
  <c r="AC876" i="7" s="1"/>
  <c r="X876" i="7"/>
  <c r="W876" i="7"/>
  <c r="Y875" i="7"/>
  <c r="AC875" i="7" s="1"/>
  <c r="X875" i="7"/>
  <c r="W875" i="7"/>
  <c r="AA875" i="7" s="1"/>
  <c r="Y874" i="7"/>
  <c r="AC874" i="7" s="1"/>
  <c r="X874" i="7"/>
  <c r="W874" i="7"/>
  <c r="AA874" i="7" s="1"/>
  <c r="Y873" i="7"/>
  <c r="AC873" i="7" s="1"/>
  <c r="X873" i="7"/>
  <c r="W873" i="7"/>
  <c r="Y872" i="7"/>
  <c r="AC872" i="7" s="1"/>
  <c r="X872" i="7"/>
  <c r="W872" i="7"/>
  <c r="Y871" i="7"/>
  <c r="AC871" i="7" s="1"/>
  <c r="X871" i="7"/>
  <c r="W871" i="7"/>
  <c r="AA871" i="7" s="1"/>
  <c r="Y870" i="7"/>
  <c r="AC870" i="7" s="1"/>
  <c r="X870" i="7"/>
  <c r="W870" i="7"/>
  <c r="AA869" i="7"/>
  <c r="Y869" i="7"/>
  <c r="AC869" i="7" s="1"/>
  <c r="X869" i="7"/>
  <c r="W869" i="7"/>
  <c r="AB869" i="7" s="1"/>
  <c r="Y868" i="7"/>
  <c r="AC868" i="7" s="1"/>
  <c r="X868" i="7"/>
  <c r="W868" i="7"/>
  <c r="Y867" i="7"/>
  <c r="AC867" i="7" s="1"/>
  <c r="X867" i="7"/>
  <c r="W867" i="7"/>
  <c r="Y866" i="7"/>
  <c r="AC866" i="7" s="1"/>
  <c r="X866" i="7"/>
  <c r="W866" i="7"/>
  <c r="Y865" i="7"/>
  <c r="AC865" i="7" s="1"/>
  <c r="X865" i="7"/>
  <c r="W865" i="7"/>
  <c r="Y864" i="7"/>
  <c r="AC864" i="7" s="1"/>
  <c r="X864" i="7"/>
  <c r="AB864" i="7" s="1"/>
  <c r="W864" i="7"/>
  <c r="Y863" i="7"/>
  <c r="AC863" i="7" s="1"/>
  <c r="X863" i="7"/>
  <c r="W863" i="7"/>
  <c r="Y862" i="7"/>
  <c r="AC862" i="7" s="1"/>
  <c r="X862" i="7"/>
  <c r="W862" i="7"/>
  <c r="Y861" i="7"/>
  <c r="AC861" i="7" s="1"/>
  <c r="X861" i="7"/>
  <c r="W861" i="7"/>
  <c r="Y860" i="7"/>
  <c r="AC860" i="7" s="1"/>
  <c r="X860" i="7"/>
  <c r="W860" i="7"/>
  <c r="AA860" i="7" s="1"/>
  <c r="Y859" i="7"/>
  <c r="AC859" i="7" s="1"/>
  <c r="X859" i="7"/>
  <c r="W859" i="7"/>
  <c r="Y858" i="7"/>
  <c r="AC858" i="7" s="1"/>
  <c r="X858" i="7"/>
  <c r="W858" i="7"/>
  <c r="Y857" i="7"/>
  <c r="AC857" i="7" s="1"/>
  <c r="X857" i="7"/>
  <c r="W857" i="7"/>
  <c r="Y856" i="7"/>
  <c r="AC856" i="7" s="1"/>
  <c r="X856" i="7"/>
  <c r="W856" i="7"/>
  <c r="Y855" i="7"/>
  <c r="AC855" i="7" s="1"/>
  <c r="X855" i="7"/>
  <c r="W855" i="7"/>
  <c r="Y854" i="7"/>
  <c r="AC854" i="7" s="1"/>
  <c r="X854" i="7"/>
  <c r="W854" i="7"/>
  <c r="Y853" i="7"/>
  <c r="AC853" i="7" s="1"/>
  <c r="X853" i="7"/>
  <c r="W853" i="7"/>
  <c r="Y852" i="7"/>
  <c r="AC852" i="7" s="1"/>
  <c r="X852" i="7"/>
  <c r="W852" i="7"/>
  <c r="Y851" i="7"/>
  <c r="AC851" i="7" s="1"/>
  <c r="X851" i="7"/>
  <c r="W851" i="7"/>
  <c r="Y850" i="7"/>
  <c r="AC850" i="7" s="1"/>
  <c r="X850" i="7"/>
  <c r="W850" i="7"/>
  <c r="Y849" i="7"/>
  <c r="AC849" i="7" s="1"/>
  <c r="X849" i="7"/>
  <c r="W849" i="7"/>
  <c r="AA849" i="7" s="1"/>
  <c r="Y848" i="7"/>
  <c r="AC848" i="7" s="1"/>
  <c r="X848" i="7"/>
  <c r="W848" i="7"/>
  <c r="Y847" i="7"/>
  <c r="AC847" i="7" s="1"/>
  <c r="X847" i="7"/>
  <c r="W847" i="7"/>
  <c r="Y846" i="7"/>
  <c r="AC846" i="7" s="1"/>
  <c r="X846" i="7"/>
  <c r="W846" i="7"/>
  <c r="Y845" i="7"/>
  <c r="AC845" i="7" s="1"/>
  <c r="X845" i="7"/>
  <c r="W845" i="7"/>
  <c r="Y844" i="7"/>
  <c r="AC844" i="7" s="1"/>
  <c r="X844" i="7"/>
  <c r="W844" i="7"/>
  <c r="Y843" i="7"/>
  <c r="AC843" i="7" s="1"/>
  <c r="X843" i="7"/>
  <c r="W843" i="7"/>
  <c r="Y842" i="7"/>
  <c r="AC842" i="7" s="1"/>
  <c r="X842" i="7"/>
  <c r="W842" i="7"/>
  <c r="Y841" i="7"/>
  <c r="AC841" i="7" s="1"/>
  <c r="X841" i="7"/>
  <c r="W841" i="7"/>
  <c r="Y840" i="7"/>
  <c r="AC840" i="7" s="1"/>
  <c r="X840" i="7"/>
  <c r="W840" i="7"/>
  <c r="Y839" i="7"/>
  <c r="AC839" i="7" s="1"/>
  <c r="X839" i="7"/>
  <c r="W839" i="7"/>
  <c r="Y838" i="7"/>
  <c r="AC838" i="7" s="1"/>
  <c r="X838" i="7"/>
  <c r="W838" i="7"/>
  <c r="AB838" i="7" s="1"/>
  <c r="Y837" i="7"/>
  <c r="AC837" i="7" s="1"/>
  <c r="X837" i="7"/>
  <c r="W837" i="7"/>
  <c r="Y836" i="7"/>
  <c r="AC836" i="7" s="1"/>
  <c r="X836" i="7"/>
  <c r="W836" i="7"/>
  <c r="Y835" i="7"/>
  <c r="AC835" i="7" s="1"/>
  <c r="X835" i="7"/>
  <c r="W835" i="7"/>
  <c r="Y834" i="7"/>
  <c r="AC834" i="7" s="1"/>
  <c r="X834" i="7"/>
  <c r="W834" i="7"/>
  <c r="Y833" i="7"/>
  <c r="AC833" i="7" s="1"/>
  <c r="X833" i="7"/>
  <c r="W833" i="7"/>
  <c r="AA833" i="7" s="1"/>
  <c r="Y832" i="7"/>
  <c r="AC832" i="7" s="1"/>
  <c r="X832" i="7"/>
  <c r="W832" i="7"/>
  <c r="Y831" i="7"/>
  <c r="AC831" i="7" s="1"/>
  <c r="X831" i="7"/>
  <c r="W831" i="7"/>
  <c r="Y830" i="7"/>
  <c r="AC830" i="7" s="1"/>
  <c r="X830" i="7"/>
  <c r="W830" i="7"/>
  <c r="Y829" i="7"/>
  <c r="AC829" i="7" s="1"/>
  <c r="X829" i="7"/>
  <c r="W829" i="7"/>
  <c r="Y828" i="7"/>
  <c r="AC828" i="7" s="1"/>
  <c r="X828" i="7"/>
  <c r="W828" i="7"/>
  <c r="Y827" i="7"/>
  <c r="AC827" i="7" s="1"/>
  <c r="X827" i="7"/>
  <c r="W827" i="7"/>
  <c r="Y826" i="7"/>
  <c r="AC826" i="7" s="1"/>
  <c r="X826" i="7"/>
  <c r="W826" i="7"/>
  <c r="Y825" i="7"/>
  <c r="AC825" i="7" s="1"/>
  <c r="X825" i="7"/>
  <c r="W825" i="7"/>
  <c r="Y824" i="7"/>
  <c r="AC824" i="7" s="1"/>
  <c r="X824" i="7"/>
  <c r="W824" i="7"/>
  <c r="Y823" i="7"/>
  <c r="AC823" i="7" s="1"/>
  <c r="X823" i="7"/>
  <c r="W823" i="7"/>
  <c r="Y822" i="7"/>
  <c r="AC822" i="7" s="1"/>
  <c r="X822" i="7"/>
  <c r="W822" i="7"/>
  <c r="Y821" i="7"/>
  <c r="AC821" i="7" s="1"/>
  <c r="X821" i="7"/>
  <c r="W821" i="7"/>
  <c r="Y820" i="7"/>
  <c r="AC820" i="7" s="1"/>
  <c r="X820" i="7"/>
  <c r="W820" i="7"/>
  <c r="Y819" i="7"/>
  <c r="AC819" i="7" s="1"/>
  <c r="X819" i="7"/>
  <c r="W819" i="7"/>
  <c r="Y818" i="7"/>
  <c r="AC818" i="7" s="1"/>
  <c r="X818" i="7"/>
  <c r="AB818" i="7" s="1"/>
  <c r="W818" i="7"/>
  <c r="Y817" i="7"/>
  <c r="AC817" i="7" s="1"/>
  <c r="X817" i="7"/>
  <c r="W817" i="7"/>
  <c r="Y816" i="7"/>
  <c r="AC816" i="7" s="1"/>
  <c r="X816" i="7"/>
  <c r="W816" i="7"/>
  <c r="Y815" i="7"/>
  <c r="AC815" i="7" s="1"/>
  <c r="X815" i="7"/>
  <c r="W815" i="7"/>
  <c r="AA815" i="7" s="1"/>
  <c r="Y814" i="7"/>
  <c r="AC814" i="7" s="1"/>
  <c r="X814" i="7"/>
  <c r="W814" i="7"/>
  <c r="Y813" i="7"/>
  <c r="AC813" i="7" s="1"/>
  <c r="X813" i="7"/>
  <c r="W813" i="7"/>
  <c r="AA813" i="7" s="1"/>
  <c r="Y812" i="7"/>
  <c r="AC812" i="7" s="1"/>
  <c r="X812" i="7"/>
  <c r="W812" i="7"/>
  <c r="AA811" i="7"/>
  <c r="Y811" i="7"/>
  <c r="AC811" i="7" s="1"/>
  <c r="X811" i="7"/>
  <c r="W811" i="7"/>
  <c r="Y810" i="7"/>
  <c r="AC810" i="7" s="1"/>
  <c r="X810" i="7"/>
  <c r="W810" i="7"/>
  <c r="Y809" i="7"/>
  <c r="AC809" i="7" s="1"/>
  <c r="X809" i="7"/>
  <c r="AB809" i="7" s="1"/>
  <c r="W809" i="7"/>
  <c r="Y808" i="7"/>
  <c r="AC808" i="7" s="1"/>
  <c r="X808" i="7"/>
  <c r="W808" i="7"/>
  <c r="Y807" i="7"/>
  <c r="AC807" i="7" s="1"/>
  <c r="X807" i="7"/>
  <c r="W807" i="7"/>
  <c r="Y806" i="7"/>
  <c r="AC806" i="7" s="1"/>
  <c r="X806" i="7"/>
  <c r="W806" i="7"/>
  <c r="Y805" i="7"/>
  <c r="AC805" i="7" s="1"/>
  <c r="X805" i="7"/>
  <c r="AB805" i="7" s="1"/>
  <c r="W805" i="7"/>
  <c r="Y804" i="7"/>
  <c r="AC804" i="7" s="1"/>
  <c r="X804" i="7"/>
  <c r="W804" i="7"/>
  <c r="Y803" i="7"/>
  <c r="AC803" i="7" s="1"/>
  <c r="X803" i="7"/>
  <c r="W803" i="7"/>
  <c r="AA803" i="7" s="1"/>
  <c r="Y802" i="7"/>
  <c r="AC802" i="7" s="1"/>
  <c r="X802" i="7"/>
  <c r="W802" i="7"/>
  <c r="Y801" i="7"/>
  <c r="AC801" i="7" s="1"/>
  <c r="X801" i="7"/>
  <c r="AB801" i="7" s="1"/>
  <c r="W801" i="7"/>
  <c r="Y800" i="7"/>
  <c r="AC800" i="7" s="1"/>
  <c r="X800" i="7"/>
  <c r="W800" i="7"/>
  <c r="Y799" i="7"/>
  <c r="AC799" i="7" s="1"/>
  <c r="X799" i="7"/>
  <c r="W799" i="7"/>
  <c r="AA799" i="7" s="1"/>
  <c r="Y798" i="7"/>
  <c r="AC798" i="7" s="1"/>
  <c r="X798" i="7"/>
  <c r="W798" i="7"/>
  <c r="Y797" i="7"/>
  <c r="AC797" i="7" s="1"/>
  <c r="X797" i="7"/>
  <c r="AB797" i="7" s="1"/>
  <c r="W797" i="7"/>
  <c r="Y796" i="7"/>
  <c r="AC796" i="7" s="1"/>
  <c r="X796" i="7"/>
  <c r="W796" i="7"/>
  <c r="Y795" i="7"/>
  <c r="AC795" i="7" s="1"/>
  <c r="X795" i="7"/>
  <c r="W795" i="7"/>
  <c r="AA795" i="7" s="1"/>
  <c r="Y794" i="7"/>
  <c r="AC794" i="7" s="1"/>
  <c r="X794" i="7"/>
  <c r="W794" i="7"/>
  <c r="Y793" i="7"/>
  <c r="AC793" i="7" s="1"/>
  <c r="X793" i="7"/>
  <c r="AB793" i="7" s="1"/>
  <c r="W793" i="7"/>
  <c r="Y792" i="7"/>
  <c r="AC792" i="7" s="1"/>
  <c r="X792" i="7"/>
  <c r="W792" i="7"/>
  <c r="Y791" i="7"/>
  <c r="AC791" i="7" s="1"/>
  <c r="X791" i="7"/>
  <c r="W791" i="7"/>
  <c r="AA791" i="7" s="1"/>
  <c r="Y790" i="7"/>
  <c r="AC790" i="7" s="1"/>
  <c r="X790" i="7"/>
  <c r="W790" i="7"/>
  <c r="Y789" i="7"/>
  <c r="AC789" i="7" s="1"/>
  <c r="X789" i="7"/>
  <c r="AB789" i="7" s="1"/>
  <c r="W789" i="7"/>
  <c r="Y788" i="7"/>
  <c r="AC788" i="7" s="1"/>
  <c r="X788" i="7"/>
  <c r="W788" i="7"/>
  <c r="Y787" i="7"/>
  <c r="AC787" i="7" s="1"/>
  <c r="X787" i="7"/>
  <c r="W787" i="7"/>
  <c r="AA787" i="7" s="1"/>
  <c r="Y786" i="7"/>
  <c r="AC786" i="7" s="1"/>
  <c r="X786" i="7"/>
  <c r="W786" i="7"/>
  <c r="Y785" i="7"/>
  <c r="AC785" i="7" s="1"/>
  <c r="X785" i="7"/>
  <c r="AB785" i="7" s="1"/>
  <c r="W785" i="7"/>
  <c r="Y784" i="7"/>
  <c r="AC784" i="7" s="1"/>
  <c r="X784" i="7"/>
  <c r="W784" i="7"/>
  <c r="Y783" i="7"/>
  <c r="AC783" i="7" s="1"/>
  <c r="X783" i="7"/>
  <c r="W783" i="7"/>
  <c r="AA783" i="7" s="1"/>
  <c r="Y782" i="7"/>
  <c r="AC782" i="7" s="1"/>
  <c r="X782" i="7"/>
  <c r="W782" i="7"/>
  <c r="Y781" i="7"/>
  <c r="AC781" i="7" s="1"/>
  <c r="X781" i="7"/>
  <c r="AB781" i="7" s="1"/>
  <c r="W781" i="7"/>
  <c r="Y780" i="7"/>
  <c r="AC780" i="7" s="1"/>
  <c r="X780" i="7"/>
  <c r="W780" i="7"/>
  <c r="Y779" i="7"/>
  <c r="AC779" i="7" s="1"/>
  <c r="X779" i="7"/>
  <c r="W779" i="7"/>
  <c r="Y778" i="7"/>
  <c r="AC778" i="7" s="1"/>
  <c r="X778" i="7"/>
  <c r="W778" i="7"/>
  <c r="Y777" i="7"/>
  <c r="AC777" i="7" s="1"/>
  <c r="X777" i="7"/>
  <c r="AB777" i="7" s="1"/>
  <c r="W777" i="7"/>
  <c r="Y776" i="7"/>
  <c r="AC776" i="7" s="1"/>
  <c r="X776" i="7"/>
  <c r="W776" i="7"/>
  <c r="Y775" i="7"/>
  <c r="AC775" i="7" s="1"/>
  <c r="X775" i="7"/>
  <c r="W775" i="7"/>
  <c r="Y774" i="7"/>
  <c r="AC774" i="7" s="1"/>
  <c r="X774" i="7"/>
  <c r="W774" i="7"/>
  <c r="Y773" i="7"/>
  <c r="AC773" i="7" s="1"/>
  <c r="X773" i="7"/>
  <c r="W773" i="7"/>
  <c r="Y772" i="7"/>
  <c r="AC772" i="7" s="1"/>
  <c r="X772" i="7"/>
  <c r="W772" i="7"/>
  <c r="Y771" i="7"/>
  <c r="AC771" i="7" s="1"/>
  <c r="X771" i="7"/>
  <c r="W771" i="7"/>
  <c r="Y770" i="7"/>
  <c r="AC770" i="7" s="1"/>
  <c r="X770" i="7"/>
  <c r="W770" i="7"/>
  <c r="Y769" i="7"/>
  <c r="AC769" i="7" s="1"/>
  <c r="X769" i="7"/>
  <c r="W769" i="7"/>
  <c r="Y768" i="7"/>
  <c r="AC768" i="7" s="1"/>
  <c r="X768" i="7"/>
  <c r="W768" i="7"/>
  <c r="Y767" i="7"/>
  <c r="AC767" i="7" s="1"/>
  <c r="X767" i="7"/>
  <c r="W767" i="7"/>
  <c r="Y766" i="7"/>
  <c r="AC766" i="7" s="1"/>
  <c r="X766" i="7"/>
  <c r="W766" i="7"/>
  <c r="Y765" i="7"/>
  <c r="AC765" i="7" s="1"/>
  <c r="X765" i="7"/>
  <c r="W765" i="7"/>
  <c r="Y764" i="7"/>
  <c r="AC764" i="7" s="1"/>
  <c r="X764" i="7"/>
  <c r="W764" i="7"/>
  <c r="Y763" i="7"/>
  <c r="AC763" i="7" s="1"/>
  <c r="X763" i="7"/>
  <c r="W763" i="7"/>
  <c r="Y762" i="7"/>
  <c r="AC762" i="7" s="1"/>
  <c r="X762" i="7"/>
  <c r="W762" i="7"/>
  <c r="Y761" i="7"/>
  <c r="AC761" i="7" s="1"/>
  <c r="X761" i="7"/>
  <c r="W761" i="7"/>
  <c r="Y760" i="7"/>
  <c r="AC760" i="7" s="1"/>
  <c r="X760" i="7"/>
  <c r="W760" i="7"/>
  <c r="Y759" i="7"/>
  <c r="AC759" i="7" s="1"/>
  <c r="X759" i="7"/>
  <c r="W759" i="7"/>
  <c r="Y758" i="7"/>
  <c r="AC758" i="7" s="1"/>
  <c r="X758" i="7"/>
  <c r="W758" i="7"/>
  <c r="Y757" i="7"/>
  <c r="AC757" i="7" s="1"/>
  <c r="X757" i="7"/>
  <c r="W757" i="7"/>
  <c r="Y756" i="7"/>
  <c r="AC756" i="7" s="1"/>
  <c r="X756" i="7"/>
  <c r="W756" i="7"/>
  <c r="Y755" i="7"/>
  <c r="AC755" i="7" s="1"/>
  <c r="X755" i="7"/>
  <c r="W755" i="7"/>
  <c r="Y754" i="7"/>
  <c r="AC754" i="7" s="1"/>
  <c r="X754" i="7"/>
  <c r="W754" i="7"/>
  <c r="Y753" i="7"/>
  <c r="AC753" i="7" s="1"/>
  <c r="X753" i="7"/>
  <c r="W753" i="7"/>
  <c r="Y752" i="7"/>
  <c r="AC752" i="7" s="1"/>
  <c r="X752" i="7"/>
  <c r="W752" i="7"/>
  <c r="Y751" i="7"/>
  <c r="AC751" i="7" s="1"/>
  <c r="X751" i="7"/>
  <c r="W751" i="7"/>
  <c r="Y750" i="7"/>
  <c r="AC750" i="7" s="1"/>
  <c r="X750" i="7"/>
  <c r="W750" i="7"/>
  <c r="Y749" i="7"/>
  <c r="AC749" i="7" s="1"/>
  <c r="X749" i="7"/>
  <c r="W749" i="7"/>
  <c r="Y748" i="7"/>
  <c r="AC748" i="7" s="1"/>
  <c r="X748" i="7"/>
  <c r="W748" i="7"/>
  <c r="Y747" i="7"/>
  <c r="AC747" i="7" s="1"/>
  <c r="X747" i="7"/>
  <c r="W747" i="7"/>
  <c r="Y746" i="7"/>
  <c r="AC746" i="7" s="1"/>
  <c r="X746" i="7"/>
  <c r="W746" i="7"/>
  <c r="Y745" i="7"/>
  <c r="AC745" i="7" s="1"/>
  <c r="X745" i="7"/>
  <c r="W745" i="7"/>
  <c r="Y744" i="7"/>
  <c r="AC744" i="7" s="1"/>
  <c r="X744" i="7"/>
  <c r="W744" i="7"/>
  <c r="Y743" i="7"/>
  <c r="AC743" i="7" s="1"/>
  <c r="X743" i="7"/>
  <c r="W743" i="7"/>
  <c r="AC742" i="7"/>
  <c r="Y742" i="7"/>
  <c r="X742" i="7"/>
  <c r="W742" i="7"/>
  <c r="Y741" i="7"/>
  <c r="AC741" i="7" s="1"/>
  <c r="X741" i="7"/>
  <c r="W741" i="7"/>
  <c r="Y740" i="7"/>
  <c r="AC740" i="7" s="1"/>
  <c r="X740" i="7"/>
  <c r="W740" i="7"/>
  <c r="Y739" i="7"/>
  <c r="AC739" i="7" s="1"/>
  <c r="X739" i="7"/>
  <c r="W739" i="7"/>
  <c r="Y738" i="7"/>
  <c r="AC738" i="7" s="1"/>
  <c r="X738" i="7"/>
  <c r="W738" i="7"/>
  <c r="Y737" i="7"/>
  <c r="AC737" i="7" s="1"/>
  <c r="X737" i="7"/>
  <c r="W737" i="7"/>
  <c r="Y736" i="7"/>
  <c r="AC736" i="7" s="1"/>
  <c r="X736" i="7"/>
  <c r="W736" i="7"/>
  <c r="Y735" i="7"/>
  <c r="AC735" i="7" s="1"/>
  <c r="X735" i="7"/>
  <c r="W735" i="7"/>
  <c r="Y734" i="7"/>
  <c r="AC734" i="7" s="1"/>
  <c r="X734" i="7"/>
  <c r="W734" i="7"/>
  <c r="Y733" i="7"/>
  <c r="AC733" i="7" s="1"/>
  <c r="X733" i="7"/>
  <c r="W733" i="7"/>
  <c r="Y732" i="7"/>
  <c r="AC732" i="7" s="1"/>
  <c r="X732" i="7"/>
  <c r="W732" i="7"/>
  <c r="Y731" i="7"/>
  <c r="AC731" i="7" s="1"/>
  <c r="X731" i="7"/>
  <c r="W731" i="7"/>
  <c r="Y730" i="7"/>
  <c r="AC730" i="7" s="1"/>
  <c r="X730" i="7"/>
  <c r="W730" i="7"/>
  <c r="Y729" i="7"/>
  <c r="AC729" i="7" s="1"/>
  <c r="X729" i="7"/>
  <c r="W729" i="7"/>
  <c r="Y728" i="7"/>
  <c r="AC728" i="7" s="1"/>
  <c r="X728" i="7"/>
  <c r="W728" i="7"/>
  <c r="Y727" i="7"/>
  <c r="AC727" i="7" s="1"/>
  <c r="X727" i="7"/>
  <c r="W727" i="7"/>
  <c r="Y726" i="7"/>
  <c r="AC726" i="7" s="1"/>
  <c r="X726" i="7"/>
  <c r="W726" i="7"/>
  <c r="Y725" i="7"/>
  <c r="AC725" i="7" s="1"/>
  <c r="X725" i="7"/>
  <c r="W725" i="7"/>
  <c r="Y724" i="7"/>
  <c r="AC724" i="7" s="1"/>
  <c r="X724" i="7"/>
  <c r="W724" i="7"/>
  <c r="Y723" i="7"/>
  <c r="AC723" i="7" s="1"/>
  <c r="X723" i="7"/>
  <c r="W723" i="7"/>
  <c r="Y722" i="7"/>
  <c r="AC722" i="7" s="1"/>
  <c r="X722" i="7"/>
  <c r="W722" i="7"/>
  <c r="Y721" i="7"/>
  <c r="AC721" i="7" s="1"/>
  <c r="X721" i="7"/>
  <c r="W721" i="7"/>
  <c r="Y720" i="7"/>
  <c r="AC720" i="7" s="1"/>
  <c r="X720" i="7"/>
  <c r="W720" i="7"/>
  <c r="Y719" i="7"/>
  <c r="AC719" i="7" s="1"/>
  <c r="X719" i="7"/>
  <c r="W719" i="7"/>
  <c r="Y718" i="7"/>
  <c r="AC718" i="7" s="1"/>
  <c r="X718" i="7"/>
  <c r="W718" i="7"/>
  <c r="Y717" i="7"/>
  <c r="AC717" i="7" s="1"/>
  <c r="X717" i="7"/>
  <c r="W717" i="7"/>
  <c r="Y716" i="7"/>
  <c r="AC716" i="7" s="1"/>
  <c r="X716" i="7"/>
  <c r="W716" i="7"/>
  <c r="Y715" i="7"/>
  <c r="AC715" i="7" s="1"/>
  <c r="X715" i="7"/>
  <c r="W715" i="7"/>
  <c r="Y714" i="7"/>
  <c r="AC714" i="7" s="1"/>
  <c r="X714" i="7"/>
  <c r="W714" i="7"/>
  <c r="Y713" i="7"/>
  <c r="AC713" i="7" s="1"/>
  <c r="X713" i="7"/>
  <c r="W713" i="7"/>
  <c r="Y712" i="7"/>
  <c r="AC712" i="7" s="1"/>
  <c r="X712" i="7"/>
  <c r="W712" i="7"/>
  <c r="Y711" i="7"/>
  <c r="AC711" i="7" s="1"/>
  <c r="X711" i="7"/>
  <c r="W711" i="7"/>
  <c r="Y710" i="7"/>
  <c r="AC710" i="7" s="1"/>
  <c r="X710" i="7"/>
  <c r="W710" i="7"/>
  <c r="Y709" i="7"/>
  <c r="AC709" i="7" s="1"/>
  <c r="X709" i="7"/>
  <c r="W709" i="7"/>
  <c r="Y708" i="7"/>
  <c r="AC708" i="7" s="1"/>
  <c r="X708" i="7"/>
  <c r="W708" i="7"/>
  <c r="Y707" i="7"/>
  <c r="AC707" i="7" s="1"/>
  <c r="X707" i="7"/>
  <c r="W707" i="7"/>
  <c r="Y706" i="7"/>
  <c r="AC706" i="7" s="1"/>
  <c r="X706" i="7"/>
  <c r="W706" i="7"/>
  <c r="Y705" i="7"/>
  <c r="AC705" i="7" s="1"/>
  <c r="X705" i="7"/>
  <c r="W705" i="7"/>
  <c r="Y704" i="7"/>
  <c r="AC704" i="7" s="1"/>
  <c r="X704" i="7"/>
  <c r="W704" i="7"/>
  <c r="Y703" i="7"/>
  <c r="AC703" i="7" s="1"/>
  <c r="X703" i="7"/>
  <c r="W703" i="7"/>
  <c r="Y702" i="7"/>
  <c r="AC702" i="7" s="1"/>
  <c r="X702" i="7"/>
  <c r="W702" i="7"/>
  <c r="Y701" i="7"/>
  <c r="AC701" i="7" s="1"/>
  <c r="X701" i="7"/>
  <c r="W701" i="7"/>
  <c r="Y700" i="7"/>
  <c r="AC700" i="7" s="1"/>
  <c r="X700" i="7"/>
  <c r="W700" i="7"/>
  <c r="AA700" i="7" s="1"/>
  <c r="Y699" i="7"/>
  <c r="AC699" i="7" s="1"/>
  <c r="X699" i="7"/>
  <c r="W699" i="7"/>
  <c r="Y698" i="7"/>
  <c r="AC698" i="7" s="1"/>
  <c r="X698" i="7"/>
  <c r="W698" i="7"/>
  <c r="Y697" i="7"/>
  <c r="AC697" i="7" s="1"/>
  <c r="X697" i="7"/>
  <c r="W697" i="7"/>
  <c r="Y696" i="7"/>
  <c r="AC696" i="7" s="1"/>
  <c r="X696" i="7"/>
  <c r="W696" i="7"/>
  <c r="Y695" i="7"/>
  <c r="AC695" i="7" s="1"/>
  <c r="X695" i="7"/>
  <c r="W695" i="7"/>
  <c r="Y694" i="7"/>
  <c r="AC694" i="7" s="1"/>
  <c r="X694" i="7"/>
  <c r="W694" i="7"/>
  <c r="Y693" i="7"/>
  <c r="AC693" i="7" s="1"/>
  <c r="X693" i="7"/>
  <c r="W693" i="7"/>
  <c r="AB693" i="7" s="1"/>
  <c r="Y692" i="7"/>
  <c r="AC692" i="7" s="1"/>
  <c r="X692" i="7"/>
  <c r="W692" i="7"/>
  <c r="AB692" i="7" s="1"/>
  <c r="Y691" i="7"/>
  <c r="AC691" i="7" s="1"/>
  <c r="X691" i="7"/>
  <c r="W691" i="7"/>
  <c r="Y690" i="7"/>
  <c r="AC690" i="7" s="1"/>
  <c r="X690" i="7"/>
  <c r="W690" i="7"/>
  <c r="Y689" i="7"/>
  <c r="AC689" i="7" s="1"/>
  <c r="X689" i="7"/>
  <c r="W689" i="7"/>
  <c r="Y688" i="7"/>
  <c r="AC688" i="7" s="1"/>
  <c r="X688" i="7"/>
  <c r="W688" i="7"/>
  <c r="Y687" i="7"/>
  <c r="AC687" i="7" s="1"/>
  <c r="X687" i="7"/>
  <c r="W687" i="7"/>
  <c r="Y686" i="7"/>
  <c r="AC686" i="7" s="1"/>
  <c r="X686" i="7"/>
  <c r="W686" i="7"/>
  <c r="Y685" i="7"/>
  <c r="AC685" i="7" s="1"/>
  <c r="X685" i="7"/>
  <c r="W685" i="7"/>
  <c r="Y684" i="7"/>
  <c r="AC684" i="7" s="1"/>
  <c r="X684" i="7"/>
  <c r="W684" i="7"/>
  <c r="Y683" i="7"/>
  <c r="AC683" i="7" s="1"/>
  <c r="X683" i="7"/>
  <c r="AB683" i="7" s="1"/>
  <c r="W683" i="7"/>
  <c r="Y682" i="7"/>
  <c r="AC682" i="7" s="1"/>
  <c r="X682" i="7"/>
  <c r="W682" i="7"/>
  <c r="Y681" i="7"/>
  <c r="AC681" i="7" s="1"/>
  <c r="X681" i="7"/>
  <c r="W681" i="7"/>
  <c r="AB681" i="7" s="1"/>
  <c r="Y680" i="7"/>
  <c r="AC680" i="7" s="1"/>
  <c r="X680" i="7"/>
  <c r="W680" i="7"/>
  <c r="AB680" i="7" s="1"/>
  <c r="Y679" i="7"/>
  <c r="AC679" i="7" s="1"/>
  <c r="X679" i="7"/>
  <c r="W679" i="7"/>
  <c r="Y678" i="7"/>
  <c r="AC678" i="7" s="1"/>
  <c r="X678" i="7"/>
  <c r="W678" i="7"/>
  <c r="Y677" i="7"/>
  <c r="AC677" i="7" s="1"/>
  <c r="X677" i="7"/>
  <c r="W677" i="7"/>
  <c r="Y676" i="7"/>
  <c r="AC676" i="7" s="1"/>
  <c r="X676" i="7"/>
  <c r="W676" i="7"/>
  <c r="AB676" i="7" s="1"/>
  <c r="Y675" i="7"/>
  <c r="AC675" i="7" s="1"/>
  <c r="X675" i="7"/>
  <c r="W675" i="7"/>
  <c r="Y674" i="7"/>
  <c r="AC674" i="7" s="1"/>
  <c r="X674" i="7"/>
  <c r="W674" i="7"/>
  <c r="Y673" i="7"/>
  <c r="AC673" i="7" s="1"/>
  <c r="X673" i="7"/>
  <c r="W673" i="7"/>
  <c r="Y672" i="7"/>
  <c r="AC672" i="7" s="1"/>
  <c r="X672" i="7"/>
  <c r="W672" i="7"/>
  <c r="Y671" i="7"/>
  <c r="AC671" i="7" s="1"/>
  <c r="X671" i="7"/>
  <c r="W671" i="7"/>
  <c r="Y670" i="7"/>
  <c r="AC670" i="7" s="1"/>
  <c r="X670" i="7"/>
  <c r="W670" i="7"/>
  <c r="Y669" i="7"/>
  <c r="AC669" i="7" s="1"/>
  <c r="X669" i="7"/>
  <c r="W669" i="7"/>
  <c r="AB669" i="7" s="1"/>
  <c r="Y668" i="7"/>
  <c r="AC668" i="7" s="1"/>
  <c r="X668" i="7"/>
  <c r="W668" i="7"/>
  <c r="Y667" i="7"/>
  <c r="AC667" i="7" s="1"/>
  <c r="X667" i="7"/>
  <c r="W667" i="7"/>
  <c r="Y666" i="7"/>
  <c r="AC666" i="7" s="1"/>
  <c r="X666" i="7"/>
  <c r="AB666" i="7" s="1"/>
  <c r="W666" i="7"/>
  <c r="Y665" i="7"/>
  <c r="AC665" i="7" s="1"/>
  <c r="X665" i="7"/>
  <c r="W665" i="7"/>
  <c r="AB665" i="7" s="1"/>
  <c r="Y664" i="7"/>
  <c r="AC664" i="7" s="1"/>
  <c r="X664" i="7"/>
  <c r="W664" i="7"/>
  <c r="Y663" i="7"/>
  <c r="AC663" i="7" s="1"/>
  <c r="X663" i="7"/>
  <c r="W663" i="7"/>
  <c r="Y662" i="7"/>
  <c r="AC662" i="7" s="1"/>
  <c r="X662" i="7"/>
  <c r="W662" i="7"/>
  <c r="Y661" i="7"/>
  <c r="AC661" i="7" s="1"/>
  <c r="X661" i="7"/>
  <c r="W661" i="7"/>
  <c r="AB661" i="7" s="1"/>
  <c r="Y660" i="7"/>
  <c r="AC660" i="7" s="1"/>
  <c r="X660" i="7"/>
  <c r="W660" i="7"/>
  <c r="Y659" i="7"/>
  <c r="AC659" i="7" s="1"/>
  <c r="X659" i="7"/>
  <c r="W659" i="7"/>
  <c r="Y658" i="7"/>
  <c r="AC658" i="7" s="1"/>
  <c r="X658" i="7"/>
  <c r="AB658" i="7" s="1"/>
  <c r="W658" i="7"/>
  <c r="Y657" i="7"/>
  <c r="AC657" i="7" s="1"/>
  <c r="X657" i="7"/>
  <c r="W657" i="7"/>
  <c r="Y656" i="7"/>
  <c r="AC656" i="7" s="1"/>
  <c r="X656" i="7"/>
  <c r="W656" i="7"/>
  <c r="AA656" i="7" s="1"/>
  <c r="Y655" i="7"/>
  <c r="AC655" i="7" s="1"/>
  <c r="X655" i="7"/>
  <c r="W655" i="7"/>
  <c r="AB655" i="7" s="1"/>
  <c r="Y654" i="7"/>
  <c r="AC654" i="7" s="1"/>
  <c r="X654" i="7"/>
  <c r="W654" i="7"/>
  <c r="Y653" i="7"/>
  <c r="AC653" i="7" s="1"/>
  <c r="X653" i="7"/>
  <c r="W653" i="7"/>
  <c r="Y652" i="7"/>
  <c r="AC652" i="7" s="1"/>
  <c r="X652" i="7"/>
  <c r="W652" i="7"/>
  <c r="Y651" i="7"/>
  <c r="AC651" i="7" s="1"/>
  <c r="X651" i="7"/>
  <c r="W651" i="7"/>
  <c r="AB651" i="7" s="1"/>
  <c r="AB650" i="7"/>
  <c r="Y650" i="7"/>
  <c r="AC650" i="7" s="1"/>
  <c r="X650" i="7"/>
  <c r="W650" i="7"/>
  <c r="AA650" i="7" s="1"/>
  <c r="Y649" i="7"/>
  <c r="AC649" i="7" s="1"/>
  <c r="X649" i="7"/>
  <c r="W649" i="7"/>
  <c r="Y648" i="7"/>
  <c r="AC648" i="7" s="1"/>
  <c r="X648" i="7"/>
  <c r="W648" i="7"/>
  <c r="Y647" i="7"/>
  <c r="AC647" i="7" s="1"/>
  <c r="X647" i="7"/>
  <c r="W647" i="7"/>
  <c r="AB647" i="7" s="1"/>
  <c r="Y646" i="7"/>
  <c r="AC646" i="7" s="1"/>
  <c r="X646" i="7"/>
  <c r="W646" i="7"/>
  <c r="Y645" i="7"/>
  <c r="AC645" i="7" s="1"/>
  <c r="X645" i="7"/>
  <c r="W645" i="7"/>
  <c r="Y644" i="7"/>
  <c r="AC644" i="7" s="1"/>
  <c r="X644" i="7"/>
  <c r="W644" i="7"/>
  <c r="Y643" i="7"/>
  <c r="AC643" i="7" s="1"/>
  <c r="X643" i="7"/>
  <c r="W643" i="7"/>
  <c r="Y642" i="7"/>
  <c r="AC642" i="7" s="1"/>
  <c r="X642" i="7"/>
  <c r="W642" i="7"/>
  <c r="Y641" i="7"/>
  <c r="AC641" i="7" s="1"/>
  <c r="X641" i="7"/>
  <c r="W641" i="7"/>
  <c r="Y640" i="7"/>
  <c r="AC640" i="7" s="1"/>
  <c r="X640" i="7"/>
  <c r="W640" i="7"/>
  <c r="Y639" i="7"/>
  <c r="AC639" i="7" s="1"/>
  <c r="X639" i="7"/>
  <c r="W639" i="7"/>
  <c r="Y638" i="7"/>
  <c r="AC638" i="7" s="1"/>
  <c r="X638" i="7"/>
  <c r="W638" i="7"/>
  <c r="Y637" i="7"/>
  <c r="AC637" i="7" s="1"/>
  <c r="X637" i="7"/>
  <c r="W637" i="7"/>
  <c r="Y636" i="7"/>
  <c r="AC636" i="7" s="1"/>
  <c r="X636" i="7"/>
  <c r="W636" i="7"/>
  <c r="Y635" i="7"/>
  <c r="AC635" i="7" s="1"/>
  <c r="X635" i="7"/>
  <c r="W635" i="7"/>
  <c r="Y634" i="7"/>
  <c r="AC634" i="7" s="1"/>
  <c r="X634" i="7"/>
  <c r="W634" i="7"/>
  <c r="Y633" i="7"/>
  <c r="AC633" i="7" s="1"/>
  <c r="X633" i="7"/>
  <c r="W633" i="7"/>
  <c r="Y632" i="7"/>
  <c r="AC632" i="7" s="1"/>
  <c r="X632" i="7"/>
  <c r="W632" i="7"/>
  <c r="Y631" i="7"/>
  <c r="AC631" i="7" s="1"/>
  <c r="X631" i="7"/>
  <c r="W631" i="7"/>
  <c r="Y630" i="7"/>
  <c r="AC630" i="7" s="1"/>
  <c r="X630" i="7"/>
  <c r="W630" i="7"/>
  <c r="Y629" i="7"/>
  <c r="AC629" i="7" s="1"/>
  <c r="X629" i="7"/>
  <c r="W629" i="7"/>
  <c r="Y628" i="7"/>
  <c r="AC628" i="7" s="1"/>
  <c r="X628" i="7"/>
  <c r="W628" i="7"/>
  <c r="Y627" i="7"/>
  <c r="AC627" i="7" s="1"/>
  <c r="X627" i="7"/>
  <c r="W627" i="7"/>
  <c r="Y626" i="7"/>
  <c r="AC626" i="7" s="1"/>
  <c r="X626" i="7"/>
  <c r="W626" i="7"/>
  <c r="Y625" i="7"/>
  <c r="AC625" i="7" s="1"/>
  <c r="X625" i="7"/>
  <c r="AB625" i="7" s="1"/>
  <c r="W625" i="7"/>
  <c r="Y624" i="7"/>
  <c r="AC624" i="7" s="1"/>
  <c r="X624" i="7"/>
  <c r="W624" i="7"/>
  <c r="AA624" i="7" s="1"/>
  <c r="Y623" i="7"/>
  <c r="AC623" i="7" s="1"/>
  <c r="X623" i="7"/>
  <c r="W623" i="7"/>
  <c r="AA623" i="7" s="1"/>
  <c r="Y622" i="7"/>
  <c r="AC622" i="7" s="1"/>
  <c r="X622" i="7"/>
  <c r="W622" i="7"/>
  <c r="Y621" i="7"/>
  <c r="AC621" i="7" s="1"/>
  <c r="X621" i="7"/>
  <c r="W621" i="7"/>
  <c r="Y620" i="7"/>
  <c r="AC620" i="7" s="1"/>
  <c r="X620" i="7"/>
  <c r="W620" i="7"/>
  <c r="AA620" i="7" s="1"/>
  <c r="Y619" i="7"/>
  <c r="AC619" i="7" s="1"/>
  <c r="X619" i="7"/>
  <c r="W619" i="7"/>
  <c r="AA619" i="7" s="1"/>
  <c r="Y618" i="7"/>
  <c r="AC618" i="7" s="1"/>
  <c r="X618" i="7"/>
  <c r="W618" i="7"/>
  <c r="Y617" i="7"/>
  <c r="AC617" i="7" s="1"/>
  <c r="X617" i="7"/>
  <c r="W617" i="7"/>
  <c r="Y616" i="7"/>
  <c r="AC616" i="7" s="1"/>
  <c r="X616" i="7"/>
  <c r="W616" i="7"/>
  <c r="AA616" i="7" s="1"/>
  <c r="Y615" i="7"/>
  <c r="AC615" i="7" s="1"/>
  <c r="X615" i="7"/>
  <c r="W615" i="7"/>
  <c r="AA615" i="7" s="1"/>
  <c r="Y614" i="7"/>
  <c r="AC614" i="7" s="1"/>
  <c r="X614" i="7"/>
  <c r="W614" i="7"/>
  <c r="Y613" i="7"/>
  <c r="AC613" i="7" s="1"/>
  <c r="X613" i="7"/>
  <c r="W613" i="7"/>
  <c r="Y612" i="7"/>
  <c r="AC612" i="7" s="1"/>
  <c r="X612" i="7"/>
  <c r="W612" i="7"/>
  <c r="AA612" i="7" s="1"/>
  <c r="Y611" i="7"/>
  <c r="AC611" i="7" s="1"/>
  <c r="X611" i="7"/>
  <c r="W611" i="7"/>
  <c r="AA611" i="7" s="1"/>
  <c r="Y610" i="7"/>
  <c r="AC610" i="7" s="1"/>
  <c r="X610" i="7"/>
  <c r="W610" i="7"/>
  <c r="Y609" i="7"/>
  <c r="AC609" i="7" s="1"/>
  <c r="X609" i="7"/>
  <c r="W609" i="7"/>
  <c r="Y608" i="7"/>
  <c r="AC608" i="7" s="1"/>
  <c r="X608" i="7"/>
  <c r="W608" i="7"/>
  <c r="AA608" i="7" s="1"/>
  <c r="Y607" i="7"/>
  <c r="AC607" i="7" s="1"/>
  <c r="X607" i="7"/>
  <c r="W607" i="7"/>
  <c r="AA607" i="7" s="1"/>
  <c r="Y606" i="7"/>
  <c r="AC606" i="7" s="1"/>
  <c r="X606" i="7"/>
  <c r="W606" i="7"/>
  <c r="Y605" i="7"/>
  <c r="AC605" i="7" s="1"/>
  <c r="X605" i="7"/>
  <c r="W605" i="7"/>
  <c r="Y604" i="7"/>
  <c r="AC604" i="7" s="1"/>
  <c r="X604" i="7"/>
  <c r="W604" i="7"/>
  <c r="AA604" i="7" s="1"/>
  <c r="Y603" i="7"/>
  <c r="AC603" i="7" s="1"/>
  <c r="X603" i="7"/>
  <c r="W603" i="7"/>
  <c r="AA603" i="7" s="1"/>
  <c r="Y602" i="7"/>
  <c r="AC602" i="7" s="1"/>
  <c r="X602" i="7"/>
  <c r="W602" i="7"/>
  <c r="Y601" i="7"/>
  <c r="AC601" i="7" s="1"/>
  <c r="X601" i="7"/>
  <c r="W601" i="7"/>
  <c r="Y600" i="7"/>
  <c r="AC600" i="7" s="1"/>
  <c r="X600" i="7"/>
  <c r="W600" i="7"/>
  <c r="AA600" i="7" s="1"/>
  <c r="Y599" i="7"/>
  <c r="AC599" i="7" s="1"/>
  <c r="X599" i="7"/>
  <c r="W599" i="7"/>
  <c r="AA599" i="7" s="1"/>
  <c r="Y598" i="7"/>
  <c r="AC598" i="7" s="1"/>
  <c r="X598" i="7"/>
  <c r="W598" i="7"/>
  <c r="Y597" i="7"/>
  <c r="AC597" i="7" s="1"/>
  <c r="X597" i="7"/>
  <c r="W597" i="7"/>
  <c r="Y596" i="7"/>
  <c r="AC596" i="7" s="1"/>
  <c r="X596" i="7"/>
  <c r="W596" i="7"/>
  <c r="AA596" i="7" s="1"/>
  <c r="Y595" i="7"/>
  <c r="AC595" i="7" s="1"/>
  <c r="X595" i="7"/>
  <c r="W595" i="7"/>
  <c r="Y594" i="7"/>
  <c r="AC594" i="7" s="1"/>
  <c r="X594" i="7"/>
  <c r="W594" i="7"/>
  <c r="Y593" i="7"/>
  <c r="AC593" i="7" s="1"/>
  <c r="X593" i="7"/>
  <c r="W593" i="7"/>
  <c r="Y592" i="7"/>
  <c r="AC592" i="7" s="1"/>
  <c r="X592" i="7"/>
  <c r="W592" i="7"/>
  <c r="AA592" i="7" s="1"/>
  <c r="Y591" i="7"/>
  <c r="AC591" i="7" s="1"/>
  <c r="X591" i="7"/>
  <c r="W591" i="7"/>
  <c r="Y590" i="7"/>
  <c r="AC590" i="7" s="1"/>
  <c r="X590" i="7"/>
  <c r="W590" i="7"/>
  <c r="Y589" i="7"/>
  <c r="AC589" i="7" s="1"/>
  <c r="X589" i="7"/>
  <c r="W589" i="7"/>
  <c r="Y588" i="7"/>
  <c r="AC588" i="7" s="1"/>
  <c r="X588" i="7"/>
  <c r="W588" i="7"/>
  <c r="AA588" i="7" s="1"/>
  <c r="Y587" i="7"/>
  <c r="AC587" i="7" s="1"/>
  <c r="X587" i="7"/>
  <c r="W587" i="7"/>
  <c r="Y586" i="7"/>
  <c r="AC586" i="7" s="1"/>
  <c r="X586" i="7"/>
  <c r="W586" i="7"/>
  <c r="Y585" i="7"/>
  <c r="AC585" i="7" s="1"/>
  <c r="X585" i="7"/>
  <c r="W585" i="7"/>
  <c r="Y584" i="7"/>
  <c r="AC584" i="7" s="1"/>
  <c r="X584" i="7"/>
  <c r="W584" i="7"/>
  <c r="AA584" i="7" s="1"/>
  <c r="Y583" i="7"/>
  <c r="AC583" i="7" s="1"/>
  <c r="X583" i="7"/>
  <c r="W583" i="7"/>
  <c r="Y582" i="7"/>
  <c r="AC582" i="7" s="1"/>
  <c r="X582" i="7"/>
  <c r="W582" i="7"/>
  <c r="AA582" i="7" s="1"/>
  <c r="Y581" i="7"/>
  <c r="AC581" i="7" s="1"/>
  <c r="X581" i="7"/>
  <c r="W581" i="7"/>
  <c r="Y580" i="7"/>
  <c r="AC580" i="7" s="1"/>
  <c r="X580" i="7"/>
  <c r="W580" i="7"/>
  <c r="AA580" i="7" s="1"/>
  <c r="Y579" i="7"/>
  <c r="AC579" i="7" s="1"/>
  <c r="X579" i="7"/>
  <c r="W579" i="7"/>
  <c r="Y578" i="7"/>
  <c r="AC578" i="7" s="1"/>
  <c r="X578" i="7"/>
  <c r="W578" i="7"/>
  <c r="AA578" i="7" s="1"/>
  <c r="Y577" i="7"/>
  <c r="AC577" i="7" s="1"/>
  <c r="X577" i="7"/>
  <c r="W577" i="7"/>
  <c r="Y576" i="7"/>
  <c r="AC576" i="7" s="1"/>
  <c r="X576" i="7"/>
  <c r="W576" i="7"/>
  <c r="AA576" i="7" s="1"/>
  <c r="Y575" i="7"/>
  <c r="AC575" i="7" s="1"/>
  <c r="X575" i="7"/>
  <c r="W575" i="7"/>
  <c r="Y574" i="7"/>
  <c r="AC574" i="7" s="1"/>
  <c r="X574" i="7"/>
  <c r="W574" i="7"/>
  <c r="AA574" i="7" s="1"/>
  <c r="Y573" i="7"/>
  <c r="AC573" i="7" s="1"/>
  <c r="X573" i="7"/>
  <c r="W573" i="7"/>
  <c r="Y572" i="7"/>
  <c r="AC572" i="7" s="1"/>
  <c r="X572" i="7"/>
  <c r="W572" i="7"/>
  <c r="AA572" i="7" s="1"/>
  <c r="Y571" i="7"/>
  <c r="AC571" i="7" s="1"/>
  <c r="X571" i="7"/>
  <c r="W571" i="7"/>
  <c r="Y570" i="7"/>
  <c r="AC570" i="7" s="1"/>
  <c r="X570" i="7"/>
  <c r="W570" i="7"/>
  <c r="AA570" i="7" s="1"/>
  <c r="Y569" i="7"/>
  <c r="AC569" i="7" s="1"/>
  <c r="X569" i="7"/>
  <c r="W569" i="7"/>
  <c r="Y568" i="7"/>
  <c r="AC568" i="7" s="1"/>
  <c r="X568" i="7"/>
  <c r="W568" i="7"/>
  <c r="Y567" i="7"/>
  <c r="AC567" i="7" s="1"/>
  <c r="X567" i="7"/>
  <c r="W567" i="7"/>
  <c r="Y566" i="7"/>
  <c r="AC566" i="7" s="1"/>
  <c r="X566" i="7"/>
  <c r="W566" i="7"/>
  <c r="Y565" i="7"/>
  <c r="AC565" i="7" s="1"/>
  <c r="X565" i="7"/>
  <c r="W565" i="7"/>
  <c r="Y564" i="7"/>
  <c r="AC564" i="7" s="1"/>
  <c r="X564" i="7"/>
  <c r="W564" i="7"/>
  <c r="Y563" i="7"/>
  <c r="AC563" i="7" s="1"/>
  <c r="X563" i="7"/>
  <c r="W563" i="7"/>
  <c r="AB563" i="7" s="1"/>
  <c r="Y562" i="7"/>
  <c r="AC562" i="7" s="1"/>
  <c r="X562" i="7"/>
  <c r="W562" i="7"/>
  <c r="Y561" i="7"/>
  <c r="AC561" i="7" s="1"/>
  <c r="X561" i="7"/>
  <c r="W561" i="7"/>
  <c r="Y560" i="7"/>
  <c r="AC560" i="7" s="1"/>
  <c r="X560" i="7"/>
  <c r="W560" i="7"/>
  <c r="Y559" i="7"/>
  <c r="AC559" i="7" s="1"/>
  <c r="X559" i="7"/>
  <c r="W559" i="7"/>
  <c r="Y558" i="7"/>
  <c r="AC558" i="7" s="1"/>
  <c r="X558" i="7"/>
  <c r="W558" i="7"/>
  <c r="AA558" i="7" s="1"/>
  <c r="Y557" i="7"/>
  <c r="AC557" i="7" s="1"/>
  <c r="X557" i="7"/>
  <c r="W557" i="7"/>
  <c r="Y556" i="7"/>
  <c r="AC556" i="7" s="1"/>
  <c r="X556" i="7"/>
  <c r="W556" i="7"/>
  <c r="Y555" i="7"/>
  <c r="AC555" i="7" s="1"/>
  <c r="X555" i="7"/>
  <c r="W555" i="7"/>
  <c r="Y554" i="7"/>
  <c r="AC554" i="7" s="1"/>
  <c r="X554" i="7"/>
  <c r="W554" i="7"/>
  <c r="AA554" i="7" s="1"/>
  <c r="Y553" i="7"/>
  <c r="AC553" i="7" s="1"/>
  <c r="X553" i="7"/>
  <c r="W553" i="7"/>
  <c r="Y552" i="7"/>
  <c r="AC552" i="7" s="1"/>
  <c r="X552" i="7"/>
  <c r="W552" i="7"/>
  <c r="Y551" i="7"/>
  <c r="AC551" i="7" s="1"/>
  <c r="X551" i="7"/>
  <c r="W551" i="7"/>
  <c r="Y550" i="7"/>
  <c r="AC550" i="7" s="1"/>
  <c r="X550" i="7"/>
  <c r="W550" i="7"/>
  <c r="Y549" i="7"/>
  <c r="AC549" i="7" s="1"/>
  <c r="X549" i="7"/>
  <c r="W549" i="7"/>
  <c r="Y548" i="7"/>
  <c r="AC548" i="7" s="1"/>
  <c r="X548" i="7"/>
  <c r="W548" i="7"/>
  <c r="Y547" i="7"/>
  <c r="AC547" i="7" s="1"/>
  <c r="X547" i="7"/>
  <c r="W547" i="7"/>
  <c r="AB547" i="7" s="1"/>
  <c r="Y546" i="7"/>
  <c r="AC546" i="7" s="1"/>
  <c r="X546" i="7"/>
  <c r="W546" i="7"/>
  <c r="AC545" i="7"/>
  <c r="Y545" i="7"/>
  <c r="X545" i="7"/>
  <c r="W545" i="7"/>
  <c r="Y544" i="7"/>
  <c r="AC544" i="7" s="1"/>
  <c r="X544" i="7"/>
  <c r="W544" i="7"/>
  <c r="AB544" i="7" s="1"/>
  <c r="Y543" i="7"/>
  <c r="AC543" i="7" s="1"/>
  <c r="X543" i="7"/>
  <c r="W543" i="7"/>
  <c r="Y542" i="7"/>
  <c r="AC542" i="7" s="1"/>
  <c r="X542" i="7"/>
  <c r="W542" i="7"/>
  <c r="Y541" i="7"/>
  <c r="AC541" i="7" s="1"/>
  <c r="X541" i="7"/>
  <c r="W541" i="7"/>
  <c r="Y540" i="7"/>
  <c r="AC540" i="7" s="1"/>
  <c r="X540" i="7"/>
  <c r="W540" i="7"/>
  <c r="Y539" i="7"/>
  <c r="AC539" i="7" s="1"/>
  <c r="X539" i="7"/>
  <c r="W539" i="7"/>
  <c r="Y538" i="7"/>
  <c r="AC538" i="7" s="1"/>
  <c r="X538" i="7"/>
  <c r="W538" i="7"/>
  <c r="Y537" i="7"/>
  <c r="AC537" i="7" s="1"/>
  <c r="X537" i="7"/>
  <c r="W537" i="7"/>
  <c r="Y536" i="7"/>
  <c r="AC536" i="7" s="1"/>
  <c r="X536" i="7"/>
  <c r="W536" i="7"/>
  <c r="AB536" i="7" s="1"/>
  <c r="Y535" i="7"/>
  <c r="AC535" i="7" s="1"/>
  <c r="X535" i="7"/>
  <c r="W535" i="7"/>
  <c r="Y534" i="7"/>
  <c r="AC534" i="7" s="1"/>
  <c r="X534" i="7"/>
  <c r="W534" i="7"/>
  <c r="Y533" i="7"/>
  <c r="AC533" i="7" s="1"/>
  <c r="X533" i="7"/>
  <c r="W533" i="7"/>
  <c r="Y532" i="7"/>
  <c r="AC532" i="7" s="1"/>
  <c r="X532" i="7"/>
  <c r="W532" i="7"/>
  <c r="Y531" i="7"/>
  <c r="AC531" i="7" s="1"/>
  <c r="X531" i="7"/>
  <c r="W531" i="7"/>
  <c r="Y530" i="7"/>
  <c r="AC530" i="7" s="1"/>
  <c r="X530" i="7"/>
  <c r="W530" i="7"/>
  <c r="Y529" i="7"/>
  <c r="AC529" i="7" s="1"/>
  <c r="X529" i="7"/>
  <c r="W529" i="7"/>
  <c r="Y528" i="7"/>
  <c r="AC528" i="7" s="1"/>
  <c r="X528" i="7"/>
  <c r="W528" i="7"/>
  <c r="Y527" i="7"/>
  <c r="AC527" i="7" s="1"/>
  <c r="X527" i="7"/>
  <c r="W527" i="7"/>
  <c r="AA527" i="7" s="1"/>
  <c r="Y526" i="7"/>
  <c r="AC526" i="7" s="1"/>
  <c r="X526" i="7"/>
  <c r="AB526" i="7" s="1"/>
  <c r="W526" i="7"/>
  <c r="Y525" i="7"/>
  <c r="AC525" i="7" s="1"/>
  <c r="X525" i="7"/>
  <c r="W525" i="7"/>
  <c r="Y524" i="7"/>
  <c r="AC524" i="7" s="1"/>
  <c r="X524" i="7"/>
  <c r="W524" i="7"/>
  <c r="Y523" i="7"/>
  <c r="AC523" i="7" s="1"/>
  <c r="X523" i="7"/>
  <c r="W523" i="7"/>
  <c r="Y522" i="7"/>
  <c r="AC522" i="7" s="1"/>
  <c r="X522" i="7"/>
  <c r="W522" i="7"/>
  <c r="Y521" i="7"/>
  <c r="AC521" i="7" s="1"/>
  <c r="X521" i="7"/>
  <c r="W521" i="7"/>
  <c r="Y520" i="7"/>
  <c r="AC520" i="7" s="1"/>
  <c r="X520" i="7"/>
  <c r="W520" i="7"/>
  <c r="Y519" i="7"/>
  <c r="AC519" i="7" s="1"/>
  <c r="X519" i="7"/>
  <c r="W519" i="7"/>
  <c r="Y518" i="7"/>
  <c r="AC518" i="7" s="1"/>
  <c r="X518" i="7"/>
  <c r="W518" i="7"/>
  <c r="Y517" i="7"/>
  <c r="AC517" i="7" s="1"/>
  <c r="X517" i="7"/>
  <c r="W517" i="7"/>
  <c r="Y516" i="7"/>
  <c r="AC516" i="7" s="1"/>
  <c r="X516" i="7"/>
  <c r="W516" i="7"/>
  <c r="Y515" i="7"/>
  <c r="AC515" i="7" s="1"/>
  <c r="X515" i="7"/>
  <c r="W515" i="7"/>
  <c r="AB514" i="7"/>
  <c r="Y514" i="7"/>
  <c r="AC514" i="7" s="1"/>
  <c r="X514" i="7"/>
  <c r="W514" i="7"/>
  <c r="Y513" i="7"/>
  <c r="AC513" i="7" s="1"/>
  <c r="X513" i="7"/>
  <c r="W513" i="7"/>
  <c r="Y512" i="7"/>
  <c r="AC512" i="7" s="1"/>
  <c r="X512" i="7"/>
  <c r="W512" i="7"/>
  <c r="Y511" i="7"/>
  <c r="AC511" i="7" s="1"/>
  <c r="X511" i="7"/>
  <c r="W511" i="7"/>
  <c r="Y510" i="7"/>
  <c r="AC510" i="7" s="1"/>
  <c r="X510" i="7"/>
  <c r="W510" i="7"/>
  <c r="Y509" i="7"/>
  <c r="AC509" i="7" s="1"/>
  <c r="X509" i="7"/>
  <c r="W509" i="7"/>
  <c r="Y508" i="7"/>
  <c r="AC508" i="7" s="1"/>
  <c r="X508" i="7"/>
  <c r="W508" i="7"/>
  <c r="Y507" i="7"/>
  <c r="AC507" i="7" s="1"/>
  <c r="X507" i="7"/>
  <c r="W507" i="7"/>
  <c r="Y506" i="7"/>
  <c r="AC506" i="7" s="1"/>
  <c r="X506" i="7"/>
  <c r="W506" i="7"/>
  <c r="Y505" i="7"/>
  <c r="AC505" i="7" s="1"/>
  <c r="X505" i="7"/>
  <c r="W505" i="7"/>
  <c r="Y504" i="7"/>
  <c r="AC504" i="7" s="1"/>
  <c r="X504" i="7"/>
  <c r="W504" i="7"/>
  <c r="Y503" i="7"/>
  <c r="AC503" i="7" s="1"/>
  <c r="X503" i="7"/>
  <c r="W503" i="7"/>
  <c r="AA503" i="7" s="1"/>
  <c r="Y502" i="7"/>
  <c r="AC502" i="7" s="1"/>
  <c r="X502" i="7"/>
  <c r="W502" i="7"/>
  <c r="Y501" i="7"/>
  <c r="AC501" i="7" s="1"/>
  <c r="X501" i="7"/>
  <c r="W501" i="7"/>
  <c r="Y500" i="7"/>
  <c r="AC500" i="7" s="1"/>
  <c r="X500" i="7"/>
  <c r="W500" i="7"/>
  <c r="Y499" i="7"/>
  <c r="AC499" i="7" s="1"/>
  <c r="X499" i="7"/>
  <c r="W499" i="7"/>
  <c r="AB498" i="7"/>
  <c r="Y498" i="7"/>
  <c r="AC498" i="7" s="1"/>
  <c r="X498" i="7"/>
  <c r="W498" i="7"/>
  <c r="Y497" i="7"/>
  <c r="AC497" i="7" s="1"/>
  <c r="X497" i="7"/>
  <c r="W497" i="7"/>
  <c r="Y496" i="7"/>
  <c r="AC496" i="7" s="1"/>
  <c r="X496" i="7"/>
  <c r="AB496" i="7" s="1"/>
  <c r="W496" i="7"/>
  <c r="Y495" i="7"/>
  <c r="AC495" i="7" s="1"/>
  <c r="X495" i="7"/>
  <c r="W495" i="7"/>
  <c r="Y494" i="7"/>
  <c r="AC494" i="7" s="1"/>
  <c r="X494" i="7"/>
  <c r="W494" i="7"/>
  <c r="Y493" i="7"/>
  <c r="AC493" i="7" s="1"/>
  <c r="X493" i="7"/>
  <c r="W493" i="7"/>
  <c r="Y492" i="7"/>
  <c r="AC492" i="7" s="1"/>
  <c r="X492" i="7"/>
  <c r="W492" i="7"/>
  <c r="Y491" i="7"/>
  <c r="AC491" i="7" s="1"/>
  <c r="X491" i="7"/>
  <c r="W491" i="7"/>
  <c r="Y490" i="7"/>
  <c r="AC490" i="7" s="1"/>
  <c r="X490" i="7"/>
  <c r="W490" i="7"/>
  <c r="Y489" i="7"/>
  <c r="AC489" i="7" s="1"/>
  <c r="X489" i="7"/>
  <c r="W489" i="7"/>
  <c r="AA489" i="7" s="1"/>
  <c r="Y488" i="7"/>
  <c r="AC488" i="7" s="1"/>
  <c r="X488" i="7"/>
  <c r="W488" i="7"/>
  <c r="Y487" i="7"/>
  <c r="AC487" i="7" s="1"/>
  <c r="X487" i="7"/>
  <c r="W487" i="7"/>
  <c r="Y486" i="7"/>
  <c r="AC486" i="7" s="1"/>
  <c r="X486" i="7"/>
  <c r="W486" i="7"/>
  <c r="Y485" i="7"/>
  <c r="AC485" i="7" s="1"/>
  <c r="X485" i="7"/>
  <c r="W485" i="7"/>
  <c r="Y484" i="7"/>
  <c r="AC484" i="7" s="1"/>
  <c r="X484" i="7"/>
  <c r="W484" i="7"/>
  <c r="Y483" i="7"/>
  <c r="AC483" i="7" s="1"/>
  <c r="X483" i="7"/>
  <c r="W483" i="7"/>
  <c r="Y482" i="7"/>
  <c r="AC482" i="7" s="1"/>
  <c r="X482" i="7"/>
  <c r="AB482" i="7" s="1"/>
  <c r="W482" i="7"/>
  <c r="Y481" i="7"/>
  <c r="AC481" i="7" s="1"/>
  <c r="X481" i="7"/>
  <c r="W481" i="7"/>
  <c r="Y480" i="7"/>
  <c r="AC480" i="7" s="1"/>
  <c r="X480" i="7"/>
  <c r="W480" i="7"/>
  <c r="Y479" i="7"/>
  <c r="AC479" i="7" s="1"/>
  <c r="X479" i="7"/>
  <c r="W479" i="7"/>
  <c r="Y478" i="7"/>
  <c r="AC478" i="7" s="1"/>
  <c r="X478" i="7"/>
  <c r="W478" i="7"/>
  <c r="Y477" i="7"/>
  <c r="AC477" i="7" s="1"/>
  <c r="X477" i="7"/>
  <c r="W477" i="7"/>
  <c r="Y476" i="7"/>
  <c r="AC476" i="7" s="1"/>
  <c r="X476" i="7"/>
  <c r="W476" i="7"/>
  <c r="Y475" i="7"/>
  <c r="AC475" i="7" s="1"/>
  <c r="X475" i="7"/>
  <c r="W475" i="7"/>
  <c r="Y474" i="7"/>
  <c r="AC474" i="7" s="1"/>
  <c r="X474" i="7"/>
  <c r="W474" i="7"/>
  <c r="Y473" i="7"/>
  <c r="AC473" i="7" s="1"/>
  <c r="X473" i="7"/>
  <c r="W473" i="7"/>
  <c r="Y472" i="7"/>
  <c r="AC472" i="7" s="1"/>
  <c r="X472" i="7"/>
  <c r="W472" i="7"/>
  <c r="Y471" i="7"/>
  <c r="AC471" i="7" s="1"/>
  <c r="X471" i="7"/>
  <c r="W471" i="7"/>
  <c r="Y470" i="7"/>
  <c r="AC470" i="7" s="1"/>
  <c r="X470" i="7"/>
  <c r="W470" i="7"/>
  <c r="Y469" i="7"/>
  <c r="AC469" i="7" s="1"/>
  <c r="X469" i="7"/>
  <c r="W469" i="7"/>
  <c r="Y468" i="7"/>
  <c r="AC468" i="7" s="1"/>
  <c r="X468" i="7"/>
  <c r="W468" i="7"/>
  <c r="Y467" i="7"/>
  <c r="AC467" i="7" s="1"/>
  <c r="X467" i="7"/>
  <c r="W467" i="7"/>
  <c r="AB467" i="7" s="1"/>
  <c r="AB466" i="7"/>
  <c r="Y466" i="7"/>
  <c r="AC466" i="7" s="1"/>
  <c r="X466" i="7"/>
  <c r="W466" i="7"/>
  <c r="Y465" i="7"/>
  <c r="AC465" i="7" s="1"/>
  <c r="X465" i="7"/>
  <c r="W465" i="7"/>
  <c r="Y464" i="7"/>
  <c r="AC464" i="7" s="1"/>
  <c r="X464" i="7"/>
  <c r="AB464" i="7" s="1"/>
  <c r="W464" i="7"/>
  <c r="Y463" i="7"/>
  <c r="AC463" i="7" s="1"/>
  <c r="X463" i="7"/>
  <c r="W463" i="7"/>
  <c r="Y462" i="7"/>
  <c r="AC462" i="7" s="1"/>
  <c r="X462" i="7"/>
  <c r="W462" i="7"/>
  <c r="AA462" i="7" s="1"/>
  <c r="Y461" i="7"/>
  <c r="AC461" i="7" s="1"/>
  <c r="X461" i="7"/>
  <c r="W461" i="7"/>
  <c r="Y460" i="7"/>
  <c r="AC460" i="7" s="1"/>
  <c r="X460" i="7"/>
  <c r="W460" i="7"/>
  <c r="Y459" i="7"/>
  <c r="AC459" i="7" s="1"/>
  <c r="X459" i="7"/>
  <c r="W459" i="7"/>
  <c r="Y458" i="7"/>
  <c r="AC458" i="7" s="1"/>
  <c r="X458" i="7"/>
  <c r="W458" i="7"/>
  <c r="Y457" i="7"/>
  <c r="AC457" i="7" s="1"/>
  <c r="X457" i="7"/>
  <c r="W457" i="7"/>
  <c r="AA457" i="7" s="1"/>
  <c r="Y456" i="7"/>
  <c r="AC456" i="7" s="1"/>
  <c r="X456" i="7"/>
  <c r="W456" i="7"/>
  <c r="Y455" i="7"/>
  <c r="AC455" i="7" s="1"/>
  <c r="X455" i="7"/>
  <c r="AA455" i="7" s="1"/>
  <c r="W455" i="7"/>
  <c r="Y454" i="7"/>
  <c r="AC454" i="7" s="1"/>
  <c r="X454" i="7"/>
  <c r="W454" i="7"/>
  <c r="Y453" i="7"/>
  <c r="AC453" i="7" s="1"/>
  <c r="X453" i="7"/>
  <c r="W453" i="7"/>
  <c r="Y452" i="7"/>
  <c r="AC452" i="7" s="1"/>
  <c r="X452" i="7"/>
  <c r="W452" i="7"/>
  <c r="Y451" i="7"/>
  <c r="AC451" i="7" s="1"/>
  <c r="X451" i="7"/>
  <c r="W451" i="7"/>
  <c r="Y450" i="7"/>
  <c r="AC450" i="7" s="1"/>
  <c r="X450" i="7"/>
  <c r="AB450" i="7" s="1"/>
  <c r="W450" i="7"/>
  <c r="Y449" i="7"/>
  <c r="AC449" i="7" s="1"/>
  <c r="X449" i="7"/>
  <c r="W449" i="7"/>
  <c r="Y448" i="7"/>
  <c r="AC448" i="7" s="1"/>
  <c r="X448" i="7"/>
  <c r="W448" i="7"/>
  <c r="Y447" i="7"/>
  <c r="AC447" i="7" s="1"/>
  <c r="X447" i="7"/>
  <c r="W447" i="7"/>
  <c r="Y446" i="7"/>
  <c r="AC446" i="7" s="1"/>
  <c r="X446" i="7"/>
  <c r="W446" i="7"/>
  <c r="Y445" i="7"/>
  <c r="AC445" i="7" s="1"/>
  <c r="X445" i="7"/>
  <c r="W445" i="7"/>
  <c r="Y444" i="7"/>
  <c r="AC444" i="7" s="1"/>
  <c r="X444" i="7"/>
  <c r="W444" i="7"/>
  <c r="Y443" i="7"/>
  <c r="AC443" i="7" s="1"/>
  <c r="X443" i="7"/>
  <c r="W443" i="7"/>
  <c r="Y442" i="7"/>
  <c r="AC442" i="7" s="1"/>
  <c r="X442" i="7"/>
  <c r="W442" i="7"/>
  <c r="Y441" i="7"/>
  <c r="AC441" i="7" s="1"/>
  <c r="X441" i="7"/>
  <c r="W441" i="7"/>
  <c r="Y440" i="7"/>
  <c r="AC440" i="7" s="1"/>
  <c r="X440" i="7"/>
  <c r="W440" i="7"/>
  <c r="Y439" i="7"/>
  <c r="AC439" i="7" s="1"/>
  <c r="X439" i="7"/>
  <c r="W439" i="7"/>
  <c r="Y438" i="7"/>
  <c r="AC438" i="7" s="1"/>
  <c r="X438" i="7"/>
  <c r="W438" i="7"/>
  <c r="Y437" i="7"/>
  <c r="AC437" i="7" s="1"/>
  <c r="X437" i="7"/>
  <c r="W437" i="7"/>
  <c r="Y436" i="7"/>
  <c r="AC436" i="7" s="1"/>
  <c r="X436" i="7"/>
  <c r="W436" i="7"/>
  <c r="AA436" i="7" s="1"/>
  <c r="Y435" i="7"/>
  <c r="AC435" i="7" s="1"/>
  <c r="X435" i="7"/>
  <c r="W435" i="7"/>
  <c r="Y434" i="7"/>
  <c r="AC434" i="7" s="1"/>
  <c r="X434" i="7"/>
  <c r="W434" i="7"/>
  <c r="Y433" i="7"/>
  <c r="AC433" i="7" s="1"/>
  <c r="X433" i="7"/>
  <c r="W433" i="7"/>
  <c r="Y432" i="7"/>
  <c r="AC432" i="7" s="1"/>
  <c r="X432" i="7"/>
  <c r="W432" i="7"/>
  <c r="Y431" i="7"/>
  <c r="AC431" i="7" s="1"/>
  <c r="X431" i="7"/>
  <c r="AB431" i="7" s="1"/>
  <c r="W431" i="7"/>
  <c r="Y430" i="7"/>
  <c r="AC430" i="7" s="1"/>
  <c r="X430" i="7"/>
  <c r="W430" i="7"/>
  <c r="Y429" i="7"/>
  <c r="AC429" i="7" s="1"/>
  <c r="X429" i="7"/>
  <c r="W429" i="7"/>
  <c r="Y428" i="7"/>
  <c r="AC428" i="7" s="1"/>
  <c r="X428" i="7"/>
  <c r="W428" i="7"/>
  <c r="AA428" i="7" s="1"/>
  <c r="Y427" i="7"/>
  <c r="AC427" i="7" s="1"/>
  <c r="X427" i="7"/>
  <c r="W427" i="7"/>
  <c r="Y426" i="7"/>
  <c r="AC426" i="7" s="1"/>
  <c r="X426" i="7"/>
  <c r="W426" i="7"/>
  <c r="Y425" i="7"/>
  <c r="AC425" i="7" s="1"/>
  <c r="X425" i="7"/>
  <c r="W425" i="7"/>
  <c r="Y424" i="7"/>
  <c r="AC424" i="7" s="1"/>
  <c r="X424" i="7"/>
  <c r="W424" i="7"/>
  <c r="Y423" i="7"/>
  <c r="AC423" i="7" s="1"/>
  <c r="X423" i="7"/>
  <c r="AB423" i="7" s="1"/>
  <c r="W423" i="7"/>
  <c r="Y422" i="7"/>
  <c r="AC422" i="7" s="1"/>
  <c r="X422" i="7"/>
  <c r="W422" i="7"/>
  <c r="Y421" i="7"/>
  <c r="AC421" i="7" s="1"/>
  <c r="X421" i="7"/>
  <c r="W421" i="7"/>
  <c r="Y420" i="7"/>
  <c r="AC420" i="7" s="1"/>
  <c r="X420" i="7"/>
  <c r="W420" i="7"/>
  <c r="AA420" i="7" s="1"/>
  <c r="Y419" i="7"/>
  <c r="AC419" i="7" s="1"/>
  <c r="X419" i="7"/>
  <c r="AB419" i="7" s="1"/>
  <c r="W419" i="7"/>
  <c r="Y418" i="7"/>
  <c r="AC418" i="7" s="1"/>
  <c r="X418" i="7"/>
  <c r="W418" i="7"/>
  <c r="Y417" i="7"/>
  <c r="AC417" i="7" s="1"/>
  <c r="X417" i="7"/>
  <c r="W417" i="7"/>
  <c r="AC416" i="7"/>
  <c r="Y416" i="7"/>
  <c r="X416" i="7"/>
  <c r="W416" i="7"/>
  <c r="AC415" i="7"/>
  <c r="Y415" i="7"/>
  <c r="X415" i="7"/>
  <c r="W415" i="7"/>
  <c r="Y414" i="7"/>
  <c r="AC414" i="7" s="1"/>
  <c r="X414" i="7"/>
  <c r="W414" i="7"/>
  <c r="AB414" i="7" s="1"/>
  <c r="Y413" i="7"/>
  <c r="AC413" i="7" s="1"/>
  <c r="X413" i="7"/>
  <c r="W413" i="7"/>
  <c r="Y412" i="7"/>
  <c r="AC412" i="7" s="1"/>
  <c r="X412" i="7"/>
  <c r="W412" i="7"/>
  <c r="Y411" i="7"/>
  <c r="AC411" i="7" s="1"/>
  <c r="X411" i="7"/>
  <c r="W411" i="7"/>
  <c r="Y410" i="7"/>
  <c r="AC410" i="7" s="1"/>
  <c r="X410" i="7"/>
  <c r="W410" i="7"/>
  <c r="Y409" i="7"/>
  <c r="AC409" i="7" s="1"/>
  <c r="X409" i="7"/>
  <c r="W409" i="7"/>
  <c r="Y408" i="7"/>
  <c r="AC408" i="7" s="1"/>
  <c r="X408" i="7"/>
  <c r="W408" i="7"/>
  <c r="Y407" i="7"/>
  <c r="AC407" i="7" s="1"/>
  <c r="X407" i="7"/>
  <c r="W407" i="7"/>
  <c r="Y406" i="7"/>
  <c r="AC406" i="7" s="1"/>
  <c r="X406" i="7"/>
  <c r="W406" i="7"/>
  <c r="AB406" i="7" s="1"/>
  <c r="Y405" i="7"/>
  <c r="AC405" i="7" s="1"/>
  <c r="X405" i="7"/>
  <c r="W405" i="7"/>
  <c r="Y404" i="7"/>
  <c r="AC404" i="7" s="1"/>
  <c r="X404" i="7"/>
  <c r="AA404" i="7" s="1"/>
  <c r="W404" i="7"/>
  <c r="Y403" i="7"/>
  <c r="AC403" i="7" s="1"/>
  <c r="X403" i="7"/>
  <c r="W403" i="7"/>
  <c r="Y402" i="7"/>
  <c r="AC402" i="7" s="1"/>
  <c r="X402" i="7"/>
  <c r="W402" i="7"/>
  <c r="Y401" i="7"/>
  <c r="AC401" i="7" s="1"/>
  <c r="X401" i="7"/>
  <c r="W401" i="7"/>
  <c r="Y400" i="7"/>
  <c r="AC400" i="7" s="1"/>
  <c r="X400" i="7"/>
  <c r="AA400" i="7" s="1"/>
  <c r="W400" i="7"/>
  <c r="Y399" i="7"/>
  <c r="AC399" i="7" s="1"/>
  <c r="X399" i="7"/>
  <c r="W399" i="7"/>
  <c r="Y398" i="7"/>
  <c r="AC398" i="7" s="1"/>
  <c r="X398" i="7"/>
  <c r="W398" i="7"/>
  <c r="AB398" i="7" s="1"/>
  <c r="Y397" i="7"/>
  <c r="AC397" i="7" s="1"/>
  <c r="X397" i="7"/>
  <c r="W397" i="7"/>
  <c r="AA396" i="7"/>
  <c r="Y396" i="7"/>
  <c r="AC396" i="7" s="1"/>
  <c r="X396" i="7"/>
  <c r="W396" i="7"/>
  <c r="Y395" i="7"/>
  <c r="AC395" i="7" s="1"/>
  <c r="X395" i="7"/>
  <c r="W395" i="7"/>
  <c r="Y394" i="7"/>
  <c r="AC394" i="7" s="1"/>
  <c r="X394" i="7"/>
  <c r="W394" i="7"/>
  <c r="Y393" i="7"/>
  <c r="AC393" i="7" s="1"/>
  <c r="X393" i="7"/>
  <c r="W393" i="7"/>
  <c r="Y392" i="7"/>
  <c r="AC392" i="7" s="1"/>
  <c r="X392" i="7"/>
  <c r="W392" i="7"/>
  <c r="Y391" i="7"/>
  <c r="AC391" i="7" s="1"/>
  <c r="X391" i="7"/>
  <c r="W391" i="7"/>
  <c r="Y390" i="7"/>
  <c r="AC390" i="7" s="1"/>
  <c r="X390" i="7"/>
  <c r="W390" i="7"/>
  <c r="Y389" i="7"/>
  <c r="AC389" i="7" s="1"/>
  <c r="X389" i="7"/>
  <c r="W389" i="7"/>
  <c r="Y388" i="7"/>
  <c r="AC388" i="7" s="1"/>
  <c r="X388" i="7"/>
  <c r="W388" i="7"/>
  <c r="AA388" i="7" s="1"/>
  <c r="Y387" i="7"/>
  <c r="AC387" i="7" s="1"/>
  <c r="X387" i="7"/>
  <c r="W387" i="7"/>
  <c r="Y386" i="7"/>
  <c r="AC386" i="7" s="1"/>
  <c r="X386" i="7"/>
  <c r="W386" i="7"/>
  <c r="Y385" i="7"/>
  <c r="AC385" i="7" s="1"/>
  <c r="X385" i="7"/>
  <c r="W385" i="7"/>
  <c r="Y384" i="7"/>
  <c r="AC384" i="7" s="1"/>
  <c r="X384" i="7"/>
  <c r="W384" i="7"/>
  <c r="Y383" i="7"/>
  <c r="AC383" i="7" s="1"/>
  <c r="X383" i="7"/>
  <c r="W383" i="7"/>
  <c r="Y382" i="7"/>
  <c r="AC382" i="7" s="1"/>
  <c r="X382" i="7"/>
  <c r="W382" i="7"/>
  <c r="AB382" i="7" s="1"/>
  <c r="Y381" i="7"/>
  <c r="AC381" i="7" s="1"/>
  <c r="X381" i="7"/>
  <c r="W381" i="7"/>
  <c r="Y380" i="7"/>
  <c r="AC380" i="7" s="1"/>
  <c r="X380" i="7"/>
  <c r="W380" i="7"/>
  <c r="Y379" i="7"/>
  <c r="AC379" i="7" s="1"/>
  <c r="X379" i="7"/>
  <c r="AB379" i="7" s="1"/>
  <c r="W379" i="7"/>
  <c r="Y378" i="7"/>
  <c r="AC378" i="7" s="1"/>
  <c r="X378" i="7"/>
  <c r="W378" i="7"/>
  <c r="Y377" i="7"/>
  <c r="AC377" i="7" s="1"/>
  <c r="X377" i="7"/>
  <c r="W377" i="7"/>
  <c r="Y376" i="7"/>
  <c r="AC376" i="7" s="1"/>
  <c r="X376" i="7"/>
  <c r="W376" i="7"/>
  <c r="Y375" i="7"/>
  <c r="AC375" i="7" s="1"/>
  <c r="X375" i="7"/>
  <c r="W375" i="7"/>
  <c r="Y374" i="7"/>
  <c r="AC374" i="7" s="1"/>
  <c r="X374" i="7"/>
  <c r="W374" i="7"/>
  <c r="AB374" i="7" s="1"/>
  <c r="Y373" i="7"/>
  <c r="AC373" i="7" s="1"/>
  <c r="X373" i="7"/>
  <c r="W373" i="7"/>
  <c r="AA372" i="7"/>
  <c r="Y372" i="7"/>
  <c r="AC372" i="7" s="1"/>
  <c r="X372" i="7"/>
  <c r="W372" i="7"/>
  <c r="Y371" i="7"/>
  <c r="AC371" i="7" s="1"/>
  <c r="X371" i="7"/>
  <c r="W371" i="7"/>
  <c r="Y370" i="7"/>
  <c r="AC370" i="7" s="1"/>
  <c r="X370" i="7"/>
  <c r="W370" i="7"/>
  <c r="Y369" i="7"/>
  <c r="AC369" i="7" s="1"/>
  <c r="X369" i="7"/>
  <c r="W369" i="7"/>
  <c r="Y368" i="7"/>
  <c r="AC368" i="7" s="1"/>
  <c r="X368" i="7"/>
  <c r="W368" i="7"/>
  <c r="Y367" i="7"/>
  <c r="AC367" i="7" s="1"/>
  <c r="X367" i="7"/>
  <c r="W367" i="7"/>
  <c r="Y366" i="7"/>
  <c r="AC366" i="7" s="1"/>
  <c r="X366" i="7"/>
  <c r="W366" i="7"/>
  <c r="Y365" i="7"/>
  <c r="AC365" i="7" s="1"/>
  <c r="X365" i="7"/>
  <c r="W365" i="7"/>
  <c r="Y364" i="7"/>
  <c r="AC364" i="7" s="1"/>
  <c r="X364" i="7"/>
  <c r="W364" i="7"/>
  <c r="AA364" i="7" s="1"/>
  <c r="Y363" i="7"/>
  <c r="AC363" i="7" s="1"/>
  <c r="X363" i="7"/>
  <c r="W363" i="7"/>
  <c r="Y362" i="7"/>
  <c r="AC362" i="7" s="1"/>
  <c r="X362" i="7"/>
  <c r="W362" i="7"/>
  <c r="Y361" i="7"/>
  <c r="AC361" i="7" s="1"/>
  <c r="X361" i="7"/>
  <c r="W361" i="7"/>
  <c r="Y360" i="7"/>
  <c r="AC360" i="7" s="1"/>
  <c r="X360" i="7"/>
  <c r="W360" i="7"/>
  <c r="Y359" i="7"/>
  <c r="AC359" i="7" s="1"/>
  <c r="X359" i="7"/>
  <c r="W359" i="7"/>
  <c r="Y358" i="7"/>
  <c r="AC358" i="7" s="1"/>
  <c r="X358" i="7"/>
  <c r="W358" i="7"/>
  <c r="Y357" i="7"/>
  <c r="AC357" i="7" s="1"/>
  <c r="X357" i="7"/>
  <c r="W357" i="7"/>
  <c r="Y356" i="7"/>
  <c r="AC356" i="7" s="1"/>
  <c r="X356" i="7"/>
  <c r="W356" i="7"/>
  <c r="AA356" i="7" s="1"/>
  <c r="Y355" i="7"/>
  <c r="AC355" i="7" s="1"/>
  <c r="X355" i="7"/>
  <c r="W355" i="7"/>
  <c r="Y354" i="7"/>
  <c r="AC354" i="7" s="1"/>
  <c r="X354" i="7"/>
  <c r="W354" i="7"/>
  <c r="Y353" i="7"/>
  <c r="AC353" i="7" s="1"/>
  <c r="X353" i="7"/>
  <c r="W353" i="7"/>
  <c r="Y352" i="7"/>
  <c r="AC352" i="7" s="1"/>
  <c r="X352" i="7"/>
  <c r="W352" i="7"/>
  <c r="Y351" i="7"/>
  <c r="AC351" i="7" s="1"/>
  <c r="X351" i="7"/>
  <c r="W351" i="7"/>
  <c r="Y350" i="7"/>
  <c r="AC350" i="7" s="1"/>
  <c r="X350" i="7"/>
  <c r="W350" i="7"/>
  <c r="Y349" i="7"/>
  <c r="AC349" i="7" s="1"/>
  <c r="X349" i="7"/>
  <c r="W349" i="7"/>
  <c r="Y348" i="7"/>
  <c r="AC348" i="7" s="1"/>
  <c r="X348" i="7"/>
  <c r="W348" i="7"/>
  <c r="AA348" i="7" s="1"/>
  <c r="Y347" i="7"/>
  <c r="AC347" i="7" s="1"/>
  <c r="X347" i="7"/>
  <c r="W347" i="7"/>
  <c r="Y346" i="7"/>
  <c r="AC346" i="7" s="1"/>
  <c r="X346" i="7"/>
  <c r="W346" i="7"/>
  <c r="Y345" i="7"/>
  <c r="AC345" i="7" s="1"/>
  <c r="X345" i="7"/>
  <c r="W345" i="7"/>
  <c r="Y344" i="7"/>
  <c r="AC344" i="7" s="1"/>
  <c r="X344" i="7"/>
  <c r="W344" i="7"/>
  <c r="Y343" i="7"/>
  <c r="AC343" i="7" s="1"/>
  <c r="X343" i="7"/>
  <c r="W343" i="7"/>
  <c r="Y342" i="7"/>
  <c r="AC342" i="7" s="1"/>
  <c r="X342" i="7"/>
  <c r="W342" i="7"/>
  <c r="Y341" i="7"/>
  <c r="AC341" i="7" s="1"/>
  <c r="X341" i="7"/>
  <c r="W341" i="7"/>
  <c r="Y340" i="7"/>
  <c r="AC340" i="7" s="1"/>
  <c r="X340" i="7"/>
  <c r="W340" i="7"/>
  <c r="AA340" i="7" s="1"/>
  <c r="Y339" i="7"/>
  <c r="AC339" i="7" s="1"/>
  <c r="X339" i="7"/>
  <c r="W339" i="7"/>
  <c r="Y338" i="7"/>
  <c r="AC338" i="7" s="1"/>
  <c r="X338" i="7"/>
  <c r="W338" i="7"/>
  <c r="Y337" i="7"/>
  <c r="AC337" i="7" s="1"/>
  <c r="X337" i="7"/>
  <c r="W337" i="7"/>
  <c r="Y336" i="7"/>
  <c r="AC336" i="7" s="1"/>
  <c r="X336" i="7"/>
  <c r="W336" i="7"/>
  <c r="Y335" i="7"/>
  <c r="AC335" i="7" s="1"/>
  <c r="X335" i="7"/>
  <c r="W335" i="7"/>
  <c r="Y334" i="7"/>
  <c r="AC334" i="7" s="1"/>
  <c r="X334" i="7"/>
  <c r="W334" i="7"/>
  <c r="Y333" i="7"/>
  <c r="AC333" i="7" s="1"/>
  <c r="X333" i="7"/>
  <c r="W333" i="7"/>
  <c r="Y332" i="7"/>
  <c r="AC332" i="7" s="1"/>
  <c r="X332" i="7"/>
  <c r="W332" i="7"/>
  <c r="AA332" i="7" s="1"/>
  <c r="Y331" i="7"/>
  <c r="AC331" i="7" s="1"/>
  <c r="X331" i="7"/>
  <c r="W331" i="7"/>
  <c r="Y330" i="7"/>
  <c r="AC330" i="7" s="1"/>
  <c r="X330" i="7"/>
  <c r="W330" i="7"/>
  <c r="Y329" i="7"/>
  <c r="AC329" i="7" s="1"/>
  <c r="X329" i="7"/>
  <c r="W329" i="7"/>
  <c r="Y328" i="7"/>
  <c r="AC328" i="7" s="1"/>
  <c r="X328" i="7"/>
  <c r="W328" i="7"/>
  <c r="Y327" i="7"/>
  <c r="AC327" i="7" s="1"/>
  <c r="X327" i="7"/>
  <c r="W327" i="7"/>
  <c r="Y326" i="7"/>
  <c r="AC326" i="7" s="1"/>
  <c r="X326" i="7"/>
  <c r="W326" i="7"/>
  <c r="Y325" i="7"/>
  <c r="AC325" i="7" s="1"/>
  <c r="X325" i="7"/>
  <c r="W325" i="7"/>
  <c r="Y324" i="7"/>
  <c r="AC324" i="7" s="1"/>
  <c r="X324" i="7"/>
  <c r="W324" i="7"/>
  <c r="AA324" i="7" s="1"/>
  <c r="Y323" i="7"/>
  <c r="AC323" i="7" s="1"/>
  <c r="X323" i="7"/>
  <c r="W323" i="7"/>
  <c r="Y322" i="7"/>
  <c r="AC322" i="7" s="1"/>
  <c r="X322" i="7"/>
  <c r="W322" i="7"/>
  <c r="Y321" i="7"/>
  <c r="AC321" i="7" s="1"/>
  <c r="X321" i="7"/>
  <c r="W321" i="7"/>
  <c r="Y320" i="7"/>
  <c r="AC320" i="7" s="1"/>
  <c r="X320" i="7"/>
  <c r="W320" i="7"/>
  <c r="Y319" i="7"/>
  <c r="AC319" i="7" s="1"/>
  <c r="X319" i="7"/>
  <c r="W319" i="7"/>
  <c r="Y318" i="7"/>
  <c r="AC318" i="7" s="1"/>
  <c r="X318" i="7"/>
  <c r="W318" i="7"/>
  <c r="Y317" i="7"/>
  <c r="AC317" i="7" s="1"/>
  <c r="X317" i="7"/>
  <c r="W317" i="7"/>
  <c r="Y316" i="7"/>
  <c r="AC316" i="7" s="1"/>
  <c r="X316" i="7"/>
  <c r="W316" i="7"/>
  <c r="Y315" i="7"/>
  <c r="AC315" i="7" s="1"/>
  <c r="X315" i="7"/>
  <c r="W315" i="7"/>
  <c r="Y314" i="7"/>
  <c r="AC314" i="7" s="1"/>
  <c r="X314" i="7"/>
  <c r="W314" i="7"/>
  <c r="Y313" i="7"/>
  <c r="AC313" i="7" s="1"/>
  <c r="X313" i="7"/>
  <c r="W313" i="7"/>
  <c r="Y312" i="7"/>
  <c r="AC312" i="7" s="1"/>
  <c r="X312" i="7"/>
  <c r="AA312" i="7" s="1"/>
  <c r="W312" i="7"/>
  <c r="Y311" i="7"/>
  <c r="AC311" i="7" s="1"/>
  <c r="X311" i="7"/>
  <c r="W311" i="7"/>
  <c r="Y310" i="7"/>
  <c r="AC310" i="7" s="1"/>
  <c r="X310" i="7"/>
  <c r="W310" i="7"/>
  <c r="Y309" i="7"/>
  <c r="AC309" i="7" s="1"/>
  <c r="X309" i="7"/>
  <c r="W309" i="7"/>
  <c r="Y308" i="7"/>
  <c r="AC308" i="7" s="1"/>
  <c r="X308" i="7"/>
  <c r="AA308" i="7" s="1"/>
  <c r="W308" i="7"/>
  <c r="Y307" i="7"/>
  <c r="AC307" i="7" s="1"/>
  <c r="X307" i="7"/>
  <c r="W307" i="7"/>
  <c r="Y306" i="7"/>
  <c r="AC306" i="7" s="1"/>
  <c r="X306" i="7"/>
  <c r="W306" i="7"/>
  <c r="Y305" i="7"/>
  <c r="AC305" i="7" s="1"/>
  <c r="X305" i="7"/>
  <c r="W305" i="7"/>
  <c r="Y304" i="7"/>
  <c r="AC304" i="7" s="1"/>
  <c r="X304" i="7"/>
  <c r="W304" i="7"/>
  <c r="Y303" i="7"/>
  <c r="AC303" i="7" s="1"/>
  <c r="X303" i="7"/>
  <c r="W303" i="7"/>
  <c r="Y302" i="7"/>
  <c r="AC302" i="7" s="1"/>
  <c r="X302" i="7"/>
  <c r="W302" i="7"/>
  <c r="Y301" i="7"/>
  <c r="AC301" i="7" s="1"/>
  <c r="X301" i="7"/>
  <c r="W301" i="7"/>
  <c r="Y300" i="7"/>
  <c r="AC300" i="7" s="1"/>
  <c r="X300" i="7"/>
  <c r="W300" i="7"/>
  <c r="Y299" i="7"/>
  <c r="AC299" i="7" s="1"/>
  <c r="X299" i="7"/>
  <c r="W299" i="7"/>
  <c r="Y298" i="7"/>
  <c r="AC298" i="7" s="1"/>
  <c r="X298" i="7"/>
  <c r="W298" i="7"/>
  <c r="Y297" i="7"/>
  <c r="AC297" i="7" s="1"/>
  <c r="X297" i="7"/>
  <c r="W297" i="7"/>
  <c r="Y296" i="7"/>
  <c r="AC296" i="7" s="1"/>
  <c r="X296" i="7"/>
  <c r="W296" i="7"/>
  <c r="AA296" i="7" s="1"/>
  <c r="Y295" i="7"/>
  <c r="AC295" i="7" s="1"/>
  <c r="X295" i="7"/>
  <c r="W295" i="7"/>
  <c r="Y294" i="7"/>
  <c r="AC294" i="7" s="1"/>
  <c r="X294" i="7"/>
  <c r="W294" i="7"/>
  <c r="Y293" i="7"/>
  <c r="AC293" i="7" s="1"/>
  <c r="X293" i="7"/>
  <c r="W293" i="7"/>
  <c r="Y292" i="7"/>
  <c r="AC292" i="7" s="1"/>
  <c r="X292" i="7"/>
  <c r="W292" i="7"/>
  <c r="Y291" i="7"/>
  <c r="AC291" i="7" s="1"/>
  <c r="X291" i="7"/>
  <c r="W291" i="7"/>
  <c r="Y290" i="7"/>
  <c r="AC290" i="7" s="1"/>
  <c r="X290" i="7"/>
  <c r="W290" i="7"/>
  <c r="Y289" i="7"/>
  <c r="AC289" i="7" s="1"/>
  <c r="X289" i="7"/>
  <c r="W289" i="7"/>
  <c r="Y288" i="7"/>
  <c r="AC288" i="7" s="1"/>
  <c r="X288" i="7"/>
  <c r="W288" i="7"/>
  <c r="AC287" i="7"/>
  <c r="Y287" i="7"/>
  <c r="X287" i="7"/>
  <c r="W287" i="7"/>
  <c r="Y286" i="7"/>
  <c r="AC286" i="7" s="1"/>
  <c r="X286" i="7"/>
  <c r="W286" i="7"/>
  <c r="Y285" i="7"/>
  <c r="AC285" i="7" s="1"/>
  <c r="X285" i="7"/>
  <c r="W285" i="7"/>
  <c r="Y284" i="7"/>
  <c r="AC284" i="7" s="1"/>
  <c r="X284" i="7"/>
  <c r="W284" i="7"/>
  <c r="Y283" i="7"/>
  <c r="AC283" i="7" s="1"/>
  <c r="X283" i="7"/>
  <c r="W283" i="7"/>
  <c r="Y282" i="7"/>
  <c r="AC282" i="7" s="1"/>
  <c r="X282" i="7"/>
  <c r="W282" i="7"/>
  <c r="Y281" i="7"/>
  <c r="AC281" i="7" s="1"/>
  <c r="X281" i="7"/>
  <c r="W281" i="7"/>
  <c r="Y280" i="7"/>
  <c r="AC280" i="7" s="1"/>
  <c r="X280" i="7"/>
  <c r="W280" i="7"/>
  <c r="AA280" i="7" s="1"/>
  <c r="Y279" i="7"/>
  <c r="AC279" i="7" s="1"/>
  <c r="X279" i="7"/>
  <c r="W279" i="7"/>
  <c r="Y278" i="7"/>
  <c r="AC278" i="7" s="1"/>
  <c r="X278" i="7"/>
  <c r="W278" i="7"/>
  <c r="Y277" i="7"/>
  <c r="AC277" i="7" s="1"/>
  <c r="X277" i="7"/>
  <c r="W277" i="7"/>
  <c r="AA276" i="7"/>
  <c r="Y276" i="7"/>
  <c r="AC276" i="7" s="1"/>
  <c r="X276" i="7"/>
  <c r="W276" i="7"/>
  <c r="AC275" i="7"/>
  <c r="Y275" i="7"/>
  <c r="X275" i="7"/>
  <c r="W275" i="7"/>
  <c r="AC274" i="7"/>
  <c r="Y274" i="7"/>
  <c r="X274" i="7"/>
  <c r="W274" i="7"/>
  <c r="Y273" i="7"/>
  <c r="AC273" i="7" s="1"/>
  <c r="X273" i="7"/>
  <c r="W273" i="7"/>
  <c r="Y272" i="7"/>
  <c r="AC272" i="7" s="1"/>
  <c r="X272" i="7"/>
  <c r="AA272" i="7" s="1"/>
  <c r="W272" i="7"/>
  <c r="Y271" i="7"/>
  <c r="AC271" i="7" s="1"/>
  <c r="X271" i="7"/>
  <c r="W271" i="7"/>
  <c r="Y270" i="7"/>
  <c r="AC270" i="7" s="1"/>
  <c r="X270" i="7"/>
  <c r="W270" i="7"/>
  <c r="Y269" i="7"/>
  <c r="AC269" i="7" s="1"/>
  <c r="X269" i="7"/>
  <c r="W269" i="7"/>
  <c r="Y268" i="7"/>
  <c r="AC268" i="7" s="1"/>
  <c r="X268" i="7"/>
  <c r="AA268" i="7" s="1"/>
  <c r="W268" i="7"/>
  <c r="Y267" i="7"/>
  <c r="AC267" i="7" s="1"/>
  <c r="X267" i="7"/>
  <c r="W267" i="7"/>
  <c r="Y266" i="7"/>
  <c r="AC266" i="7" s="1"/>
  <c r="X266" i="7"/>
  <c r="W266" i="7"/>
  <c r="Y265" i="7"/>
  <c r="AC265" i="7" s="1"/>
  <c r="X265" i="7"/>
  <c r="W265" i="7"/>
  <c r="Y264" i="7"/>
  <c r="AC264" i="7" s="1"/>
  <c r="X264" i="7"/>
  <c r="W264" i="7"/>
  <c r="Y263" i="7"/>
  <c r="AC263" i="7" s="1"/>
  <c r="X263" i="7"/>
  <c r="W263" i="7"/>
  <c r="Y262" i="7"/>
  <c r="AC262" i="7" s="1"/>
  <c r="X262" i="7"/>
  <c r="W262" i="7"/>
  <c r="Y261" i="7"/>
  <c r="AC261" i="7" s="1"/>
  <c r="X261" i="7"/>
  <c r="W261" i="7"/>
  <c r="Y260" i="7"/>
  <c r="AC260" i="7" s="1"/>
  <c r="X260" i="7"/>
  <c r="W260" i="7"/>
  <c r="AB260" i="7" s="1"/>
  <c r="Y259" i="7"/>
  <c r="AC259" i="7" s="1"/>
  <c r="X259" i="7"/>
  <c r="W259" i="7"/>
  <c r="Y258" i="7"/>
  <c r="AC258" i="7" s="1"/>
  <c r="X258" i="7"/>
  <c r="AA258" i="7" s="1"/>
  <c r="W258" i="7"/>
  <c r="Y257" i="7"/>
  <c r="AC257" i="7" s="1"/>
  <c r="X257" i="7"/>
  <c r="W257" i="7"/>
  <c r="Y256" i="7"/>
  <c r="AC256" i="7" s="1"/>
  <c r="X256" i="7"/>
  <c r="W256" i="7"/>
  <c r="Y255" i="7"/>
  <c r="AC255" i="7" s="1"/>
  <c r="X255" i="7"/>
  <c r="W255" i="7"/>
  <c r="Y254" i="7"/>
  <c r="AC254" i="7" s="1"/>
  <c r="X254" i="7"/>
  <c r="AA254" i="7" s="1"/>
  <c r="W254" i="7"/>
  <c r="Y253" i="7"/>
  <c r="AC253" i="7" s="1"/>
  <c r="X253" i="7"/>
  <c r="W253" i="7"/>
  <c r="Y252" i="7"/>
  <c r="AC252" i="7" s="1"/>
  <c r="X252" i="7"/>
  <c r="W252" i="7"/>
  <c r="AB252" i="7" s="1"/>
  <c r="Y251" i="7"/>
  <c r="AC251" i="7" s="1"/>
  <c r="X251" i="7"/>
  <c r="W251" i="7"/>
  <c r="AA250" i="7"/>
  <c r="Y250" i="7"/>
  <c r="AC250" i="7" s="1"/>
  <c r="X250" i="7"/>
  <c r="W250" i="7"/>
  <c r="Y249" i="7"/>
  <c r="AC249" i="7" s="1"/>
  <c r="X249" i="7"/>
  <c r="W249" i="7"/>
  <c r="Y248" i="7"/>
  <c r="AC248" i="7" s="1"/>
  <c r="X248" i="7"/>
  <c r="W248" i="7"/>
  <c r="AB248" i="7" s="1"/>
  <c r="Y247" i="7"/>
  <c r="AC247" i="7" s="1"/>
  <c r="X247" i="7"/>
  <c r="W247" i="7"/>
  <c r="Y246" i="7"/>
  <c r="AC246" i="7" s="1"/>
  <c r="X246" i="7"/>
  <c r="W246" i="7"/>
  <c r="Y245" i="7"/>
  <c r="AC245" i="7" s="1"/>
  <c r="X245" i="7"/>
  <c r="AB245" i="7" s="1"/>
  <c r="W245" i="7"/>
  <c r="Y244" i="7"/>
  <c r="AC244" i="7" s="1"/>
  <c r="X244" i="7"/>
  <c r="W244" i="7"/>
  <c r="Y243" i="7"/>
  <c r="AC243" i="7" s="1"/>
  <c r="X243" i="7"/>
  <c r="W243" i="7"/>
  <c r="Y242" i="7"/>
  <c r="AC242" i="7" s="1"/>
  <c r="X242" i="7"/>
  <c r="W242" i="7"/>
  <c r="AA242" i="7" s="1"/>
  <c r="Y241" i="7"/>
  <c r="AC241" i="7" s="1"/>
  <c r="X241" i="7"/>
  <c r="W241" i="7"/>
  <c r="Y240" i="7"/>
  <c r="AC240" i="7" s="1"/>
  <c r="X240" i="7"/>
  <c r="W240" i="7"/>
  <c r="AB240" i="7" s="1"/>
  <c r="Y239" i="7"/>
  <c r="AC239" i="7" s="1"/>
  <c r="X239" i="7"/>
  <c r="W239" i="7"/>
  <c r="Y238" i="7"/>
  <c r="AC238" i="7" s="1"/>
  <c r="X238" i="7"/>
  <c r="W238" i="7"/>
  <c r="Y237" i="7"/>
  <c r="AC237" i="7" s="1"/>
  <c r="X237" i="7"/>
  <c r="W237" i="7"/>
  <c r="Y236" i="7"/>
  <c r="AC236" i="7" s="1"/>
  <c r="X236" i="7"/>
  <c r="W236" i="7"/>
  <c r="Y235" i="7"/>
  <c r="AC235" i="7" s="1"/>
  <c r="X235" i="7"/>
  <c r="W235" i="7"/>
  <c r="Y234" i="7"/>
  <c r="AC234" i="7" s="1"/>
  <c r="X234" i="7"/>
  <c r="W234" i="7"/>
  <c r="Y233" i="7"/>
  <c r="AC233" i="7" s="1"/>
  <c r="X233" i="7"/>
  <c r="W233" i="7"/>
  <c r="Y232" i="7"/>
  <c r="AC232" i="7" s="1"/>
  <c r="X232" i="7"/>
  <c r="W232" i="7"/>
  <c r="AB232" i="7" s="1"/>
  <c r="Y231" i="7"/>
  <c r="AC231" i="7" s="1"/>
  <c r="X231" i="7"/>
  <c r="W231" i="7"/>
  <c r="AC230" i="7"/>
  <c r="Y230" i="7"/>
  <c r="X230" i="7"/>
  <c r="W230" i="7"/>
  <c r="AC229" i="7"/>
  <c r="Y229" i="7"/>
  <c r="X229" i="7"/>
  <c r="W229" i="7"/>
  <c r="Y228" i="7"/>
  <c r="AC228" i="7" s="1"/>
  <c r="X228" i="7"/>
  <c r="W228" i="7"/>
  <c r="AB228" i="7" s="1"/>
  <c r="Y227" i="7"/>
  <c r="AC227" i="7" s="1"/>
  <c r="X227" i="7"/>
  <c r="W227" i="7"/>
  <c r="Y226" i="7"/>
  <c r="AC226" i="7" s="1"/>
  <c r="X226" i="7"/>
  <c r="W226" i="7"/>
  <c r="Y225" i="7"/>
  <c r="AC225" i="7" s="1"/>
  <c r="X225" i="7"/>
  <c r="W225" i="7"/>
  <c r="Y224" i="7"/>
  <c r="AC224" i="7" s="1"/>
  <c r="X224" i="7"/>
  <c r="W224" i="7"/>
  <c r="Y223" i="7"/>
  <c r="AC223" i="7" s="1"/>
  <c r="X223" i="7"/>
  <c r="W223" i="7"/>
  <c r="Y222" i="7"/>
  <c r="AC222" i="7" s="1"/>
  <c r="X222" i="7"/>
  <c r="W222" i="7"/>
  <c r="Y221" i="7"/>
  <c r="AC221" i="7" s="1"/>
  <c r="X221" i="7"/>
  <c r="W221" i="7"/>
  <c r="Y220" i="7"/>
  <c r="AC220" i="7" s="1"/>
  <c r="X220" i="7"/>
  <c r="W220" i="7"/>
  <c r="AB220" i="7" s="1"/>
  <c r="Y219" i="7"/>
  <c r="AC219" i="7" s="1"/>
  <c r="X219" i="7"/>
  <c r="W219" i="7"/>
  <c r="Y218" i="7"/>
  <c r="AC218" i="7" s="1"/>
  <c r="X218" i="7"/>
  <c r="AA218" i="7" s="1"/>
  <c r="W218" i="7"/>
  <c r="Y217" i="7"/>
  <c r="AC217" i="7" s="1"/>
  <c r="X217" i="7"/>
  <c r="W217" i="7"/>
  <c r="Y216" i="7"/>
  <c r="AC216" i="7" s="1"/>
  <c r="X216" i="7"/>
  <c r="W216" i="7"/>
  <c r="Y215" i="7"/>
  <c r="AC215" i="7" s="1"/>
  <c r="X215" i="7"/>
  <c r="W215" i="7"/>
  <c r="Y214" i="7"/>
  <c r="AC214" i="7" s="1"/>
  <c r="X214" i="7"/>
  <c r="W214" i="7"/>
  <c r="Y213" i="7"/>
  <c r="AC213" i="7" s="1"/>
  <c r="X213" i="7"/>
  <c r="W213" i="7"/>
  <c r="Y212" i="7"/>
  <c r="AC212" i="7" s="1"/>
  <c r="X212" i="7"/>
  <c r="W212" i="7"/>
  <c r="Y211" i="7"/>
  <c r="AC211" i="7" s="1"/>
  <c r="X211" i="7"/>
  <c r="W211" i="7"/>
  <c r="Y210" i="7"/>
  <c r="AC210" i="7" s="1"/>
  <c r="X210" i="7"/>
  <c r="W210" i="7"/>
  <c r="Y209" i="7"/>
  <c r="AC209" i="7" s="1"/>
  <c r="X209" i="7"/>
  <c r="W209" i="7"/>
  <c r="Y208" i="7"/>
  <c r="AC208" i="7" s="1"/>
  <c r="X208" i="7"/>
  <c r="W208" i="7"/>
  <c r="Y207" i="7"/>
  <c r="AC207" i="7" s="1"/>
  <c r="X207" i="7"/>
  <c r="W207" i="7"/>
  <c r="Y206" i="7"/>
  <c r="AC206" i="7" s="1"/>
  <c r="X206" i="7"/>
  <c r="W206" i="7"/>
  <c r="Y205" i="7"/>
  <c r="AC205" i="7" s="1"/>
  <c r="X205" i="7"/>
  <c r="W205" i="7"/>
  <c r="Y204" i="7"/>
  <c r="AC204" i="7" s="1"/>
  <c r="X204" i="7"/>
  <c r="W204" i="7"/>
  <c r="Y203" i="7"/>
  <c r="AC203" i="7" s="1"/>
  <c r="X203" i="7"/>
  <c r="W203" i="7"/>
  <c r="Y202" i="7"/>
  <c r="AC202" i="7" s="1"/>
  <c r="X202" i="7"/>
  <c r="W202" i="7"/>
  <c r="AA202" i="7" s="1"/>
  <c r="Y201" i="7"/>
  <c r="AC201" i="7" s="1"/>
  <c r="X201" i="7"/>
  <c r="AB201" i="7" s="1"/>
  <c r="W201" i="7"/>
  <c r="Y200" i="7"/>
  <c r="AC200" i="7" s="1"/>
  <c r="X200" i="7"/>
  <c r="W200" i="7"/>
  <c r="Y199" i="7"/>
  <c r="AC199" i="7" s="1"/>
  <c r="X199" i="7"/>
  <c r="W199" i="7"/>
  <c r="AC198" i="7"/>
  <c r="Y198" i="7"/>
  <c r="X198" i="7"/>
  <c r="W198" i="7"/>
  <c r="AC197" i="7"/>
  <c r="Y197" i="7"/>
  <c r="X197" i="7"/>
  <c r="W197" i="7"/>
  <c r="Y196" i="7"/>
  <c r="AC196" i="7" s="1"/>
  <c r="X196" i="7"/>
  <c r="W196" i="7"/>
  <c r="AB196" i="7" s="1"/>
  <c r="Y195" i="7"/>
  <c r="AC195" i="7" s="1"/>
  <c r="X195" i="7"/>
  <c r="W195" i="7"/>
  <c r="Y194" i="7"/>
  <c r="AC194" i="7" s="1"/>
  <c r="X194" i="7"/>
  <c r="AA194" i="7" s="1"/>
  <c r="W194" i="7"/>
  <c r="Y193" i="7"/>
  <c r="AC193" i="7" s="1"/>
  <c r="X193" i="7"/>
  <c r="AB193" i="7" s="1"/>
  <c r="W193" i="7"/>
  <c r="Y192" i="7"/>
  <c r="AC192" i="7" s="1"/>
  <c r="X192" i="7"/>
  <c r="W192" i="7"/>
  <c r="Y191" i="7"/>
  <c r="AC191" i="7" s="1"/>
  <c r="X191" i="7"/>
  <c r="W191" i="7"/>
  <c r="Y190" i="7"/>
  <c r="AC190" i="7" s="1"/>
  <c r="X190" i="7"/>
  <c r="AA190" i="7" s="1"/>
  <c r="W190" i="7"/>
  <c r="Y189" i="7"/>
  <c r="AC189" i="7" s="1"/>
  <c r="X189" i="7"/>
  <c r="W189" i="7"/>
  <c r="Y188" i="7"/>
  <c r="AC188" i="7" s="1"/>
  <c r="X188" i="7"/>
  <c r="W188" i="7"/>
  <c r="AB188" i="7" s="1"/>
  <c r="Y187" i="7"/>
  <c r="AC187" i="7" s="1"/>
  <c r="X187" i="7"/>
  <c r="W187" i="7"/>
  <c r="AA186" i="7"/>
  <c r="Y186" i="7"/>
  <c r="AC186" i="7" s="1"/>
  <c r="X186" i="7"/>
  <c r="W186" i="7"/>
  <c r="Y185" i="7"/>
  <c r="AC185" i="7" s="1"/>
  <c r="X185" i="7"/>
  <c r="W185" i="7"/>
  <c r="Y184" i="7"/>
  <c r="AC184" i="7" s="1"/>
  <c r="X184" i="7"/>
  <c r="W184" i="7"/>
  <c r="Y183" i="7"/>
  <c r="AC183" i="7" s="1"/>
  <c r="X183" i="7"/>
  <c r="W183" i="7"/>
  <c r="Y182" i="7"/>
  <c r="AC182" i="7" s="1"/>
  <c r="X182" i="7"/>
  <c r="AA182" i="7" s="1"/>
  <c r="W182" i="7"/>
  <c r="Y181" i="7"/>
  <c r="AC181" i="7" s="1"/>
  <c r="X181" i="7"/>
  <c r="AB181" i="7" s="1"/>
  <c r="W181" i="7"/>
  <c r="Y180" i="7"/>
  <c r="AC180" i="7" s="1"/>
  <c r="X180" i="7"/>
  <c r="W180" i="7"/>
  <c r="Y179" i="7"/>
  <c r="AC179" i="7" s="1"/>
  <c r="X179" i="7"/>
  <c r="W179" i="7"/>
  <c r="Y178" i="7"/>
  <c r="AC178" i="7" s="1"/>
  <c r="X178" i="7"/>
  <c r="W178" i="7"/>
  <c r="AC177" i="7"/>
  <c r="Y177" i="7"/>
  <c r="X177" i="7"/>
  <c r="W177" i="7"/>
  <c r="AC176" i="7"/>
  <c r="Y176" i="7"/>
  <c r="X176" i="7"/>
  <c r="W176" i="7"/>
  <c r="Y175" i="7"/>
  <c r="AC175" i="7" s="1"/>
  <c r="X175" i="7"/>
  <c r="W175" i="7"/>
  <c r="Y174" i="7"/>
  <c r="AC174" i="7" s="1"/>
  <c r="X174" i="7"/>
  <c r="W174" i="7"/>
  <c r="Y173" i="7"/>
  <c r="AC173" i="7" s="1"/>
  <c r="X173" i="7"/>
  <c r="W173" i="7"/>
  <c r="Y172" i="7"/>
  <c r="AC172" i="7" s="1"/>
  <c r="X172" i="7"/>
  <c r="W172" i="7"/>
  <c r="Y171" i="7"/>
  <c r="AC171" i="7" s="1"/>
  <c r="X171" i="7"/>
  <c r="W171" i="7"/>
  <c r="Y170" i="7"/>
  <c r="AC170" i="7" s="1"/>
  <c r="X170" i="7"/>
  <c r="W170" i="7"/>
  <c r="Y169" i="7"/>
  <c r="AC169" i="7" s="1"/>
  <c r="X169" i="7"/>
  <c r="W169" i="7"/>
  <c r="Y168" i="7"/>
  <c r="AC168" i="7" s="1"/>
  <c r="X168" i="7"/>
  <c r="W168" i="7"/>
  <c r="AB168" i="7" s="1"/>
  <c r="Y167" i="7"/>
  <c r="AC167" i="7" s="1"/>
  <c r="X167" i="7"/>
  <c r="W167" i="7"/>
  <c r="AC166" i="7"/>
  <c r="Y166" i="7"/>
  <c r="X166" i="7"/>
  <c r="AA166" i="7" s="1"/>
  <c r="W166" i="7"/>
  <c r="AC165" i="7"/>
  <c r="Y165" i="7"/>
  <c r="X165" i="7"/>
  <c r="AB165" i="7" s="1"/>
  <c r="W165" i="7"/>
  <c r="Y164" i="7"/>
  <c r="AC164" i="7" s="1"/>
  <c r="X164" i="7"/>
  <c r="W164" i="7"/>
  <c r="Y163" i="7"/>
  <c r="AC163" i="7" s="1"/>
  <c r="X163" i="7"/>
  <c r="W163" i="7"/>
  <c r="Y162" i="7"/>
  <c r="AC162" i="7" s="1"/>
  <c r="X162" i="7"/>
  <c r="W162" i="7"/>
  <c r="AC161" i="7"/>
  <c r="Y161" i="7"/>
  <c r="X161" i="7"/>
  <c r="W161" i="7"/>
  <c r="AC160" i="7"/>
  <c r="Y160" i="7"/>
  <c r="X160" i="7"/>
  <c r="W160" i="7"/>
  <c r="Y159" i="7"/>
  <c r="AC159" i="7" s="1"/>
  <c r="X159" i="7"/>
  <c r="W159" i="7"/>
  <c r="AC158" i="7"/>
  <c r="Y158" i="7"/>
  <c r="X158" i="7"/>
  <c r="W158" i="7"/>
  <c r="AC157" i="7"/>
  <c r="Y157" i="7"/>
  <c r="X157" i="7"/>
  <c r="W157" i="7"/>
  <c r="Y156" i="7"/>
  <c r="AC156" i="7" s="1"/>
  <c r="X156" i="7"/>
  <c r="W156" i="7"/>
  <c r="Y155" i="7"/>
  <c r="AC155" i="7" s="1"/>
  <c r="X155" i="7"/>
  <c r="W155" i="7"/>
  <c r="Y154" i="7"/>
  <c r="AC154" i="7" s="1"/>
  <c r="X154" i="7"/>
  <c r="W154" i="7"/>
  <c r="AA154" i="7" s="1"/>
  <c r="Y153" i="7"/>
  <c r="AC153" i="7" s="1"/>
  <c r="X153" i="7"/>
  <c r="AB153" i="7" s="1"/>
  <c r="W153" i="7"/>
  <c r="Y152" i="7"/>
  <c r="AC152" i="7" s="1"/>
  <c r="X152" i="7"/>
  <c r="W152" i="7"/>
  <c r="Y151" i="7"/>
  <c r="AC151" i="7" s="1"/>
  <c r="X151" i="7"/>
  <c r="W151" i="7"/>
  <c r="AC150" i="7"/>
  <c r="Y150" i="7"/>
  <c r="X150" i="7"/>
  <c r="W150" i="7"/>
  <c r="AC149" i="7"/>
  <c r="Y149" i="7"/>
  <c r="X149" i="7"/>
  <c r="W149" i="7"/>
  <c r="Y148" i="7"/>
  <c r="AC148" i="7" s="1"/>
  <c r="X148" i="7"/>
  <c r="W148" i="7"/>
  <c r="AB148" i="7" s="1"/>
  <c r="Y147" i="7"/>
  <c r="AC147" i="7" s="1"/>
  <c r="X147" i="7"/>
  <c r="W147" i="7"/>
  <c r="AA146" i="7"/>
  <c r="Y146" i="7"/>
  <c r="AC146" i="7" s="1"/>
  <c r="X146" i="7"/>
  <c r="W146" i="7"/>
  <c r="Y145" i="7"/>
  <c r="AC145" i="7" s="1"/>
  <c r="X145" i="7"/>
  <c r="AB145" i="7" s="1"/>
  <c r="W145" i="7"/>
  <c r="Y144" i="7"/>
  <c r="AC144" i="7" s="1"/>
  <c r="X144" i="7"/>
  <c r="W144" i="7"/>
  <c r="Y143" i="7"/>
  <c r="AC143" i="7" s="1"/>
  <c r="X143" i="7"/>
  <c r="W143" i="7"/>
  <c r="Y142" i="7"/>
  <c r="AC142" i="7" s="1"/>
  <c r="X142" i="7"/>
  <c r="AA142" i="7" s="1"/>
  <c r="W142" i="7"/>
  <c r="Y141" i="7"/>
  <c r="AC141" i="7" s="1"/>
  <c r="X141" i="7"/>
  <c r="AB141" i="7" s="1"/>
  <c r="W141" i="7"/>
  <c r="Y140" i="7"/>
  <c r="AC140" i="7" s="1"/>
  <c r="X140" i="7"/>
  <c r="W140" i="7"/>
  <c r="Y139" i="7"/>
  <c r="AC139" i="7" s="1"/>
  <c r="X139" i="7"/>
  <c r="W139" i="7"/>
  <c r="Y138" i="7"/>
  <c r="AC138" i="7" s="1"/>
  <c r="X138" i="7"/>
  <c r="W138" i="7"/>
  <c r="AA138" i="7" s="1"/>
  <c r="AC137" i="7"/>
  <c r="Y137" i="7"/>
  <c r="X137" i="7"/>
  <c r="W137" i="7"/>
  <c r="AC136" i="7"/>
  <c r="Y136" i="7"/>
  <c r="X136" i="7"/>
  <c r="W136" i="7"/>
  <c r="AB136" i="7" s="1"/>
  <c r="Y135" i="7"/>
  <c r="AC135" i="7" s="1"/>
  <c r="X135" i="7"/>
  <c r="W135" i="7"/>
  <c r="Y134" i="7"/>
  <c r="AC134" i="7" s="1"/>
  <c r="X134" i="7"/>
  <c r="AA134" i="7" s="1"/>
  <c r="W134" i="7"/>
  <c r="Y133" i="7"/>
  <c r="AC133" i="7" s="1"/>
  <c r="X133" i="7"/>
  <c r="AB133" i="7" s="1"/>
  <c r="W133" i="7"/>
  <c r="Y132" i="7"/>
  <c r="AC132" i="7" s="1"/>
  <c r="X132" i="7"/>
  <c r="W132" i="7"/>
  <c r="AB132" i="7" s="1"/>
  <c r="Y131" i="7"/>
  <c r="AC131" i="7" s="1"/>
  <c r="X131" i="7"/>
  <c r="W131" i="7"/>
  <c r="AA130" i="7"/>
  <c r="Y130" i="7"/>
  <c r="AC130" i="7" s="1"/>
  <c r="X130" i="7"/>
  <c r="W130" i="7"/>
  <c r="AC129" i="7"/>
  <c r="Y129" i="7"/>
  <c r="X129" i="7"/>
  <c r="W129" i="7"/>
  <c r="AC128" i="7"/>
  <c r="Y128" i="7"/>
  <c r="X128" i="7"/>
  <c r="W128" i="7"/>
  <c r="Y127" i="7"/>
  <c r="AC127" i="7" s="1"/>
  <c r="X127" i="7"/>
  <c r="W127" i="7"/>
  <c r="Y126" i="7"/>
  <c r="AC126" i="7" s="1"/>
  <c r="X126" i="7"/>
  <c r="AA126" i="7" s="1"/>
  <c r="W126" i="7"/>
  <c r="Y125" i="7"/>
  <c r="AC125" i="7" s="1"/>
  <c r="X125" i="7"/>
  <c r="W125" i="7"/>
  <c r="Y124" i="7"/>
  <c r="AC124" i="7" s="1"/>
  <c r="X124" i="7"/>
  <c r="W124" i="7"/>
  <c r="Y123" i="7"/>
  <c r="AC123" i="7" s="1"/>
  <c r="X123" i="7"/>
  <c r="W123" i="7"/>
  <c r="Y122" i="7"/>
  <c r="AC122" i="7" s="1"/>
  <c r="X122" i="7"/>
  <c r="W122" i="7"/>
  <c r="AC121" i="7"/>
  <c r="Y121" i="7"/>
  <c r="X121" i="7"/>
  <c r="W121" i="7"/>
  <c r="AC120" i="7"/>
  <c r="Y120" i="7"/>
  <c r="X120" i="7"/>
  <c r="W120" i="7"/>
  <c r="Y119" i="7"/>
  <c r="AC119" i="7" s="1"/>
  <c r="X119" i="7"/>
  <c r="W119" i="7"/>
  <c r="Y118" i="7"/>
  <c r="AC118" i="7" s="1"/>
  <c r="X118" i="7"/>
  <c r="AA118" i="7" s="1"/>
  <c r="W118" i="7"/>
  <c r="Y117" i="7"/>
  <c r="AC117" i="7" s="1"/>
  <c r="X117" i="7"/>
  <c r="AB117" i="7" s="1"/>
  <c r="W117" i="7"/>
  <c r="Y116" i="7"/>
  <c r="AC116" i="7" s="1"/>
  <c r="X116" i="7"/>
  <c r="W116" i="7"/>
  <c r="Y115" i="7"/>
  <c r="AC115" i="7" s="1"/>
  <c r="X115" i="7"/>
  <c r="W115" i="7"/>
  <c r="Y114" i="7"/>
  <c r="AC114" i="7" s="1"/>
  <c r="X114" i="7"/>
  <c r="W114" i="7"/>
  <c r="AC113" i="7"/>
  <c r="Y113" i="7"/>
  <c r="X113" i="7"/>
  <c r="W113" i="7"/>
  <c r="AC112" i="7"/>
  <c r="Y112" i="7"/>
  <c r="X112" i="7"/>
  <c r="W112" i="7"/>
  <c r="Y111" i="7"/>
  <c r="AC111" i="7" s="1"/>
  <c r="X111" i="7"/>
  <c r="W111" i="7"/>
  <c r="Y110" i="7"/>
  <c r="AC110" i="7" s="1"/>
  <c r="X110" i="7"/>
  <c r="AA110" i="7" s="1"/>
  <c r="W110" i="7"/>
  <c r="Y109" i="7"/>
  <c r="AC109" i="7" s="1"/>
  <c r="X109" i="7"/>
  <c r="W109" i="7"/>
  <c r="Y108" i="7"/>
  <c r="AC108" i="7" s="1"/>
  <c r="X108" i="7"/>
  <c r="W108" i="7"/>
  <c r="Y107" i="7"/>
  <c r="AC107" i="7" s="1"/>
  <c r="X107" i="7"/>
  <c r="W107" i="7"/>
  <c r="Y106" i="7"/>
  <c r="AC106" i="7" s="1"/>
  <c r="X106" i="7"/>
  <c r="W106" i="7"/>
  <c r="AC105" i="7"/>
  <c r="Y105" i="7"/>
  <c r="X105" i="7"/>
  <c r="W105" i="7"/>
  <c r="AC104" i="7"/>
  <c r="Y104" i="7"/>
  <c r="X104" i="7"/>
  <c r="W104" i="7"/>
  <c r="Y103" i="7"/>
  <c r="AC103" i="7" s="1"/>
  <c r="X103" i="7"/>
  <c r="W103" i="7"/>
  <c r="Y102" i="7"/>
  <c r="AC102" i="7" s="1"/>
  <c r="X102" i="7"/>
  <c r="AA102" i="7" s="1"/>
  <c r="W102" i="7"/>
  <c r="Y101" i="7"/>
  <c r="AC101" i="7" s="1"/>
  <c r="X101" i="7"/>
  <c r="AB101" i="7" s="1"/>
  <c r="W101" i="7"/>
  <c r="Y100" i="7"/>
  <c r="AC100" i="7" s="1"/>
  <c r="X100" i="7"/>
  <c r="W100" i="7"/>
  <c r="Y99" i="7"/>
  <c r="AC99" i="7" s="1"/>
  <c r="X99" i="7"/>
  <c r="W99" i="7"/>
  <c r="Y98" i="7"/>
  <c r="AC98" i="7" s="1"/>
  <c r="X98" i="7"/>
  <c r="W98" i="7"/>
  <c r="AC97" i="7"/>
  <c r="Y97" i="7"/>
  <c r="X97" i="7"/>
  <c r="W97" i="7"/>
  <c r="AC96" i="7"/>
  <c r="Y96" i="7"/>
  <c r="X96" i="7"/>
  <c r="W96" i="7"/>
  <c r="Y95" i="7"/>
  <c r="AC95" i="7" s="1"/>
  <c r="X95" i="7"/>
  <c r="W95" i="7"/>
  <c r="Y94" i="7"/>
  <c r="AC94" i="7" s="1"/>
  <c r="X94" i="7"/>
  <c r="AA94" i="7" s="1"/>
  <c r="W94" i="7"/>
  <c r="Y93" i="7"/>
  <c r="AC93" i="7" s="1"/>
  <c r="X93" i="7"/>
  <c r="W93" i="7"/>
  <c r="Y92" i="7"/>
  <c r="AC92" i="7" s="1"/>
  <c r="X92" i="7"/>
  <c r="W92" i="7"/>
  <c r="Y91" i="7"/>
  <c r="AC91" i="7" s="1"/>
  <c r="X91" i="7"/>
  <c r="W91" i="7"/>
  <c r="Y90" i="7"/>
  <c r="AC90" i="7" s="1"/>
  <c r="X90" i="7"/>
  <c r="W90" i="7"/>
  <c r="AC89" i="7"/>
  <c r="Y89" i="7"/>
  <c r="X89" i="7"/>
  <c r="W89" i="7"/>
  <c r="AC88" i="7"/>
  <c r="Y88" i="7"/>
  <c r="X88" i="7"/>
  <c r="W88" i="7"/>
  <c r="Y87" i="7"/>
  <c r="AC87" i="7" s="1"/>
  <c r="X87" i="7"/>
  <c r="W87" i="7"/>
  <c r="Y86" i="7"/>
  <c r="AC86" i="7" s="1"/>
  <c r="X86" i="7"/>
  <c r="AA86" i="7" s="1"/>
  <c r="W86" i="7"/>
  <c r="Y85" i="7"/>
  <c r="AC85" i="7" s="1"/>
  <c r="X85" i="7"/>
  <c r="AB85" i="7" s="1"/>
  <c r="W85" i="7"/>
  <c r="Y84" i="7"/>
  <c r="AC84" i="7" s="1"/>
  <c r="X84" i="7"/>
  <c r="W84" i="7"/>
  <c r="Y83" i="7"/>
  <c r="AC83" i="7" s="1"/>
  <c r="X83" i="7"/>
  <c r="W83" i="7"/>
  <c r="Y82" i="7"/>
  <c r="AC82" i="7" s="1"/>
  <c r="X82" i="7"/>
  <c r="W82" i="7"/>
  <c r="AC81" i="7"/>
  <c r="Y81" i="7"/>
  <c r="X81" i="7"/>
  <c r="W81" i="7"/>
  <c r="AC80" i="7"/>
  <c r="Y80" i="7"/>
  <c r="X80" i="7"/>
  <c r="W80" i="7"/>
  <c r="Y79" i="7"/>
  <c r="AC79" i="7" s="1"/>
  <c r="X79" i="7"/>
  <c r="W79" i="7"/>
  <c r="Y78" i="7"/>
  <c r="AC78" i="7" s="1"/>
  <c r="X78" i="7"/>
  <c r="AA78" i="7" s="1"/>
  <c r="W78" i="7"/>
  <c r="Y77" i="7"/>
  <c r="AC77" i="7" s="1"/>
  <c r="X77" i="7"/>
  <c r="W77" i="7"/>
  <c r="Y76" i="7"/>
  <c r="AC76" i="7" s="1"/>
  <c r="X76" i="7"/>
  <c r="W76" i="7"/>
  <c r="Y75" i="7"/>
  <c r="AC75" i="7" s="1"/>
  <c r="X75" i="7"/>
  <c r="W75" i="7"/>
  <c r="Y74" i="7"/>
  <c r="AC74" i="7" s="1"/>
  <c r="X74" i="7"/>
  <c r="W74" i="7"/>
  <c r="AC73" i="7"/>
  <c r="Y73" i="7"/>
  <c r="X73" i="7"/>
  <c r="W73" i="7"/>
  <c r="AC72" i="7"/>
  <c r="Y72" i="7"/>
  <c r="X72" i="7"/>
  <c r="W72" i="7"/>
  <c r="Y71" i="7"/>
  <c r="AC71" i="7" s="1"/>
  <c r="X71" i="7"/>
  <c r="W71" i="7"/>
  <c r="Y70" i="7"/>
  <c r="AC70" i="7" s="1"/>
  <c r="X70" i="7"/>
  <c r="AA70" i="7" s="1"/>
  <c r="W70" i="7"/>
  <c r="Y69" i="7"/>
  <c r="AC69" i="7" s="1"/>
  <c r="X69" i="7"/>
  <c r="AB69" i="7" s="1"/>
  <c r="W69" i="7"/>
  <c r="Y68" i="7"/>
  <c r="AC68" i="7" s="1"/>
  <c r="X68" i="7"/>
  <c r="W68" i="7"/>
  <c r="Y67" i="7"/>
  <c r="AC67" i="7" s="1"/>
  <c r="X67" i="7"/>
  <c r="W67" i="7"/>
  <c r="Y66" i="7"/>
  <c r="AC66" i="7" s="1"/>
  <c r="X66" i="7"/>
  <c r="W66" i="7"/>
  <c r="AC65" i="7"/>
  <c r="Y65" i="7"/>
  <c r="X65" i="7"/>
  <c r="W65" i="7"/>
  <c r="AC64" i="7"/>
  <c r="Y64" i="7"/>
  <c r="X64" i="7"/>
  <c r="W64" i="7"/>
  <c r="Y63" i="7"/>
  <c r="AC63" i="7" s="1"/>
  <c r="X63" i="7"/>
  <c r="W63" i="7"/>
  <c r="Y62" i="7"/>
  <c r="AC62" i="7" s="1"/>
  <c r="X62" i="7"/>
  <c r="AA62" i="7" s="1"/>
  <c r="W62" i="7"/>
  <c r="Y61" i="7"/>
  <c r="AC61" i="7" s="1"/>
  <c r="X61" i="7"/>
  <c r="W61" i="7"/>
  <c r="Y60" i="7"/>
  <c r="AC60" i="7" s="1"/>
  <c r="X60" i="7"/>
  <c r="W60" i="7"/>
  <c r="Y59" i="7"/>
  <c r="AC59" i="7" s="1"/>
  <c r="X59" i="7"/>
  <c r="W59" i="7"/>
  <c r="Y58" i="7"/>
  <c r="AC58" i="7" s="1"/>
  <c r="X58" i="7"/>
  <c r="W58" i="7"/>
  <c r="AC57" i="7"/>
  <c r="Y57" i="7"/>
  <c r="X57" i="7"/>
  <c r="W57" i="7"/>
  <c r="AC56" i="7"/>
  <c r="Y56" i="7"/>
  <c r="X56" i="7"/>
  <c r="W56" i="7"/>
  <c r="AB56" i="7" s="1"/>
  <c r="Y55" i="7"/>
  <c r="AC55" i="7" s="1"/>
  <c r="X55" i="7"/>
  <c r="W55" i="7"/>
  <c r="Y54" i="7"/>
  <c r="AC54" i="7" s="1"/>
  <c r="X54" i="7"/>
  <c r="AA54" i="7" s="1"/>
  <c r="W54" i="7"/>
  <c r="Y53" i="7"/>
  <c r="AC53" i="7" s="1"/>
  <c r="X53" i="7"/>
  <c r="AB53" i="7" s="1"/>
  <c r="W53" i="7"/>
  <c r="Y52" i="7"/>
  <c r="AC52" i="7" s="1"/>
  <c r="X52" i="7"/>
  <c r="W52" i="7"/>
  <c r="Y51" i="7"/>
  <c r="AC51" i="7" s="1"/>
  <c r="X51" i="7"/>
  <c r="W51" i="7"/>
  <c r="Y50" i="7"/>
  <c r="AC50" i="7" s="1"/>
  <c r="X50" i="7"/>
  <c r="W50" i="7"/>
  <c r="Y49" i="7"/>
  <c r="AC49" i="7" s="1"/>
  <c r="X49" i="7"/>
  <c r="W49" i="7"/>
  <c r="Y48" i="7"/>
  <c r="AC48" i="7" s="1"/>
  <c r="X48" i="7"/>
  <c r="W48" i="7"/>
  <c r="Y47" i="7"/>
  <c r="AC47" i="7" s="1"/>
  <c r="X47" i="7"/>
  <c r="W47" i="7"/>
  <c r="Y46" i="7"/>
  <c r="AC46" i="7" s="1"/>
  <c r="X46" i="7"/>
  <c r="W46" i="7"/>
  <c r="Y45" i="7"/>
  <c r="AC45" i="7" s="1"/>
  <c r="X45" i="7"/>
  <c r="W45" i="7"/>
  <c r="Y44" i="7"/>
  <c r="AC44" i="7" s="1"/>
  <c r="X44" i="7"/>
  <c r="W44" i="7"/>
  <c r="Y43" i="7"/>
  <c r="AC43" i="7" s="1"/>
  <c r="X43" i="7"/>
  <c r="W43" i="7"/>
  <c r="Y42" i="7"/>
  <c r="AC42" i="7" s="1"/>
  <c r="X42" i="7"/>
  <c r="W42" i="7"/>
  <c r="AA42" i="7" s="1"/>
  <c r="AC41" i="7"/>
  <c r="Y41" i="7"/>
  <c r="X41" i="7"/>
  <c r="W41" i="7"/>
  <c r="AC40" i="7"/>
  <c r="Y40" i="7"/>
  <c r="X40" i="7"/>
  <c r="W40" i="7"/>
  <c r="AB40" i="7" s="1"/>
  <c r="Y39" i="7"/>
  <c r="AC39" i="7" s="1"/>
  <c r="X39" i="7"/>
  <c r="W39" i="7"/>
  <c r="Y38" i="7"/>
  <c r="AC38" i="7" s="1"/>
  <c r="X38" i="7"/>
  <c r="AA38" i="7" s="1"/>
  <c r="W38" i="7"/>
  <c r="Y37" i="7"/>
  <c r="AC37" i="7" s="1"/>
  <c r="X37" i="7"/>
  <c r="AB37" i="7" s="1"/>
  <c r="W37" i="7"/>
  <c r="Y36" i="7"/>
  <c r="AC36" i="7" s="1"/>
  <c r="X36" i="7"/>
  <c r="W36" i="7"/>
  <c r="Y35" i="7"/>
  <c r="AC35" i="7" s="1"/>
  <c r="X35" i="7"/>
  <c r="W35" i="7"/>
  <c r="Y34" i="7"/>
  <c r="AC34" i="7" s="1"/>
  <c r="X34" i="7"/>
  <c r="W34" i="7"/>
  <c r="Y33" i="7"/>
  <c r="AC33" i="7" s="1"/>
  <c r="X33" i="7"/>
  <c r="W33" i="7"/>
  <c r="Y32" i="7"/>
  <c r="AC32" i="7" s="1"/>
  <c r="X32" i="7"/>
  <c r="W32" i="7"/>
  <c r="Y31" i="7"/>
  <c r="AC31" i="7" s="1"/>
  <c r="X31" i="7"/>
  <c r="W31" i="7"/>
  <c r="Y30" i="7"/>
  <c r="AC30" i="7" s="1"/>
  <c r="X30" i="7"/>
  <c r="W30" i="7"/>
  <c r="Y29" i="7"/>
  <c r="AC29" i="7" s="1"/>
  <c r="X29" i="7"/>
  <c r="W29" i="7"/>
  <c r="Y28" i="7"/>
  <c r="AC28" i="7" s="1"/>
  <c r="X28" i="7"/>
  <c r="W28" i="7"/>
  <c r="Y27" i="7"/>
  <c r="AC27" i="7" s="1"/>
  <c r="X27" i="7"/>
  <c r="W27" i="7"/>
  <c r="Y26" i="7"/>
  <c r="AC26" i="7" s="1"/>
  <c r="X26" i="7"/>
  <c r="W26" i="7"/>
  <c r="Y25" i="7"/>
  <c r="AC25" i="7" s="1"/>
  <c r="X25" i="7"/>
  <c r="W25" i="7"/>
  <c r="Y24" i="7"/>
  <c r="AC24" i="7" s="1"/>
  <c r="X24" i="7"/>
  <c r="W24" i="7"/>
  <c r="Y23" i="7"/>
  <c r="AC23" i="7" s="1"/>
  <c r="X23" i="7"/>
  <c r="W23" i="7"/>
  <c r="Y22" i="7"/>
  <c r="AC22" i="7" s="1"/>
  <c r="X22" i="7"/>
  <c r="W22" i="7"/>
  <c r="AA22" i="7" s="1"/>
  <c r="AC21" i="7"/>
  <c r="Y21" i="7"/>
  <c r="X21" i="7"/>
  <c r="W21" i="7"/>
  <c r="AC20" i="7"/>
  <c r="Y20" i="7"/>
  <c r="X20" i="7"/>
  <c r="W20" i="7"/>
  <c r="AB20" i="7" s="1"/>
  <c r="Y19" i="7"/>
  <c r="AC19" i="7" s="1"/>
  <c r="X19" i="7"/>
  <c r="W19" i="7"/>
  <c r="Y18" i="7"/>
  <c r="AC18" i="7" s="1"/>
  <c r="X18" i="7"/>
  <c r="AA18" i="7" s="1"/>
  <c r="W18" i="7"/>
  <c r="Y17" i="7"/>
  <c r="AC17" i="7" s="1"/>
  <c r="X17" i="7"/>
  <c r="AB17" i="7" s="1"/>
  <c r="W17" i="7"/>
  <c r="Y16" i="7"/>
  <c r="AC16" i="7" s="1"/>
  <c r="X16" i="7"/>
  <c r="W16" i="7"/>
  <c r="Y15" i="7"/>
  <c r="AC15" i="7" s="1"/>
  <c r="X15" i="7"/>
  <c r="W15" i="7"/>
  <c r="Y14" i="7"/>
  <c r="AC14" i="7" s="1"/>
  <c r="X14" i="7"/>
  <c r="W14" i="7"/>
  <c r="Y13" i="7"/>
  <c r="AC13" i="7" s="1"/>
  <c r="X13" i="7"/>
  <c r="W13" i="7"/>
  <c r="Y12" i="7"/>
  <c r="AC12" i="7" s="1"/>
  <c r="X12" i="7"/>
  <c r="W12" i="7"/>
  <c r="Y11" i="7"/>
  <c r="AC11" i="7" s="1"/>
  <c r="X11" i="7"/>
  <c r="W11" i="7"/>
  <c r="Y10" i="7"/>
  <c r="AC10" i="7" s="1"/>
  <c r="X10" i="7"/>
  <c r="W10" i="7"/>
  <c r="Y9" i="7"/>
  <c r="AC9" i="7" s="1"/>
  <c r="X9" i="7"/>
  <c r="W9" i="7"/>
  <c r="Y8" i="7"/>
  <c r="AC8" i="7" s="1"/>
  <c r="X8" i="7"/>
  <c r="W8" i="7"/>
  <c r="Y7" i="7"/>
  <c r="AC7" i="7" s="1"/>
  <c r="X7" i="7"/>
  <c r="W7" i="7"/>
  <c r="Y6" i="7"/>
  <c r="AC6" i="7" s="1"/>
  <c r="X6" i="7"/>
  <c r="W6" i="7"/>
  <c r="AA6" i="7" s="1"/>
  <c r="N4" i="7"/>
  <c r="M4" i="7"/>
  <c r="L4" i="7"/>
  <c r="K4" i="7"/>
  <c r="J4" i="7"/>
  <c r="I4" i="7"/>
  <c r="H12" i="5"/>
  <c r="S4" i="7" s="1"/>
  <c r="H12" i="4"/>
  <c r="Q4" i="7" s="1"/>
  <c r="AA46" i="7" l="1"/>
  <c r="AA26" i="7"/>
  <c r="AB9" i="7"/>
  <c r="AB12" i="7"/>
  <c r="AA14" i="7"/>
  <c r="AB25" i="7"/>
  <c r="AA28" i="7"/>
  <c r="AB32" i="7"/>
  <c r="AA34" i="7"/>
  <c r="AB45" i="7"/>
  <c r="AB48" i="7"/>
  <c r="AA50" i="7"/>
  <c r="AB61" i="7"/>
  <c r="AB64" i="7"/>
  <c r="AA66" i="7"/>
  <c r="AB77" i="7"/>
  <c r="AB80" i="7"/>
  <c r="AA82" i="7"/>
  <c r="AB93" i="7"/>
  <c r="AB96" i="7"/>
  <c r="AA98" i="7"/>
  <c r="AB109" i="7"/>
  <c r="AB112" i="7"/>
  <c r="AA114" i="7"/>
  <c r="AB125" i="7"/>
  <c r="AB128" i="7"/>
  <c r="AB161" i="7"/>
  <c r="AA162" i="7"/>
  <c r="AB208" i="7"/>
  <c r="AA10" i="7"/>
  <c r="AB164" i="7"/>
  <c r="AB184" i="7"/>
  <c r="AA58" i="7"/>
  <c r="AB72" i="7"/>
  <c r="AA74" i="7"/>
  <c r="AB88" i="7"/>
  <c r="AA90" i="7"/>
  <c r="AB104" i="7"/>
  <c r="AA106" i="7"/>
  <c r="AB120" i="7"/>
  <c r="AA122" i="7"/>
  <c r="AB140" i="7"/>
  <c r="AA210" i="7"/>
  <c r="AA226" i="7"/>
  <c r="AB257" i="7"/>
  <c r="AB267" i="7"/>
  <c r="AB307" i="7"/>
  <c r="AB399" i="7"/>
  <c r="AA412" i="7"/>
  <c r="AB472" i="7"/>
  <c r="AB504" i="7"/>
  <c r="AB512" i="7"/>
  <c r="AB551" i="7"/>
  <c r="AB555" i="7"/>
  <c r="AB644" i="7"/>
  <c r="AB678" i="7"/>
  <c r="AB698" i="7"/>
  <c r="AB826" i="7"/>
  <c r="AB830" i="7"/>
  <c r="AB834" i="7"/>
  <c r="AB842" i="7"/>
  <c r="AB858" i="7"/>
  <c r="AB944" i="7"/>
  <c r="AB948" i="7"/>
  <c r="AB986" i="7"/>
  <c r="AB990" i="7"/>
  <c r="AA214" i="7"/>
  <c r="AB221" i="7"/>
  <c r="AB225" i="7"/>
  <c r="AA292" i="7"/>
  <c r="AA368" i="7"/>
  <c r="AB411" i="7"/>
  <c r="AA440" i="7"/>
  <c r="AA444" i="7"/>
  <c r="AB448" i="7"/>
  <c r="AA471" i="7"/>
  <c r="AB480" i="7"/>
  <c r="AB545" i="7"/>
  <c r="AB550" i="7"/>
  <c r="AB567" i="7"/>
  <c r="AB672" i="7"/>
  <c r="AB803" i="7"/>
  <c r="AB807" i="7"/>
  <c r="AB811" i="7"/>
  <c r="AB825" i="7"/>
  <c r="AB841" i="7"/>
  <c r="AA853" i="7"/>
  <c r="AA857" i="7"/>
  <c r="AB176" i="7"/>
  <c r="AA178" i="7"/>
  <c r="AB212" i="7"/>
  <c r="AB213" i="7"/>
  <c r="AB216" i="7"/>
  <c r="AA246" i="7"/>
  <c r="AB291" i="7"/>
  <c r="AB366" i="7"/>
  <c r="AB367" i="7"/>
  <c r="AA380" i="7"/>
  <c r="AA432" i="7"/>
  <c r="AB438" i="7"/>
  <c r="AB439" i="7"/>
  <c r="AB443" i="7"/>
  <c r="AA446" i="7"/>
  <c r="AB451" i="7"/>
  <c r="AB456" i="7"/>
  <c r="AA473" i="7"/>
  <c r="AA478" i="7"/>
  <c r="AA487" i="7"/>
  <c r="AB488" i="7"/>
  <c r="AB539" i="7"/>
  <c r="AB560" i="7"/>
  <c r="AB561" i="7"/>
  <c r="AB626" i="7"/>
  <c r="AB629" i="7"/>
  <c r="AB633" i="7"/>
  <c r="AB634" i="7"/>
  <c r="AB637" i="7"/>
  <c r="AB641" i="7"/>
  <c r="AA675" i="7"/>
  <c r="AB684" i="7"/>
  <c r="AA691" i="7"/>
  <c r="AB762" i="7"/>
  <c r="AB766" i="7"/>
  <c r="AB770" i="7"/>
  <c r="AB774" i="7"/>
  <c r="AB778" i="7"/>
  <c r="AB782" i="7"/>
  <c r="AB786" i="7"/>
  <c r="AB790" i="7"/>
  <c r="AB794" i="7"/>
  <c r="AB798" i="7"/>
  <c r="AB802" i="7"/>
  <c r="AB806" i="7"/>
  <c r="AB810" i="7"/>
  <c r="AB819" i="7"/>
  <c r="AB823" i="7"/>
  <c r="AB839" i="7"/>
  <c r="AA851" i="7"/>
  <c r="AA855" i="7"/>
  <c r="AA859" i="7"/>
  <c r="AB917" i="7"/>
  <c r="AA921" i="7"/>
  <c r="AA925" i="7"/>
  <c r="AB930" i="7"/>
  <c r="AB945" i="7"/>
  <c r="AB954" i="7"/>
  <c r="AB970" i="7"/>
  <c r="AB974" i="7"/>
  <c r="AB978" i="7"/>
  <c r="AB982" i="7"/>
  <c r="AA987" i="7"/>
  <c r="AA991" i="7"/>
  <c r="AA628" i="7"/>
  <c r="AB628" i="7"/>
  <c r="AB13" i="7"/>
  <c r="AB21" i="7"/>
  <c r="AB33" i="7"/>
  <c r="AB41" i="7"/>
  <c r="AB49" i="7"/>
  <c r="AB57" i="7"/>
  <c r="AB65" i="7"/>
  <c r="AB73" i="7"/>
  <c r="AB81" i="7"/>
  <c r="AB89" i="7"/>
  <c r="AB97" i="7"/>
  <c r="AB105" i="7"/>
  <c r="AB113" i="7"/>
  <c r="AB121" i="7"/>
  <c r="AB149" i="7"/>
  <c r="AA150" i="7"/>
  <c r="AB169" i="7"/>
  <c r="AB189" i="7"/>
  <c r="AB233" i="7"/>
  <c r="AB253" i="7"/>
  <c r="AB271" i="7"/>
  <c r="AA300" i="7"/>
  <c r="AB30" i="7"/>
  <c r="AB129" i="7"/>
  <c r="AB137" i="7"/>
  <c r="AB144" i="7"/>
  <c r="AB156" i="7"/>
  <c r="AB157" i="7"/>
  <c r="AA158" i="7"/>
  <c r="AB180" i="7"/>
  <c r="AA222" i="7"/>
  <c r="AB244" i="7"/>
  <c r="AA284" i="7"/>
  <c r="AB299" i="7"/>
  <c r="AB16" i="7"/>
  <c r="AB24" i="7"/>
  <c r="AB36" i="7"/>
  <c r="AB44" i="7"/>
  <c r="AB52" i="7"/>
  <c r="AB60" i="7"/>
  <c r="AB68" i="7"/>
  <c r="AB76" i="7"/>
  <c r="AB84" i="7"/>
  <c r="AB92" i="7"/>
  <c r="AB100" i="7"/>
  <c r="AB108" i="7"/>
  <c r="AB116" i="7"/>
  <c r="AB124" i="7"/>
  <c r="AB152" i="7"/>
  <c r="AA170" i="7"/>
  <c r="AB200" i="7"/>
  <c r="AA234" i="7"/>
  <c r="AA264" i="7"/>
  <c r="AB283" i="7"/>
  <c r="AB323" i="7"/>
  <c r="AB331" i="7"/>
  <c r="AB339" i="7"/>
  <c r="AB347" i="7"/>
  <c r="AB355" i="7"/>
  <c r="AB375" i="7"/>
  <c r="AA376" i="7"/>
  <c r="AB387" i="7"/>
  <c r="AB407" i="7"/>
  <c r="AA408" i="7"/>
  <c r="AA660" i="7"/>
  <c r="AB660" i="7"/>
  <c r="AA837" i="7"/>
  <c r="AB837" i="7"/>
  <c r="AB177" i="7"/>
  <c r="AB197" i="7"/>
  <c r="AA198" i="7"/>
  <c r="AB209" i="7"/>
  <c r="AB229" i="7"/>
  <c r="AA230" i="7"/>
  <c r="AB241" i="7"/>
  <c r="AB261" i="7"/>
  <c r="AA262" i="7"/>
  <c r="AB279" i="7"/>
  <c r="AB287" i="7"/>
  <c r="AA288" i="7"/>
  <c r="AB295" i="7"/>
  <c r="AB303" i="7"/>
  <c r="AA304" i="7"/>
  <c r="AB315" i="7"/>
  <c r="AA316" i="7"/>
  <c r="AB363" i="7"/>
  <c r="AB383" i="7"/>
  <c r="AA384" i="7"/>
  <c r="AB395" i="7"/>
  <c r="AB861" i="7"/>
  <c r="AA861" i="7"/>
  <c r="AB899" i="7"/>
  <c r="AB160" i="7"/>
  <c r="AB172" i="7"/>
  <c r="AB173" i="7"/>
  <c r="AA174" i="7"/>
  <c r="AB185" i="7"/>
  <c r="AB192" i="7"/>
  <c r="AB204" i="7"/>
  <c r="AB205" i="7"/>
  <c r="AA206" i="7"/>
  <c r="AB217" i="7"/>
  <c r="AB224" i="7"/>
  <c r="AB236" i="7"/>
  <c r="AB237" i="7"/>
  <c r="AA238" i="7"/>
  <c r="AB249" i="7"/>
  <c r="AB256" i="7"/>
  <c r="AB275" i="7"/>
  <c r="AB311" i="7"/>
  <c r="AB319" i="7"/>
  <c r="AA320" i="7"/>
  <c r="AB326" i="7"/>
  <c r="AB327" i="7"/>
  <c r="AA328" i="7"/>
  <c r="AB334" i="7"/>
  <c r="AB335" i="7"/>
  <c r="AA336" i="7"/>
  <c r="AB342" i="7"/>
  <c r="AB343" i="7"/>
  <c r="AA344" i="7"/>
  <c r="AB350" i="7"/>
  <c r="AB351" i="7"/>
  <c r="AA352" i="7"/>
  <c r="AB358" i="7"/>
  <c r="AB359" i="7"/>
  <c r="AA360" i="7"/>
  <c r="AB371" i="7"/>
  <c r="AB390" i="7"/>
  <c r="AB391" i="7"/>
  <c r="AA392" i="7"/>
  <c r="AB403" i="7"/>
  <c r="AB926" i="7"/>
  <c r="AB938" i="7"/>
  <c r="AB415" i="7"/>
  <c r="AA416" i="7"/>
  <c r="AB427" i="7"/>
  <c r="AA447" i="7"/>
  <c r="AB458" i="7"/>
  <c r="AA463" i="7"/>
  <c r="AB474" i="7"/>
  <c r="AA479" i="7"/>
  <c r="AB483" i="7"/>
  <c r="AB490" i="7"/>
  <c r="AA494" i="7"/>
  <c r="AA495" i="7"/>
  <c r="AB499" i="7"/>
  <c r="AA505" i="7"/>
  <c r="AB506" i="7"/>
  <c r="AA510" i="7"/>
  <c r="AA511" i="7"/>
  <c r="AB515" i="7"/>
  <c r="AB523" i="7"/>
  <c r="AB529" i="7"/>
  <c r="AB530" i="7"/>
  <c r="AB535" i="7"/>
  <c r="AB540" i="7"/>
  <c r="AB571" i="7"/>
  <c r="AB642" i="7"/>
  <c r="AB670" i="7"/>
  <c r="AB688" i="7"/>
  <c r="AA697" i="7"/>
  <c r="AB748" i="7"/>
  <c r="AB752" i="7"/>
  <c r="AB756" i="7"/>
  <c r="AB760" i="7"/>
  <c r="AB764" i="7"/>
  <c r="AB768" i="7"/>
  <c r="AB772" i="7"/>
  <c r="AB776" i="7"/>
  <c r="AB780" i="7"/>
  <c r="AB784" i="7"/>
  <c r="AB788" i="7"/>
  <c r="AB792" i="7"/>
  <c r="AB796" i="7"/>
  <c r="AB800" i="7"/>
  <c r="AB804" i="7"/>
  <c r="AB808" i="7"/>
  <c r="AB824" i="7"/>
  <c r="AB898" i="7"/>
  <c r="AA937" i="7"/>
  <c r="AB942" i="7"/>
  <c r="AB951" i="7"/>
  <c r="AA971" i="7"/>
  <c r="AA979" i="7"/>
  <c r="AA983" i="7"/>
  <c r="AA984" i="7"/>
  <c r="AA988" i="7"/>
  <c r="AA997" i="7"/>
  <c r="AB422" i="7"/>
  <c r="AA424" i="7"/>
  <c r="AB435" i="7"/>
  <c r="AA449" i="7"/>
  <c r="AA465" i="7"/>
  <c r="AA481" i="7"/>
  <c r="AA497" i="7"/>
  <c r="AA513" i="7"/>
  <c r="AA522" i="7"/>
  <c r="AA586" i="7"/>
  <c r="AA590" i="7"/>
  <c r="AA594" i="7"/>
  <c r="AA598" i="7"/>
  <c r="AA602" i="7"/>
  <c r="AA606" i="7"/>
  <c r="AA610" i="7"/>
  <c r="AA614" i="7"/>
  <c r="AA618" i="7"/>
  <c r="AA622" i="7"/>
  <c r="AB631" i="7"/>
  <c r="AA640" i="7"/>
  <c r="AA644" i="7"/>
  <c r="AB645" i="7"/>
  <c r="AB649" i="7"/>
  <c r="AB663" i="7"/>
  <c r="AB673" i="7"/>
  <c r="AB775" i="7"/>
  <c r="AB779" i="7"/>
  <c r="AB783" i="7"/>
  <c r="AB787" i="7"/>
  <c r="AB791" i="7"/>
  <c r="AB795" i="7"/>
  <c r="AB799" i="7"/>
  <c r="AB812" i="7"/>
  <c r="AA817" i="7"/>
  <c r="AB822" i="7"/>
  <c r="AB831" i="7"/>
  <c r="AB848" i="7"/>
  <c r="AB849" i="7"/>
  <c r="AB851" i="7"/>
  <c r="AB853" i="7"/>
  <c r="AB902" i="7"/>
  <c r="AB906" i="7"/>
  <c r="AB907" i="7"/>
  <c r="AB430" i="7"/>
  <c r="AA525" i="7"/>
  <c r="AB528" i="7"/>
  <c r="AB532" i="7"/>
  <c r="AB543" i="7"/>
  <c r="AB548" i="7"/>
  <c r="AB549" i="7"/>
  <c r="AB559" i="7"/>
  <c r="AB564" i="7"/>
  <c r="AB565" i="7"/>
  <c r="AB566" i="7"/>
  <c r="AA634" i="7"/>
  <c r="AB635" i="7"/>
  <c r="AB639" i="7"/>
  <c r="AB653" i="7"/>
  <c r="AB657" i="7"/>
  <c r="AA666" i="7"/>
  <c r="AB667" i="7"/>
  <c r="AB677" i="7"/>
  <c r="AA683" i="7"/>
  <c r="AB685" i="7"/>
  <c r="AA761" i="7"/>
  <c r="AA765" i="7"/>
  <c r="AA769" i="7"/>
  <c r="AA773" i="7"/>
  <c r="AA777" i="7"/>
  <c r="AA781" i="7"/>
  <c r="AA785" i="7"/>
  <c r="AA789" i="7"/>
  <c r="AA793" i="7"/>
  <c r="AA797" i="7"/>
  <c r="AA801" i="7"/>
  <c r="AA805" i="7"/>
  <c r="AA841" i="7"/>
  <c r="AB843" i="7"/>
  <c r="AA863" i="7"/>
  <c r="AA872" i="7"/>
  <c r="AA876" i="7"/>
  <c r="AA880" i="7"/>
  <c r="AA884" i="7"/>
  <c r="AA888" i="7"/>
  <c r="AA892" i="7"/>
  <c r="AA896" i="7"/>
  <c r="AA905" i="7"/>
  <c r="AA909" i="7"/>
  <c r="AB910" i="7"/>
  <c r="AB914" i="7"/>
  <c r="AA929" i="7"/>
  <c r="AB931" i="7"/>
  <c r="AA953" i="7"/>
  <c r="AA973" i="7"/>
  <c r="AB996" i="7"/>
  <c r="AB999" i="7"/>
  <c r="AB1000" i="7"/>
  <c r="AB8" i="7"/>
  <c r="AA518" i="7"/>
  <c r="AB518" i="7"/>
  <c r="AA636" i="7"/>
  <c r="AB636" i="7"/>
  <c r="AA668" i="7"/>
  <c r="AB668" i="7"/>
  <c r="AB699" i="7"/>
  <c r="AA699" i="7"/>
  <c r="AB707" i="7"/>
  <c r="AA707" i="7"/>
  <c r="AB715" i="7"/>
  <c r="AA715" i="7"/>
  <c r="AB727" i="7"/>
  <c r="AA727" i="7"/>
  <c r="AB739" i="7"/>
  <c r="AA739" i="7"/>
  <c r="AB6" i="7"/>
  <c r="AA8" i="7"/>
  <c r="AB11" i="7"/>
  <c r="AB14" i="7"/>
  <c r="AA16" i="7"/>
  <c r="AB19" i="7"/>
  <c r="AB22" i="7"/>
  <c r="AA24" i="7"/>
  <c r="AB27" i="7"/>
  <c r="AA30" i="7"/>
  <c r="AB31" i="7"/>
  <c r="AB34" i="7"/>
  <c r="AA36" i="7"/>
  <c r="AB39" i="7"/>
  <c r="AB42" i="7"/>
  <c r="AA44" i="7"/>
  <c r="AB47" i="7"/>
  <c r="AB50" i="7"/>
  <c r="AA52" i="7"/>
  <c r="AB55" i="7"/>
  <c r="AB58" i="7"/>
  <c r="AA60" i="7"/>
  <c r="AB63" i="7"/>
  <c r="AB66" i="7"/>
  <c r="AA68" i="7"/>
  <c r="AB71" i="7"/>
  <c r="AB74" i="7"/>
  <c r="AA76" i="7"/>
  <c r="AB79" i="7"/>
  <c r="AB82" i="7"/>
  <c r="AA84" i="7"/>
  <c r="AB87" i="7"/>
  <c r="AB90" i="7"/>
  <c r="AA92" i="7"/>
  <c r="AB95" i="7"/>
  <c r="AB98" i="7"/>
  <c r="AA100" i="7"/>
  <c r="AB103" i="7"/>
  <c r="AB106" i="7"/>
  <c r="AA108" i="7"/>
  <c r="AB111" i="7"/>
  <c r="AB114" i="7"/>
  <c r="AA116" i="7"/>
  <c r="AB119" i="7"/>
  <c r="AB122" i="7"/>
  <c r="AA124" i="7"/>
  <c r="AB127" i="7"/>
  <c r="AB130" i="7"/>
  <c r="AA132" i="7"/>
  <c r="AB135" i="7"/>
  <c r="AB138" i="7"/>
  <c r="AA140" i="7"/>
  <c r="AB143" i="7"/>
  <c r="AB146" i="7"/>
  <c r="AA148" i="7"/>
  <c r="AB151" i="7"/>
  <c r="AB154" i="7"/>
  <c r="AA156" i="7"/>
  <c r="AB159" i="7"/>
  <c r="AB162" i="7"/>
  <c r="AA164" i="7"/>
  <c r="AB167" i="7"/>
  <c r="AB170" i="7"/>
  <c r="AA172" i="7"/>
  <c r="AB175" i="7"/>
  <c r="AB178" i="7"/>
  <c r="AA180" i="7"/>
  <c r="AB183" i="7"/>
  <c r="AB186" i="7"/>
  <c r="AA188" i="7"/>
  <c r="AB191" i="7"/>
  <c r="AB194" i="7"/>
  <c r="AA196" i="7"/>
  <c r="AB199" i="7"/>
  <c r="AB202" i="7"/>
  <c r="AA204" i="7"/>
  <c r="AB207" i="7"/>
  <c r="AB210" i="7"/>
  <c r="AA212" i="7"/>
  <c r="AB215" i="7"/>
  <c r="AB218" i="7"/>
  <c r="AA220" i="7"/>
  <c r="AB223" i="7"/>
  <c r="AB226" i="7"/>
  <c r="AA228" i="7"/>
  <c r="AB231" i="7"/>
  <c r="AB234" i="7"/>
  <c r="AA236" i="7"/>
  <c r="AB239" i="7"/>
  <c r="AB242" i="7"/>
  <c r="AA244" i="7"/>
  <c r="AB247" i="7"/>
  <c r="AB250" i="7"/>
  <c r="AA252" i="7"/>
  <c r="AB255" i="7"/>
  <c r="AB258" i="7"/>
  <c r="AA260" i="7"/>
  <c r="AB263" i="7"/>
  <c r="AB274" i="7"/>
  <c r="AA274" i="7"/>
  <c r="AB290" i="7"/>
  <c r="AA290" i="7"/>
  <c r="AB306" i="7"/>
  <c r="AA306" i="7"/>
  <c r="AB322" i="7"/>
  <c r="AA322" i="7"/>
  <c r="AB330" i="7"/>
  <c r="AA330" i="7"/>
  <c r="AB338" i="7"/>
  <c r="AA338" i="7"/>
  <c r="AB346" i="7"/>
  <c r="AA346" i="7"/>
  <c r="AB354" i="7"/>
  <c r="AA354" i="7"/>
  <c r="AB386" i="7"/>
  <c r="AA386" i="7"/>
  <c r="AB418" i="7"/>
  <c r="AA418" i="7"/>
  <c r="AB278" i="7"/>
  <c r="AA278" i="7"/>
  <c r="AB310" i="7"/>
  <c r="AA310" i="7"/>
  <c r="AB410" i="7"/>
  <c r="AA410" i="7"/>
  <c r="AA486" i="7"/>
  <c r="AB486" i="7"/>
  <c r="AB711" i="7"/>
  <c r="AA711" i="7"/>
  <c r="AB723" i="7"/>
  <c r="AA723" i="7"/>
  <c r="AB735" i="7"/>
  <c r="AA735" i="7"/>
  <c r="AB270" i="7"/>
  <c r="AA270" i="7"/>
  <c r="AB286" i="7"/>
  <c r="AA286" i="7"/>
  <c r="AB302" i="7"/>
  <c r="AA302" i="7"/>
  <c r="AB318" i="7"/>
  <c r="AA318" i="7"/>
  <c r="AB362" i="7"/>
  <c r="AA362" i="7"/>
  <c r="AB394" i="7"/>
  <c r="AA394" i="7"/>
  <c r="AB426" i="7"/>
  <c r="AA426" i="7"/>
  <c r="AB459" i="7"/>
  <c r="AA459" i="7"/>
  <c r="AB475" i="7"/>
  <c r="AA475" i="7"/>
  <c r="AB491" i="7"/>
  <c r="AA491" i="7"/>
  <c r="AB507" i="7"/>
  <c r="AA507" i="7"/>
  <c r="AB28" i="7"/>
  <c r="AB294" i="7"/>
  <c r="AA294" i="7"/>
  <c r="AB378" i="7"/>
  <c r="AA378" i="7"/>
  <c r="AB442" i="7"/>
  <c r="AA442" i="7"/>
  <c r="AA454" i="7"/>
  <c r="AB454" i="7"/>
  <c r="AA470" i="7"/>
  <c r="AB470" i="7"/>
  <c r="AA502" i="7"/>
  <c r="AB502" i="7"/>
  <c r="AB703" i="7"/>
  <c r="AA703" i="7"/>
  <c r="AB719" i="7"/>
  <c r="AA719" i="7"/>
  <c r="AB731" i="7"/>
  <c r="AA731" i="7"/>
  <c r="AA941" i="7"/>
  <c r="AB941" i="7"/>
  <c r="U4" i="7"/>
  <c r="AB7" i="7"/>
  <c r="AB10" i="7"/>
  <c r="AA12" i="7"/>
  <c r="AB15" i="7"/>
  <c r="AB18" i="7"/>
  <c r="AA20" i="7"/>
  <c r="AB23" i="7"/>
  <c r="AB26" i="7"/>
  <c r="AB29" i="7"/>
  <c r="AA32" i="7"/>
  <c r="AB35" i="7"/>
  <c r="AB38" i="7"/>
  <c r="AA40" i="7"/>
  <c r="AB43" i="7"/>
  <c r="AB46" i="7"/>
  <c r="AA48" i="7"/>
  <c r="AB51" i="7"/>
  <c r="AB54" i="7"/>
  <c r="AA56" i="7"/>
  <c r="AB59" i="7"/>
  <c r="AB62" i="7"/>
  <c r="AA64" i="7"/>
  <c r="AB67" i="7"/>
  <c r="AB70" i="7"/>
  <c r="AA72" i="7"/>
  <c r="AB75" i="7"/>
  <c r="AB78" i="7"/>
  <c r="AA80" i="7"/>
  <c r="AB83" i="7"/>
  <c r="AB86" i="7"/>
  <c r="AA88" i="7"/>
  <c r="AB91" i="7"/>
  <c r="AB94" i="7"/>
  <c r="AA96" i="7"/>
  <c r="AB99" i="7"/>
  <c r="AB102" i="7"/>
  <c r="AA104" i="7"/>
  <c r="AB107" i="7"/>
  <c r="AB110" i="7"/>
  <c r="AA112" i="7"/>
  <c r="AB115" i="7"/>
  <c r="AB118" i="7"/>
  <c r="AA120" i="7"/>
  <c r="AB123" i="7"/>
  <c r="AB126" i="7"/>
  <c r="AA128" i="7"/>
  <c r="AB131" i="7"/>
  <c r="AB134" i="7"/>
  <c r="AA136" i="7"/>
  <c r="AB139" i="7"/>
  <c r="AB142" i="7"/>
  <c r="AA144" i="7"/>
  <c r="AB147" i="7"/>
  <c r="AB150" i="7"/>
  <c r="AA152" i="7"/>
  <c r="AB155" i="7"/>
  <c r="AB158" i="7"/>
  <c r="AA160" i="7"/>
  <c r="AB163" i="7"/>
  <c r="AB166" i="7"/>
  <c r="AA168" i="7"/>
  <c r="AB171" i="7"/>
  <c r="AB174" i="7"/>
  <c r="AA176" i="7"/>
  <c r="AB179" i="7"/>
  <c r="AB182" i="7"/>
  <c r="AA184" i="7"/>
  <c r="AB187" i="7"/>
  <c r="AB190" i="7"/>
  <c r="AA192" i="7"/>
  <c r="AB195" i="7"/>
  <c r="AB198" i="7"/>
  <c r="AA200" i="7"/>
  <c r="AB203" i="7"/>
  <c r="AB206" i="7"/>
  <c r="AA208" i="7"/>
  <c r="AB211" i="7"/>
  <c r="AB214" i="7"/>
  <c r="AA216" i="7"/>
  <c r="AB219" i="7"/>
  <c r="AB222" i="7"/>
  <c r="AA224" i="7"/>
  <c r="AB227" i="7"/>
  <c r="AB230" i="7"/>
  <c r="AA232" i="7"/>
  <c r="AB235" i="7"/>
  <c r="AB238" i="7"/>
  <c r="AA240" i="7"/>
  <c r="AB243" i="7"/>
  <c r="AB246" i="7"/>
  <c r="AA248" i="7"/>
  <c r="AB251" i="7"/>
  <c r="AB254" i="7"/>
  <c r="AA256" i="7"/>
  <c r="AB259" i="7"/>
  <c r="AB262" i="7"/>
  <c r="AB266" i="7"/>
  <c r="AA266" i="7"/>
  <c r="AB282" i="7"/>
  <c r="AA282" i="7"/>
  <c r="AB298" i="7"/>
  <c r="AA298" i="7"/>
  <c r="AB314" i="7"/>
  <c r="AA314" i="7"/>
  <c r="AB370" i="7"/>
  <c r="AA370" i="7"/>
  <c r="AB402" i="7"/>
  <c r="AA402" i="7"/>
  <c r="AB434" i="7"/>
  <c r="AA434" i="7"/>
  <c r="AB519" i="7"/>
  <c r="AA519" i="7"/>
  <c r="AB265" i="7"/>
  <c r="AB268" i="7"/>
  <c r="AB273" i="7"/>
  <c r="AB276" i="7"/>
  <c r="AB281" i="7"/>
  <c r="AB284" i="7"/>
  <c r="AB289" i="7"/>
  <c r="AB292" i="7"/>
  <c r="AB297" i="7"/>
  <c r="AB300" i="7"/>
  <c r="AB305" i="7"/>
  <c r="AB308" i="7"/>
  <c r="AB313" i="7"/>
  <c r="AB316" i="7"/>
  <c r="AB321" i="7"/>
  <c r="AB324" i="7"/>
  <c r="AA326" i="7"/>
  <c r="AB329" i="7"/>
  <c r="AB332" i="7"/>
  <c r="AA334" i="7"/>
  <c r="AB337" i="7"/>
  <c r="AB340" i="7"/>
  <c r="AA342" i="7"/>
  <c r="AB345" i="7"/>
  <c r="AB348" i="7"/>
  <c r="AA350" i="7"/>
  <c r="AB353" i="7"/>
  <c r="AB356" i="7"/>
  <c r="AA358" i="7"/>
  <c r="AB361" i="7"/>
  <c r="AB364" i="7"/>
  <c r="AA366" i="7"/>
  <c r="AB369" i="7"/>
  <c r="AB372" i="7"/>
  <c r="AA374" i="7"/>
  <c r="AB377" i="7"/>
  <c r="AB380" i="7"/>
  <c r="AA382" i="7"/>
  <c r="AB385" i="7"/>
  <c r="AB388" i="7"/>
  <c r="AA390" i="7"/>
  <c r="AB393" i="7"/>
  <c r="AB396" i="7"/>
  <c r="AA398" i="7"/>
  <c r="AB401" i="7"/>
  <c r="AB404" i="7"/>
  <c r="AA406" i="7"/>
  <c r="AB409" i="7"/>
  <c r="AB412" i="7"/>
  <c r="AA414" i="7"/>
  <c r="AB417" i="7"/>
  <c r="AB420" i="7"/>
  <c r="AA422" i="7"/>
  <c r="AB425" i="7"/>
  <c r="AB428" i="7"/>
  <c r="AA430" i="7"/>
  <c r="AB433" i="7"/>
  <c r="AB436" i="7"/>
  <c r="AA438" i="7"/>
  <c r="AB441" i="7"/>
  <c r="AB444" i="7"/>
  <c r="AB446" i="7"/>
  <c r="AA450" i="7"/>
  <c r="AA451" i="7"/>
  <c r="AA453" i="7"/>
  <c r="AB455" i="7"/>
  <c r="AB460" i="7"/>
  <c r="AB462" i="7"/>
  <c r="AA466" i="7"/>
  <c r="AA467" i="7"/>
  <c r="AA469" i="7"/>
  <c r="AB471" i="7"/>
  <c r="AB476" i="7"/>
  <c r="AB478" i="7"/>
  <c r="AA482" i="7"/>
  <c r="AA483" i="7"/>
  <c r="AA485" i="7"/>
  <c r="AB487" i="7"/>
  <c r="AB492" i="7"/>
  <c r="AB494" i="7"/>
  <c r="AA498" i="7"/>
  <c r="AA499" i="7"/>
  <c r="AA501" i="7"/>
  <c r="AB503" i="7"/>
  <c r="AB508" i="7"/>
  <c r="AB510" i="7"/>
  <c r="AA514" i="7"/>
  <c r="AA515" i="7"/>
  <c r="AA517" i="7"/>
  <c r="AB520" i="7"/>
  <c r="AB522" i="7"/>
  <c r="AA523" i="7"/>
  <c r="AA526" i="7"/>
  <c r="AB527" i="7"/>
  <c r="AA533" i="7"/>
  <c r="AA534" i="7"/>
  <c r="AA541" i="7"/>
  <c r="AA542" i="7"/>
  <c r="AA550" i="7"/>
  <c r="AB552" i="7"/>
  <c r="AB553" i="7"/>
  <c r="AB558" i="7"/>
  <c r="AA562" i="7"/>
  <c r="AB570" i="7"/>
  <c r="AA573" i="7"/>
  <c r="AB745" i="7"/>
  <c r="AA745" i="7"/>
  <c r="AA652" i="7"/>
  <c r="AB652" i="7"/>
  <c r="AB701" i="7"/>
  <c r="AA701" i="7"/>
  <c r="AB705" i="7"/>
  <c r="AA705" i="7"/>
  <c r="AB709" i="7"/>
  <c r="AA709" i="7"/>
  <c r="AB713" i="7"/>
  <c r="AA713" i="7"/>
  <c r="AB717" i="7"/>
  <c r="AA717" i="7"/>
  <c r="AB721" i="7"/>
  <c r="AA721" i="7"/>
  <c r="AB725" i="7"/>
  <c r="AA725" i="7"/>
  <c r="AB729" i="7"/>
  <c r="AA729" i="7"/>
  <c r="AB733" i="7"/>
  <c r="AA733" i="7"/>
  <c r="AB737" i="7"/>
  <c r="AA737" i="7"/>
  <c r="AB743" i="7"/>
  <c r="AA743" i="7"/>
  <c r="AB264" i="7"/>
  <c r="AB269" i="7"/>
  <c r="AB272" i="7"/>
  <c r="AB277" i="7"/>
  <c r="AB280" i="7"/>
  <c r="AB285" i="7"/>
  <c r="AB288" i="7"/>
  <c r="AB293" i="7"/>
  <c r="AB296" i="7"/>
  <c r="AB301" i="7"/>
  <c r="AB304" i="7"/>
  <c r="AB309" i="7"/>
  <c r="AB312" i="7"/>
  <c r="AB317" i="7"/>
  <c r="AB320" i="7"/>
  <c r="AB325" i="7"/>
  <c r="AB328" i="7"/>
  <c r="AB333" i="7"/>
  <c r="AB336" i="7"/>
  <c r="AB341" i="7"/>
  <c r="AB344" i="7"/>
  <c r="AB349" i="7"/>
  <c r="AB352" i="7"/>
  <c r="AB357" i="7"/>
  <c r="AB360" i="7"/>
  <c r="AB365" i="7"/>
  <c r="AB368" i="7"/>
  <c r="AB373" i="7"/>
  <c r="AB376" i="7"/>
  <c r="AB381" i="7"/>
  <c r="AB384" i="7"/>
  <c r="AB389" i="7"/>
  <c r="AB392" i="7"/>
  <c r="AB397" i="7"/>
  <c r="AB400" i="7"/>
  <c r="AB405" i="7"/>
  <c r="AB408" i="7"/>
  <c r="AB413" i="7"/>
  <c r="AB416" i="7"/>
  <c r="AB421" i="7"/>
  <c r="AB424" i="7"/>
  <c r="AB429" i="7"/>
  <c r="AB432" i="7"/>
  <c r="AB437" i="7"/>
  <c r="AB440" i="7"/>
  <c r="AB445" i="7"/>
  <c r="AB447" i="7"/>
  <c r="AB452" i="7"/>
  <c r="AA458" i="7"/>
  <c r="AA461" i="7"/>
  <c r="AB463" i="7"/>
  <c r="AB468" i="7"/>
  <c r="AA474" i="7"/>
  <c r="AA477" i="7"/>
  <c r="AB479" i="7"/>
  <c r="AB484" i="7"/>
  <c r="AA490" i="7"/>
  <c r="AA493" i="7"/>
  <c r="AB495" i="7"/>
  <c r="AB500" i="7"/>
  <c r="AA506" i="7"/>
  <c r="AA509" i="7"/>
  <c r="AB511" i="7"/>
  <c r="AB516" i="7"/>
  <c r="AA521" i="7"/>
  <c r="AB524" i="7"/>
  <c r="AA530" i="7"/>
  <c r="AA531" i="7"/>
  <c r="AA537" i="7"/>
  <c r="AA538" i="7"/>
  <c r="AA546" i="7"/>
  <c r="AB556" i="7"/>
  <c r="AB557" i="7"/>
  <c r="AA566" i="7"/>
  <c r="AB568" i="7"/>
  <c r="AB569" i="7"/>
  <c r="AA575" i="7"/>
  <c r="AA579" i="7"/>
  <c r="AA583" i="7"/>
  <c r="AA587" i="7"/>
  <c r="AA591" i="7"/>
  <c r="AA595" i="7"/>
  <c r="AB741" i="7"/>
  <c r="AA741" i="7"/>
  <c r="AB686" i="7"/>
  <c r="AB694" i="7"/>
  <c r="AB700" i="7"/>
  <c r="AB702" i="7"/>
  <c r="AB704" i="7"/>
  <c r="AB706" i="7"/>
  <c r="AB708" i="7"/>
  <c r="AB710" i="7"/>
  <c r="AB712" i="7"/>
  <c r="AB714" i="7"/>
  <c r="AB716" i="7"/>
  <c r="AB718" i="7"/>
  <c r="AB720" i="7"/>
  <c r="AB722" i="7"/>
  <c r="AB724" i="7"/>
  <c r="AB726" i="7"/>
  <c r="AB728" i="7"/>
  <c r="AB730" i="7"/>
  <c r="AB732" i="7"/>
  <c r="AB734" i="7"/>
  <c r="AB736" i="7"/>
  <c r="AB738" i="7"/>
  <c r="AB740" i="7"/>
  <c r="AB742" i="7"/>
  <c r="AB744" i="7"/>
  <c r="AB746" i="7"/>
  <c r="AB749" i="7"/>
  <c r="AA749" i="7"/>
  <c r="AB750" i="7"/>
  <c r="AB753" i="7"/>
  <c r="AA753" i="7"/>
  <c r="AB754" i="7"/>
  <c r="AB757" i="7"/>
  <c r="AA757" i="7"/>
  <c r="AB758" i="7"/>
  <c r="AA821" i="7"/>
  <c r="AB821" i="7"/>
  <c r="AB847" i="7"/>
  <c r="AA847" i="7"/>
  <c r="AA901" i="7"/>
  <c r="AB901" i="7"/>
  <c r="AB922" i="7"/>
  <c r="AA1003" i="7"/>
  <c r="AB1003" i="7"/>
  <c r="AB674" i="7"/>
  <c r="AB682" i="7"/>
  <c r="AA577" i="7"/>
  <c r="AA581" i="7"/>
  <c r="AA585" i="7"/>
  <c r="AA589" i="7"/>
  <c r="AA593" i="7"/>
  <c r="AA597" i="7"/>
  <c r="AA601" i="7"/>
  <c r="AA605" i="7"/>
  <c r="AA609" i="7"/>
  <c r="AA613" i="7"/>
  <c r="AA617" i="7"/>
  <c r="AA621" i="7"/>
  <c r="AA625" i="7"/>
  <c r="AA626" i="7"/>
  <c r="AB627" i="7"/>
  <c r="AA632" i="7"/>
  <c r="AA642" i="7"/>
  <c r="AB643" i="7"/>
  <c r="AA648" i="7"/>
  <c r="AA658" i="7"/>
  <c r="AB659" i="7"/>
  <c r="AA664" i="7"/>
  <c r="AA679" i="7"/>
  <c r="AB689" i="7"/>
  <c r="AB690" i="7"/>
  <c r="AB697" i="7"/>
  <c r="AB747" i="7"/>
  <c r="AA747" i="7"/>
  <c r="AB751" i="7"/>
  <c r="AA751" i="7"/>
  <c r="AB755" i="7"/>
  <c r="AA755" i="7"/>
  <c r="AB759" i="7"/>
  <c r="AA759" i="7"/>
  <c r="AA763" i="7"/>
  <c r="AA767" i="7"/>
  <c r="AA771" i="7"/>
  <c r="AA775" i="7"/>
  <c r="AA779" i="7"/>
  <c r="AB845" i="7"/>
  <c r="AA845" i="7"/>
  <c r="AB865" i="7"/>
  <c r="AA865" i="7"/>
  <c r="AB946" i="7"/>
  <c r="AA975" i="7"/>
  <c r="AB975" i="7"/>
  <c r="AA807" i="7"/>
  <c r="AA809" i="7"/>
  <c r="AB820" i="7"/>
  <c r="AB832" i="7"/>
  <c r="AB844" i="7"/>
  <c r="AB866" i="7"/>
  <c r="AB932" i="7"/>
  <c r="AB940" i="7"/>
  <c r="AB952" i="7"/>
  <c r="AB994" i="7"/>
  <c r="AB998" i="7"/>
  <c r="AB1004" i="7"/>
  <c r="AB761" i="7"/>
  <c r="AB763" i="7"/>
  <c r="AB765" i="7"/>
  <c r="AB767" i="7"/>
  <c r="AB769" i="7"/>
  <c r="AB771" i="7"/>
  <c r="AB773" i="7"/>
  <c r="AB840" i="7"/>
  <c r="AB850" i="7"/>
  <c r="AB852" i="7"/>
  <c r="AB854" i="7"/>
  <c r="AB862" i="7"/>
  <c r="AB928" i="7"/>
  <c r="AB984" i="7"/>
  <c r="AB988" i="7"/>
  <c r="AB1002" i="7"/>
  <c r="AB813" i="7"/>
  <c r="AB814" i="7"/>
  <c r="AB815" i="7"/>
  <c r="AB816" i="7"/>
  <c r="AA825" i="7"/>
  <c r="AB827" i="7"/>
  <c r="AB828" i="7"/>
  <c r="AB835" i="7"/>
  <c r="AB836" i="7"/>
  <c r="AA856" i="7"/>
  <c r="AB857" i="7"/>
  <c r="AA864" i="7"/>
  <c r="AB867" i="7"/>
  <c r="AB870" i="7"/>
  <c r="AA873" i="7"/>
  <c r="AA877" i="7"/>
  <c r="AA881" i="7"/>
  <c r="AA885" i="7"/>
  <c r="AA889" i="7"/>
  <c r="AA893" i="7"/>
  <c r="AA897" i="7"/>
  <c r="AA907" i="7"/>
  <c r="AB908" i="7"/>
  <c r="AA913" i="7"/>
  <c r="AA917" i="7"/>
  <c r="AB918" i="7"/>
  <c r="AB923" i="7"/>
  <c r="AB924" i="7"/>
  <c r="AB935" i="7"/>
  <c r="AB936" i="7"/>
  <c r="AA945" i="7"/>
  <c r="AB947" i="7"/>
  <c r="AB955" i="7"/>
  <c r="AB956" i="7"/>
  <c r="AB972" i="7"/>
  <c r="AA981" i="7"/>
  <c r="AA986" i="7"/>
  <c r="AA990" i="7"/>
  <c r="AB992" i="7"/>
  <c r="AA995" i="7"/>
  <c r="AA999" i="7"/>
  <c r="AA1000" i="7"/>
  <c r="AA1005" i="7"/>
  <c r="AC4" i="7"/>
  <c r="AB449" i="7"/>
  <c r="AB457" i="7"/>
  <c r="AB461" i="7"/>
  <c r="AB477" i="7"/>
  <c r="AB493" i="7"/>
  <c r="AB509" i="7"/>
  <c r="AB517" i="7"/>
  <c r="AB525" i="7"/>
  <c r="AB538" i="7"/>
  <c r="AA959" i="7"/>
  <c r="AB959" i="7"/>
  <c r="AA963" i="7"/>
  <c r="AB963" i="7"/>
  <c r="AA985" i="7"/>
  <c r="AB985" i="7"/>
  <c r="AB533" i="7"/>
  <c r="AB537" i="7"/>
  <c r="AB541" i="7"/>
  <c r="AB554" i="7"/>
  <c r="AA638" i="7"/>
  <c r="AB638" i="7"/>
  <c r="AA654" i="7"/>
  <c r="AB654" i="7"/>
  <c r="AA671" i="7"/>
  <c r="AB671" i="7"/>
  <c r="AB453" i="7"/>
  <c r="AB481" i="7"/>
  <c r="AB513" i="7"/>
  <c r="AB531" i="7"/>
  <c r="AA15" i="7"/>
  <c r="AA17" i="7"/>
  <c r="AA19" i="7"/>
  <c r="AA21" i="7"/>
  <c r="AA23" i="7"/>
  <c r="AA25" i="7"/>
  <c r="AA27" i="7"/>
  <c r="AA29" i="7"/>
  <c r="AA31" i="7"/>
  <c r="AA33" i="7"/>
  <c r="AA35" i="7"/>
  <c r="AA37" i="7"/>
  <c r="AA39" i="7"/>
  <c r="AA41" i="7"/>
  <c r="AA43" i="7"/>
  <c r="AA45" i="7"/>
  <c r="AA47" i="7"/>
  <c r="AA49" i="7"/>
  <c r="AA51" i="7"/>
  <c r="AA53" i="7"/>
  <c r="AA55" i="7"/>
  <c r="AA57" i="7"/>
  <c r="AA59" i="7"/>
  <c r="AA61" i="7"/>
  <c r="AA63" i="7"/>
  <c r="AA65" i="7"/>
  <c r="AA67" i="7"/>
  <c r="AA69" i="7"/>
  <c r="AA71" i="7"/>
  <c r="AA73" i="7"/>
  <c r="AA75" i="7"/>
  <c r="AA77" i="7"/>
  <c r="AA79" i="7"/>
  <c r="AA81" i="7"/>
  <c r="AA83" i="7"/>
  <c r="AA85" i="7"/>
  <c r="AA87" i="7"/>
  <c r="AA89" i="7"/>
  <c r="AA91" i="7"/>
  <c r="AA93" i="7"/>
  <c r="AA95" i="7"/>
  <c r="AA97" i="7"/>
  <c r="AA99" i="7"/>
  <c r="AA101" i="7"/>
  <c r="AA103" i="7"/>
  <c r="AA105" i="7"/>
  <c r="AA107" i="7"/>
  <c r="AA109" i="7"/>
  <c r="AA111" i="7"/>
  <c r="AA113" i="7"/>
  <c r="AA115" i="7"/>
  <c r="AA117" i="7"/>
  <c r="AA119" i="7"/>
  <c r="AA121" i="7"/>
  <c r="AA123" i="7"/>
  <c r="AA125" i="7"/>
  <c r="AA127" i="7"/>
  <c r="AA129" i="7"/>
  <c r="AA131" i="7"/>
  <c r="AA133" i="7"/>
  <c r="AA135" i="7"/>
  <c r="AA137" i="7"/>
  <c r="AA139" i="7"/>
  <c r="AA141" i="7"/>
  <c r="AA143" i="7"/>
  <c r="AA145" i="7"/>
  <c r="AA147" i="7"/>
  <c r="AA149" i="7"/>
  <c r="AA151" i="7"/>
  <c r="AA153" i="7"/>
  <c r="AA155" i="7"/>
  <c r="AA157" i="7"/>
  <c r="AA159" i="7"/>
  <c r="AA161" i="7"/>
  <c r="AA163" i="7"/>
  <c r="AA165" i="7"/>
  <c r="AA167" i="7"/>
  <c r="AA169" i="7"/>
  <c r="AA171" i="7"/>
  <c r="AA173" i="7"/>
  <c r="AA175" i="7"/>
  <c r="AA177" i="7"/>
  <c r="AA179" i="7"/>
  <c r="AA181" i="7"/>
  <c r="AA183" i="7"/>
  <c r="AA185" i="7"/>
  <c r="AA187" i="7"/>
  <c r="AA189" i="7"/>
  <c r="AA191" i="7"/>
  <c r="AA193" i="7"/>
  <c r="AA195" i="7"/>
  <c r="AA197" i="7"/>
  <c r="AA199" i="7"/>
  <c r="AA201" i="7"/>
  <c r="AA203" i="7"/>
  <c r="AA205" i="7"/>
  <c r="AA207" i="7"/>
  <c r="AA209" i="7"/>
  <c r="AA211" i="7"/>
  <c r="AA213" i="7"/>
  <c r="AA215" i="7"/>
  <c r="AA217" i="7"/>
  <c r="AA219" i="7"/>
  <c r="AA221" i="7"/>
  <c r="AA223" i="7"/>
  <c r="AA225" i="7"/>
  <c r="AA227" i="7"/>
  <c r="AA229" i="7"/>
  <c r="AA231" i="7"/>
  <c r="AA233" i="7"/>
  <c r="AA235" i="7"/>
  <c r="AA237" i="7"/>
  <c r="AA239" i="7"/>
  <c r="AA241" i="7"/>
  <c r="AA243" i="7"/>
  <c r="AA245" i="7"/>
  <c r="AA247" i="7"/>
  <c r="AA249" i="7"/>
  <c r="AA251" i="7"/>
  <c r="AA253" i="7"/>
  <c r="AA255" i="7"/>
  <c r="AA257" i="7"/>
  <c r="AA259" i="7"/>
  <c r="AA261" i="7"/>
  <c r="AA263" i="7"/>
  <c r="AA265" i="7"/>
  <c r="AA267" i="7"/>
  <c r="AA269" i="7"/>
  <c r="AA271" i="7"/>
  <c r="AA273" i="7"/>
  <c r="AA275" i="7"/>
  <c r="AA277" i="7"/>
  <c r="AA279" i="7"/>
  <c r="AA281" i="7"/>
  <c r="AA283" i="7"/>
  <c r="AA285" i="7"/>
  <c r="AA287" i="7"/>
  <c r="AA289" i="7"/>
  <c r="AA291" i="7"/>
  <c r="AA293" i="7"/>
  <c r="AA295" i="7"/>
  <c r="AA297" i="7"/>
  <c r="AA299" i="7"/>
  <c r="AA301" i="7"/>
  <c r="AA303" i="7"/>
  <c r="AA305" i="7"/>
  <c r="AA307" i="7"/>
  <c r="AA309" i="7"/>
  <c r="AA311" i="7"/>
  <c r="AA313" i="7"/>
  <c r="AA315" i="7"/>
  <c r="AA317" i="7"/>
  <c r="AA319" i="7"/>
  <c r="AA321" i="7"/>
  <c r="AA323" i="7"/>
  <c r="AA325" i="7"/>
  <c r="AA327" i="7"/>
  <c r="AA329" i="7"/>
  <c r="AA331" i="7"/>
  <c r="AA333" i="7"/>
  <c r="AA335" i="7"/>
  <c r="AA337" i="7"/>
  <c r="AA339" i="7"/>
  <c r="AA341" i="7"/>
  <c r="AA343" i="7"/>
  <c r="AA345" i="7"/>
  <c r="AA347" i="7"/>
  <c r="AA349" i="7"/>
  <c r="AA351" i="7"/>
  <c r="AA353" i="7"/>
  <c r="AA355" i="7"/>
  <c r="AA357" i="7"/>
  <c r="AA359" i="7"/>
  <c r="AA361" i="7"/>
  <c r="AA363" i="7"/>
  <c r="AA365" i="7"/>
  <c r="AA367" i="7"/>
  <c r="AA369" i="7"/>
  <c r="AA371" i="7"/>
  <c r="AA373" i="7"/>
  <c r="AA375" i="7"/>
  <c r="AA377" i="7"/>
  <c r="AA379" i="7"/>
  <c r="AA381" i="7"/>
  <c r="AA383" i="7"/>
  <c r="AA385" i="7"/>
  <c r="AA387" i="7"/>
  <c r="AA389" i="7"/>
  <c r="AA391" i="7"/>
  <c r="AA393" i="7"/>
  <c r="AA395" i="7"/>
  <c r="AA397" i="7"/>
  <c r="AA399" i="7"/>
  <c r="AA401" i="7"/>
  <c r="AA403" i="7"/>
  <c r="AA405" i="7"/>
  <c r="AA407" i="7"/>
  <c r="AA409" i="7"/>
  <c r="AA411" i="7"/>
  <c r="AA413" i="7"/>
  <c r="AA415" i="7"/>
  <c r="AA417" i="7"/>
  <c r="AA419" i="7"/>
  <c r="AA421" i="7"/>
  <c r="AA423" i="7"/>
  <c r="AA425" i="7"/>
  <c r="AA427" i="7"/>
  <c r="AA429" i="7"/>
  <c r="AA431" i="7"/>
  <c r="AA433" i="7"/>
  <c r="AA435" i="7"/>
  <c r="AA437" i="7"/>
  <c r="AA439" i="7"/>
  <c r="AA441" i="7"/>
  <c r="AA443" i="7"/>
  <c r="AA445" i="7"/>
  <c r="AA529" i="7"/>
  <c r="AA687" i="7"/>
  <c r="AB687" i="7"/>
  <c r="AB465" i="7"/>
  <c r="AB469" i="7"/>
  <c r="AB473" i="7"/>
  <c r="AB485" i="7"/>
  <c r="AB489" i="7"/>
  <c r="AB497" i="7"/>
  <c r="AB501" i="7"/>
  <c r="AB505" i="7"/>
  <c r="AB521" i="7"/>
  <c r="AB534" i="7"/>
  <c r="AB542" i="7"/>
  <c r="AA846" i="7"/>
  <c r="AB846" i="7"/>
  <c r="AA933" i="7"/>
  <c r="AB933" i="7"/>
  <c r="AA967" i="7"/>
  <c r="AB967" i="7"/>
  <c r="AA7" i="7"/>
  <c r="AA9" i="7"/>
  <c r="AA11" i="7"/>
  <c r="AA13" i="7"/>
  <c r="AA448" i="7"/>
  <c r="AA452" i="7"/>
  <c r="AA456" i="7"/>
  <c r="AA460" i="7"/>
  <c r="AA464" i="7"/>
  <c r="AA468" i="7"/>
  <c r="AA472" i="7"/>
  <c r="AA476" i="7"/>
  <c r="AA480" i="7"/>
  <c r="AA484" i="7"/>
  <c r="AA488" i="7"/>
  <c r="AA492" i="7"/>
  <c r="AA496" i="7"/>
  <c r="AA500" i="7"/>
  <c r="AA504" i="7"/>
  <c r="AA508" i="7"/>
  <c r="AA512" i="7"/>
  <c r="AA516" i="7"/>
  <c r="AA520" i="7"/>
  <c r="AA524" i="7"/>
  <c r="AA528" i="7"/>
  <c r="AB546" i="7"/>
  <c r="AB562" i="7"/>
  <c r="AA630" i="7"/>
  <c r="AB630" i="7"/>
  <c r="AA646" i="7"/>
  <c r="AB646" i="7"/>
  <c r="AA662" i="7"/>
  <c r="AB662" i="7"/>
  <c r="AA532" i="7"/>
  <c r="AA535" i="7"/>
  <c r="AA536" i="7"/>
  <c r="AA539" i="7"/>
  <c r="AA540" i="7"/>
  <c r="AA543" i="7"/>
  <c r="AA544" i="7"/>
  <c r="AA547" i="7"/>
  <c r="AA548" i="7"/>
  <c r="AA551" i="7"/>
  <c r="AA552" i="7"/>
  <c r="AA555" i="7"/>
  <c r="AA556" i="7"/>
  <c r="AA559" i="7"/>
  <c r="AA560" i="7"/>
  <c r="AA563" i="7"/>
  <c r="AA564" i="7"/>
  <c r="AA567" i="7"/>
  <c r="AA568" i="7"/>
  <c r="AA571" i="7"/>
  <c r="AB572" i="7"/>
  <c r="AB573" i="7"/>
  <c r="AB574" i="7"/>
  <c r="AB575" i="7"/>
  <c r="AB576" i="7"/>
  <c r="AB577" i="7"/>
  <c r="AB578" i="7"/>
  <c r="AB579" i="7"/>
  <c r="AB580" i="7"/>
  <c r="AB581" i="7"/>
  <c r="AB582" i="7"/>
  <c r="AB583" i="7"/>
  <c r="AB584" i="7"/>
  <c r="AB585" i="7"/>
  <c r="AB586" i="7"/>
  <c r="AB587" i="7"/>
  <c r="AB588" i="7"/>
  <c r="AB589" i="7"/>
  <c r="AB590" i="7"/>
  <c r="AB591" i="7"/>
  <c r="AB592" i="7"/>
  <c r="AB593" i="7"/>
  <c r="AB594" i="7"/>
  <c r="AB595" i="7"/>
  <c r="AB596" i="7"/>
  <c r="AB597" i="7"/>
  <c r="AB598" i="7"/>
  <c r="AB599" i="7"/>
  <c r="AB600" i="7"/>
  <c r="AB601" i="7"/>
  <c r="AB602" i="7"/>
  <c r="AB603" i="7"/>
  <c r="AB604" i="7"/>
  <c r="AB605" i="7"/>
  <c r="AB606" i="7"/>
  <c r="AB607" i="7"/>
  <c r="AB608" i="7"/>
  <c r="AB609" i="7"/>
  <c r="AB610" i="7"/>
  <c r="AB611" i="7"/>
  <c r="AB612" i="7"/>
  <c r="AB613" i="7"/>
  <c r="AB614" i="7"/>
  <c r="AB615" i="7"/>
  <c r="AB616" i="7"/>
  <c r="AB617" i="7"/>
  <c r="AB618" i="7"/>
  <c r="AB619" i="7"/>
  <c r="AB620" i="7"/>
  <c r="AB621" i="7"/>
  <c r="AB622" i="7"/>
  <c r="AB623" i="7"/>
  <c r="AB624" i="7"/>
  <c r="AB679" i="7"/>
  <c r="AA696" i="7"/>
  <c r="AB696" i="7"/>
  <c r="AB632" i="7"/>
  <c r="AB640" i="7"/>
  <c r="AB648" i="7"/>
  <c r="AB656" i="7"/>
  <c r="AB664" i="7"/>
  <c r="AB675" i="7"/>
  <c r="AB691" i="7"/>
  <c r="AB695" i="7"/>
  <c r="AA695" i="7"/>
  <c r="AA829" i="7"/>
  <c r="AB829" i="7"/>
  <c r="AA545" i="7"/>
  <c r="AA549" i="7"/>
  <c r="AA553" i="7"/>
  <c r="AA557" i="7"/>
  <c r="AA561" i="7"/>
  <c r="AA565" i="7"/>
  <c r="AA569" i="7"/>
  <c r="AA627" i="7"/>
  <c r="AA629" i="7"/>
  <c r="AA631" i="7"/>
  <c r="AA633" i="7"/>
  <c r="AA635" i="7"/>
  <c r="AA637" i="7"/>
  <c r="AA639" i="7"/>
  <c r="AA641" i="7"/>
  <c r="AA643" i="7"/>
  <c r="AA645" i="7"/>
  <c r="AA647" i="7"/>
  <c r="AA649" i="7"/>
  <c r="AA651" i="7"/>
  <c r="AA653" i="7"/>
  <c r="AA655" i="7"/>
  <c r="AA657" i="7"/>
  <c r="AA659" i="7"/>
  <c r="AA661" i="7"/>
  <c r="AA663" i="7"/>
  <c r="AA665" i="7"/>
  <c r="AA667" i="7"/>
  <c r="AA669" i="7"/>
  <c r="AA672" i="7"/>
  <c r="AA673" i="7"/>
  <c r="AA676" i="7"/>
  <c r="AA677" i="7"/>
  <c r="AA680" i="7"/>
  <c r="AA681" i="7"/>
  <c r="AA684" i="7"/>
  <c r="AA685" i="7"/>
  <c r="AA688" i="7"/>
  <c r="AA689" i="7"/>
  <c r="AA692" i="7"/>
  <c r="AA693" i="7"/>
  <c r="AA698" i="7"/>
  <c r="AB817" i="7"/>
  <c r="AB833" i="7"/>
  <c r="AA670" i="7"/>
  <c r="AA674" i="7"/>
  <c r="AA678" i="7"/>
  <c r="AA682" i="7"/>
  <c r="AA686" i="7"/>
  <c r="AA690" i="7"/>
  <c r="AA694" i="7"/>
  <c r="AA702" i="7"/>
  <c r="AA704" i="7"/>
  <c r="AA706" i="7"/>
  <c r="AA708" i="7"/>
  <c r="AA710" i="7"/>
  <c r="AA712" i="7"/>
  <c r="AA714" i="7"/>
  <c r="AA716" i="7"/>
  <c r="AA718" i="7"/>
  <c r="AA720" i="7"/>
  <c r="AA722" i="7"/>
  <c r="AA724" i="7"/>
  <c r="AA726" i="7"/>
  <c r="AA728" i="7"/>
  <c r="AA730" i="7"/>
  <c r="AA732" i="7"/>
  <c r="AA734" i="7"/>
  <c r="AA736" i="7"/>
  <c r="AA738" i="7"/>
  <c r="AA740" i="7"/>
  <c r="AA742" i="7"/>
  <c r="AA744" i="7"/>
  <c r="AA746" i="7"/>
  <c r="AA748" i="7"/>
  <c r="AA750" i="7"/>
  <c r="AA752" i="7"/>
  <c r="AA754" i="7"/>
  <c r="AA756" i="7"/>
  <c r="AA758" i="7"/>
  <c r="AA760" i="7"/>
  <c r="AA762" i="7"/>
  <c r="AA764" i="7"/>
  <c r="AA766" i="7"/>
  <c r="AA768" i="7"/>
  <c r="AA770" i="7"/>
  <c r="AA772" i="7"/>
  <c r="AA774" i="7"/>
  <c r="AA776" i="7"/>
  <c r="AA778" i="7"/>
  <c r="AA780" i="7"/>
  <c r="AA782" i="7"/>
  <c r="AA784" i="7"/>
  <c r="AA786" i="7"/>
  <c r="AA788" i="7"/>
  <c r="AA790" i="7"/>
  <c r="AA792" i="7"/>
  <c r="AA794" i="7"/>
  <c r="AA796" i="7"/>
  <c r="AA798" i="7"/>
  <c r="AA800" i="7"/>
  <c r="AA802" i="7"/>
  <c r="AA804" i="7"/>
  <c r="AA806" i="7"/>
  <c r="AA808" i="7"/>
  <c r="AA810" i="7"/>
  <c r="AA812" i="7"/>
  <c r="AA814" i="7"/>
  <c r="AA818" i="7"/>
  <c r="AA819" i="7"/>
  <c r="AA822" i="7"/>
  <c r="AA823" i="7"/>
  <c r="AA826" i="7"/>
  <c r="AA827" i="7"/>
  <c r="AA830" i="7"/>
  <c r="AA831" i="7"/>
  <c r="AA834" i="7"/>
  <c r="AA835" i="7"/>
  <c r="AA838" i="7"/>
  <c r="AA839" i="7"/>
  <c r="AA842" i="7"/>
  <c r="AA843" i="7"/>
  <c r="AA848" i="7"/>
  <c r="AA911" i="7"/>
  <c r="AB911" i="7"/>
  <c r="AA850" i="7"/>
  <c r="AB855" i="7"/>
  <c r="AB856" i="7"/>
  <c r="AB859" i="7"/>
  <c r="AB860" i="7"/>
  <c r="AB863" i="7"/>
  <c r="AA868" i="7"/>
  <c r="AB868" i="7"/>
  <c r="AA919" i="7"/>
  <c r="AB919" i="7"/>
  <c r="AA949" i="7"/>
  <c r="AB949" i="7"/>
  <c r="AA816" i="7"/>
  <c r="AA820" i="7"/>
  <c r="AA824" i="7"/>
  <c r="AA828" i="7"/>
  <c r="AA832" i="7"/>
  <c r="AA836" i="7"/>
  <c r="AA840" i="7"/>
  <c r="AA844" i="7"/>
  <c r="AA852" i="7"/>
  <c r="AA903" i="7"/>
  <c r="AB903" i="7"/>
  <c r="AB915" i="7"/>
  <c r="AA958" i="7"/>
  <c r="AB958" i="7"/>
  <c r="AA962" i="7"/>
  <c r="AB962" i="7"/>
  <c r="AA966" i="7"/>
  <c r="AB966" i="7"/>
  <c r="AA993" i="7"/>
  <c r="AB993" i="7"/>
  <c r="AA854" i="7"/>
  <c r="AA858" i="7"/>
  <c r="AA862" i="7"/>
  <c r="AA866" i="7"/>
  <c r="AA867" i="7"/>
  <c r="AA870" i="7"/>
  <c r="AB871" i="7"/>
  <c r="AB872" i="7"/>
  <c r="AB873" i="7"/>
  <c r="AB874" i="7"/>
  <c r="AB875" i="7"/>
  <c r="AB876" i="7"/>
  <c r="AB877" i="7"/>
  <c r="AB878" i="7"/>
  <c r="AB879" i="7"/>
  <c r="AB880" i="7"/>
  <c r="AB881" i="7"/>
  <c r="AB882" i="7"/>
  <c r="AB883" i="7"/>
  <c r="AB884" i="7"/>
  <c r="AB885" i="7"/>
  <c r="AB886" i="7"/>
  <c r="AB887" i="7"/>
  <c r="AB888" i="7"/>
  <c r="AB889" i="7"/>
  <c r="AB890" i="7"/>
  <c r="AB891" i="7"/>
  <c r="AB892" i="7"/>
  <c r="AB893" i="7"/>
  <c r="AB894" i="7"/>
  <c r="AB895" i="7"/>
  <c r="AB896" i="7"/>
  <c r="AB897" i="7"/>
  <c r="AB905" i="7"/>
  <c r="AB913" i="7"/>
  <c r="AB921" i="7"/>
  <c r="AB937" i="7"/>
  <c r="AB953" i="7"/>
  <c r="AA957" i="7"/>
  <c r="AB957" i="7"/>
  <c r="AA961" i="7"/>
  <c r="AB961" i="7"/>
  <c r="AA965" i="7"/>
  <c r="AB965" i="7"/>
  <c r="AA969" i="7"/>
  <c r="AB969" i="7"/>
  <c r="AA1001" i="7"/>
  <c r="AB1001" i="7"/>
  <c r="AA960" i="7"/>
  <c r="AB960" i="7"/>
  <c r="AA964" i="7"/>
  <c r="AB964" i="7"/>
  <c r="AA968" i="7"/>
  <c r="AB968" i="7"/>
  <c r="AA977" i="7"/>
  <c r="AB977" i="7"/>
  <c r="AA898" i="7"/>
  <c r="AA900" i="7"/>
  <c r="AA902" i="7"/>
  <c r="AA904" i="7"/>
  <c r="AA906" i="7"/>
  <c r="AA908" i="7"/>
  <c r="AA910" i="7"/>
  <c r="AA912" i="7"/>
  <c r="AA914" i="7"/>
  <c r="AA916" i="7"/>
  <c r="AA918" i="7"/>
  <c r="AA920" i="7"/>
  <c r="AA922" i="7"/>
  <c r="AA923" i="7"/>
  <c r="AA926" i="7"/>
  <c r="AA927" i="7"/>
  <c r="AA930" i="7"/>
  <c r="AA931" i="7"/>
  <c r="AA934" i="7"/>
  <c r="AA935" i="7"/>
  <c r="AA938" i="7"/>
  <c r="AA939" i="7"/>
  <c r="AA942" i="7"/>
  <c r="AA943" i="7"/>
  <c r="AA946" i="7"/>
  <c r="AA947" i="7"/>
  <c r="AA950" i="7"/>
  <c r="AA951" i="7"/>
  <c r="AA954" i="7"/>
  <c r="AA955" i="7"/>
  <c r="AB973" i="7"/>
  <c r="AB981" i="7"/>
  <c r="AB989" i="7"/>
  <c r="AB997" i="7"/>
  <c r="AB1005" i="7"/>
  <c r="AB971" i="7"/>
  <c r="AB979" i="7"/>
  <c r="AB987" i="7"/>
  <c r="AB995" i="7"/>
  <c r="AA924" i="7"/>
  <c r="AA928" i="7"/>
  <c r="AA932" i="7"/>
  <c r="AA936" i="7"/>
  <c r="AA940" i="7"/>
  <c r="AA944" i="7"/>
  <c r="AA948" i="7"/>
  <c r="AA952" i="7"/>
  <c r="AA956" i="7"/>
  <c r="AA970" i="7"/>
  <c r="AA972" i="7"/>
  <c r="AA974" i="7"/>
  <c r="AA976" i="7"/>
  <c r="AA978" i="7"/>
  <c r="AA980" i="7"/>
  <c r="AA982" i="7"/>
  <c r="AB4" i="7" l="1"/>
  <c r="AA4" i="7"/>
  <c r="G39" i="2" l="1"/>
  <c r="H39" i="2" s="1"/>
  <c r="B39" i="2"/>
  <c r="G43" i="2"/>
  <c r="H43" i="2" s="1"/>
  <c r="B43" i="2"/>
  <c r="G42" i="2"/>
  <c r="H42" i="2" s="1"/>
  <c r="B42" i="2"/>
  <c r="G41" i="2"/>
  <c r="B41" i="2"/>
  <c r="G37" i="2"/>
  <c r="B37" i="2"/>
  <c r="G38" i="2"/>
  <c r="H38" i="2" s="1"/>
  <c r="B40" i="2"/>
  <c r="B38" i="2"/>
  <c r="G40" i="2"/>
  <c r="H40" i="2" s="1"/>
  <c r="G36" i="2"/>
  <c r="H36" i="2" s="1"/>
  <c r="B30" i="2"/>
  <c r="K22" i="2"/>
  <c r="K14" i="2"/>
  <c r="K23" i="2"/>
  <c r="L23" i="2" s="1"/>
  <c r="G5" i="5"/>
  <c r="G5" i="4"/>
  <c r="C36" i="2" l="1"/>
  <c r="C39" i="2"/>
  <c r="H41" i="2"/>
  <c r="C41" i="2" s="1"/>
  <c r="C40" i="2"/>
  <c r="C38" i="2"/>
  <c r="H37" i="2"/>
  <c r="C37" i="2" s="1"/>
  <c r="M23" i="2" l="1"/>
  <c r="K21" i="2"/>
  <c r="L21" i="2" s="1"/>
  <c r="M21" i="2" s="1"/>
  <c r="K12" i="2"/>
  <c r="L12" i="2" s="1"/>
  <c r="M12" i="2" s="1"/>
  <c r="G12" i="2" s="1"/>
  <c r="K15" i="2"/>
  <c r="L22" i="2"/>
  <c r="M22" i="2" s="1"/>
  <c r="M15" i="2" l="1"/>
  <c r="G15" i="2" s="1"/>
  <c r="L15" i="2"/>
  <c r="G23" i="2"/>
  <c r="H23" i="2" s="1"/>
  <c r="D23" i="2"/>
  <c r="G21" i="2"/>
  <c r="D21" i="2"/>
  <c r="B21" i="2" s="1"/>
  <c r="C23" i="2"/>
  <c r="D15" i="2"/>
  <c r="B15" i="2" s="1"/>
  <c r="H12" i="2"/>
  <c r="C12" i="2" s="1"/>
  <c r="D12" i="2"/>
  <c r="B12" i="2" s="1"/>
  <c r="L14" i="2"/>
  <c r="M14" i="2" s="1"/>
  <c r="D14" i="2" s="1"/>
  <c r="B14" i="2" s="1"/>
  <c r="K20" i="2"/>
  <c r="L20" i="2" s="1"/>
  <c r="M20" i="2" s="1"/>
  <c r="F6" i="4" l="1"/>
  <c r="E4" i="7"/>
  <c r="D6" i="5"/>
  <c r="D4" i="7"/>
  <c r="C21" i="2"/>
  <c r="H21" i="2"/>
  <c r="B23" i="2"/>
  <c r="D24" i="2"/>
  <c r="H15" i="2"/>
  <c r="C15" i="2" s="1"/>
  <c r="G14" i="2"/>
  <c r="D22" i="2"/>
  <c r="G22" i="2"/>
  <c r="H22" i="2" s="1"/>
  <c r="G20" i="2"/>
  <c r="D20" i="2"/>
  <c r="B20" i="2" s="1"/>
  <c r="K11" i="2"/>
  <c r="L11" i="2" s="1"/>
  <c r="M11" i="2" s="1"/>
  <c r="K13" i="2"/>
  <c r="L13" i="2" s="1"/>
  <c r="M13" i="2" s="1"/>
  <c r="F6" i="5" l="1"/>
  <c r="F4" i="7"/>
  <c r="H14" i="2"/>
  <c r="C14" i="2" s="1"/>
  <c r="H20" i="2"/>
  <c r="C20" i="2" s="1"/>
  <c r="C22" i="2"/>
  <c r="C24" i="2" s="1"/>
  <c r="B22" i="2"/>
  <c r="E6" i="5" s="1"/>
  <c r="B24" i="2"/>
  <c r="D13" i="2"/>
  <c r="G13" i="2"/>
  <c r="C6" i="5" l="1"/>
  <c r="H4" i="7"/>
  <c r="J6" i="5"/>
  <c r="E7" i="5"/>
  <c r="D7" i="5"/>
  <c r="F7" i="5"/>
  <c r="C7" i="5"/>
  <c r="G6" i="5"/>
  <c r="I6" i="5"/>
  <c r="D11" i="2"/>
  <c r="D16" i="2" s="1"/>
  <c r="G11" i="2"/>
  <c r="H11" i="2" s="1"/>
  <c r="C11" i="2" s="1"/>
  <c r="C16" i="2" s="1"/>
  <c r="H13" i="2"/>
  <c r="C13" i="2" s="1"/>
  <c r="J7" i="5" l="1"/>
  <c r="E8" i="5"/>
  <c r="D8" i="5"/>
  <c r="C8" i="5"/>
  <c r="I7" i="5"/>
  <c r="G7" i="5"/>
  <c r="F8" i="5"/>
  <c r="B36" i="2"/>
  <c r="B32" i="2"/>
  <c r="B31" i="2"/>
  <c r="B29" i="2"/>
  <c r="B13" i="2"/>
  <c r="E6" i="4" s="1"/>
  <c r="B16" i="2"/>
  <c r="B11" i="2"/>
  <c r="D6" i="4" l="1"/>
  <c r="D7" i="4" s="1"/>
  <c r="C4" i="7"/>
  <c r="C6" i="4"/>
  <c r="G4" i="7"/>
  <c r="J8" i="5"/>
  <c r="F9" i="5"/>
  <c r="C7" i="4"/>
  <c r="E7" i="4"/>
  <c r="E8" i="4" s="1"/>
  <c r="G6" i="4"/>
  <c r="E9" i="5"/>
  <c r="C9" i="5"/>
  <c r="D9" i="5"/>
  <c r="G8" i="5"/>
  <c r="I8" i="5"/>
  <c r="I6" i="4" l="1"/>
  <c r="J6" i="4"/>
  <c r="J9" i="5"/>
  <c r="F7" i="4"/>
  <c r="G7" i="4" s="1"/>
  <c r="J7" i="4"/>
  <c r="F10" i="5"/>
  <c r="D8" i="4"/>
  <c r="F8" i="4"/>
  <c r="C8" i="4"/>
  <c r="J8" i="4" s="1"/>
  <c r="I7" i="4"/>
  <c r="C10" i="5"/>
  <c r="D10" i="5"/>
  <c r="E10" i="5"/>
  <c r="G9" i="5"/>
  <c r="I9" i="5"/>
  <c r="J10" i="5" l="1"/>
  <c r="J12" i="5" s="1"/>
  <c r="R4" i="7" s="1"/>
  <c r="I8" i="4"/>
  <c r="F9" i="4"/>
  <c r="D9" i="4"/>
  <c r="G8" i="4"/>
  <c r="C9" i="4"/>
  <c r="J9" i="4" s="1"/>
  <c r="E9" i="4"/>
  <c r="I10" i="5"/>
  <c r="I12" i="5" s="1"/>
  <c r="G10" i="5"/>
  <c r="F10" i="4" l="1"/>
  <c r="C10" i="4"/>
  <c r="D10" i="4"/>
  <c r="I9" i="4"/>
  <c r="G9" i="4"/>
  <c r="E10" i="4"/>
  <c r="J10" i="4" l="1"/>
  <c r="J12" i="4" s="1"/>
  <c r="P4" i="7" s="1"/>
  <c r="T4" i="7" s="1"/>
  <c r="I10" i="4"/>
  <c r="I12" i="4" s="1"/>
  <c r="G10" i="4"/>
</calcChain>
</file>

<file path=xl/comments1.xml><?xml version="1.0" encoding="utf-8"?>
<comments xmlns="http://schemas.openxmlformats.org/spreadsheetml/2006/main">
  <authors>
    <author>ck</author>
  </authors>
  <commentList>
    <comment ref="C24" authorId="0" shapeId="0">
      <text>
        <r>
          <rPr>
            <b/>
            <sz val="9"/>
            <color indexed="81"/>
            <rFont val="Tahoma"/>
            <family val="2"/>
          </rPr>
          <t>ck:</t>
        </r>
        <r>
          <rPr>
            <sz val="9"/>
            <color indexed="81"/>
            <rFont val="Tahoma"/>
            <family val="2"/>
          </rPr>
          <t xml:space="preserve">
There is a difference in the 1-(SUM(pStopBleed+pDeath+pThrombosis)) between FEIBA and rFVIIa bc we are assuming that the treatment time period is 4 and 1.5 days for FEIBA and rFVIIa thus the probabilities for 1 day cycles will be different</t>
        </r>
      </text>
    </comment>
  </commentList>
</comments>
</file>

<file path=xl/sharedStrings.xml><?xml version="1.0" encoding="utf-8"?>
<sst xmlns="http://schemas.openxmlformats.org/spreadsheetml/2006/main" count="213" uniqueCount="145">
  <si>
    <t>**Important: Please read the details below and press the macro button at the end of the page**</t>
  </si>
  <si>
    <t>Huy P. Pham</t>
  </si>
  <si>
    <t>Sierra Simmons</t>
  </si>
  <si>
    <t>Lawrence A. Williams</t>
  </si>
  <si>
    <t>Chong H. Kim</t>
  </si>
  <si>
    <t>This model is made available for non-commercial research and teaching purposes only.</t>
  </si>
  <si>
    <t>The model is described in detail in two publications:</t>
  </si>
  <si>
    <t>1)</t>
  </si>
  <si>
    <t xml:space="preserve">This paper describes the basic model structure and assumptions in detail and presents </t>
  </si>
  <si>
    <t>the detailed meta-analysis on which the modelling work was based.</t>
  </si>
  <si>
    <t>2)</t>
  </si>
  <si>
    <t>This paper describes the development of the model into a fully probabilistic form and illustrates issues</t>
  </si>
  <si>
    <t xml:space="preserve">such as multiple treatment comparisons and stochastic dominance </t>
  </si>
  <si>
    <t>An appendix to this paper describes this spreadsheet model in greater detail</t>
  </si>
  <si>
    <t>July 2016</t>
  </si>
  <si>
    <t>A probabilistic cost-effectiveness model for FEIBA vs. rFIIa</t>
  </si>
  <si>
    <t>Enter '1' for probabilistic model, '0' for deterministic point estimates</t>
  </si>
  <si>
    <t>Distribution</t>
  </si>
  <si>
    <t>References</t>
  </si>
  <si>
    <t>Exogenous variables are coloured red (all included in probabilistic analysis except unit costs)</t>
  </si>
  <si>
    <t>Endogenous variables are coloured blue</t>
  </si>
  <si>
    <t>Beta</t>
  </si>
  <si>
    <t>SE</t>
  </si>
  <si>
    <t>FEIBA vs. rFIIa Model Variable definitions</t>
  </si>
  <si>
    <r>
      <t xml:space="preserve">All transisition probability variables shown in </t>
    </r>
    <r>
      <rPr>
        <b/>
        <sz val="10"/>
        <color indexed="56"/>
        <rFont val="Arial"/>
        <family val="2"/>
      </rPr>
      <t>blue</t>
    </r>
  </si>
  <si>
    <r>
      <t xml:space="preserve">State cost variables shown in </t>
    </r>
    <r>
      <rPr>
        <b/>
        <sz val="10"/>
        <color indexed="10"/>
        <rFont val="Arial"/>
        <family val="2"/>
      </rPr>
      <t>red</t>
    </r>
  </si>
  <si>
    <r>
      <t xml:space="preserve">State utility variables shown in </t>
    </r>
    <r>
      <rPr>
        <b/>
        <sz val="10"/>
        <color indexed="17"/>
        <rFont val="Arial"/>
        <family val="2"/>
      </rPr>
      <t>green</t>
    </r>
  </si>
  <si>
    <r>
      <t xml:space="preserve">See </t>
    </r>
    <r>
      <rPr>
        <b/>
        <i/>
        <sz val="10"/>
        <rFont val="Arial"/>
        <family val="2"/>
      </rPr>
      <t>&lt;Parameters&gt;</t>
    </r>
    <r>
      <rPr>
        <sz val="10"/>
        <rFont val="Arial"/>
        <family val="2"/>
      </rPr>
      <t xml:space="preserve"> page for definitions</t>
    </r>
  </si>
  <si>
    <t>Parameter Name</t>
  </si>
  <si>
    <t>live' value</t>
  </si>
  <si>
    <t>Probabilistic</t>
  </si>
  <si>
    <t>Deterministic</t>
  </si>
  <si>
    <t>Alpha</t>
  </si>
  <si>
    <t>Transition Probabilities</t>
  </si>
  <si>
    <t>Resource Cost</t>
  </si>
  <si>
    <t>cFEIBA</t>
  </si>
  <si>
    <t>cBleedStop</t>
  </si>
  <si>
    <t>cThrombosis</t>
  </si>
  <si>
    <t>Markov State Utility</t>
  </si>
  <si>
    <t>uBleedingCont</t>
  </si>
  <si>
    <t>uBleedingStop</t>
  </si>
  <si>
    <t>uThrombosis</t>
  </si>
  <si>
    <t>Cycle</t>
  </si>
  <si>
    <t>Check</t>
  </si>
  <si>
    <t>Cost</t>
  </si>
  <si>
    <t>QALYs</t>
  </si>
  <si>
    <t>TRACE for FEIBA</t>
  </si>
  <si>
    <t>FEIBA</t>
  </si>
  <si>
    <t>BleedingCont</t>
  </si>
  <si>
    <t>Thrombosis</t>
  </si>
  <si>
    <t>BleedingStop</t>
  </si>
  <si>
    <t>TRACE for rFIIa</t>
  </si>
  <si>
    <t>Diagrammatic representation of the Markov Model</t>
  </si>
  <si>
    <t>States of the model in the represented by the ovals, transitions between states represented by the arrows</t>
  </si>
  <si>
    <t>Borg, 2015</t>
  </si>
  <si>
    <t>Note</t>
  </si>
  <si>
    <t>Derivation</t>
  </si>
  <si>
    <t>Search Activity Log</t>
  </si>
  <si>
    <t>Resource</t>
  </si>
  <si>
    <t>Date of search/contact</t>
  </si>
  <si>
    <t>purpose/use in model</t>
  </si>
  <si>
    <t>search results</t>
  </si>
  <si>
    <t>Notes</t>
  </si>
  <si>
    <t>RCT/Observational study search for clinical effectiveness (transition probabilities) data</t>
  </si>
  <si>
    <t>Health utilities</t>
  </si>
  <si>
    <t>Identifying existing models to aid in model design</t>
  </si>
  <si>
    <t xml:space="preserve">Resource Cost </t>
  </si>
  <si>
    <t>Resource Use</t>
  </si>
  <si>
    <t>UAB</t>
  </si>
  <si>
    <t>UAB and/or REDBOOK</t>
  </si>
  <si>
    <t>NHSEED</t>
  </si>
  <si>
    <t>PubMed or Ovid MEDLINE</t>
  </si>
  <si>
    <t>9 days 1/26 patients</t>
  </si>
  <si>
    <t>Rate/day</t>
  </si>
  <si>
    <t>4 days 44/50 bleeding events resolution</t>
  </si>
  <si>
    <t>x days</t>
  </si>
  <si>
    <t>1 day prob</t>
  </si>
  <si>
    <t>Baudo, 2012</t>
  </si>
  <si>
    <t>rFVIIa</t>
  </si>
  <si>
    <t>4 days 93% bleeding control</t>
  </si>
  <si>
    <t>p/x days</t>
  </si>
  <si>
    <t>pStopBleedrFVIIa</t>
  </si>
  <si>
    <t>pStopBleedFEIBA</t>
  </si>
  <si>
    <t>pStopBleedFEIBA2</t>
  </si>
  <si>
    <t>1.5 93% bleed resolution</t>
  </si>
  <si>
    <t>pThrombosisFEIBA</t>
  </si>
  <si>
    <t>pThrombosisFEIBA2</t>
  </si>
  <si>
    <t>pDeathFEIBA</t>
  </si>
  <si>
    <t>4 days 3/63</t>
  </si>
  <si>
    <t>pDeathrFVIIa</t>
  </si>
  <si>
    <t>pThrombosisrFVIIa</t>
  </si>
  <si>
    <t>pThrombosisrFVIIa2</t>
  </si>
  <si>
    <t>1.5 days 5/174</t>
  </si>
  <si>
    <t>FEIBA (aCPP)</t>
  </si>
  <si>
    <t>Death</t>
  </si>
  <si>
    <t>pContBleedFEIBA</t>
  </si>
  <si>
    <t>pContBleedrFVIIa</t>
  </si>
  <si>
    <t>LifeYears</t>
  </si>
  <si>
    <t>1 year 84% survival prob</t>
  </si>
  <si>
    <t>1 year 81% surv prob</t>
  </si>
  <si>
    <t>crFVIIa</t>
  </si>
  <si>
    <t>Noone, 2013</t>
  </si>
  <si>
    <t>Those on-demand had lowest with mean 0.619</t>
  </si>
  <si>
    <t>Continuous Prophylaxis mean value</t>
  </si>
  <si>
    <t>uBleedingCont2</t>
  </si>
  <si>
    <t>Locadia, 2004</t>
  </si>
  <si>
    <t>This is based on Gastrointestinal Bleeding</t>
  </si>
  <si>
    <t>DVT</t>
  </si>
  <si>
    <t>uThrombosis2</t>
  </si>
  <si>
    <t>Post DVT</t>
  </si>
  <si>
    <t>Enden, 2013</t>
  </si>
  <si>
    <t>uThrombosis3</t>
  </si>
  <si>
    <t>uThrombosis4</t>
  </si>
  <si>
    <t>PTS</t>
  </si>
  <si>
    <t>Severe PTS</t>
  </si>
  <si>
    <t>uBleedingStop2</t>
  </si>
  <si>
    <t>Fischer, 2013</t>
  </si>
  <si>
    <t>Netherland and Sweden, Low dose = 0.84</t>
  </si>
  <si>
    <t>FEIBA cost</t>
  </si>
  <si>
    <t>FEIBA QALY</t>
  </si>
  <si>
    <t>FEIBA LifeYears</t>
  </si>
  <si>
    <t>rFVIIa cost</t>
  </si>
  <si>
    <t>rFVIIa LifeYears</t>
  </si>
  <si>
    <t>rFVIIa QALY</t>
  </si>
  <si>
    <t>STOCHASTIC PARAMETERS</t>
  </si>
  <si>
    <t>COST-EFFECTIVENESS RESULTS</t>
  </si>
  <si>
    <t>cRatio</t>
  </si>
  <si>
    <t>Transition probabiliites</t>
  </si>
  <si>
    <t>State costs</t>
  </si>
  <si>
    <t>Utilities for health states</t>
  </si>
  <si>
    <t>Incremental</t>
  </si>
  <si>
    <t>Net monetary benefits</t>
  </si>
  <si>
    <t>Cost-effective?</t>
  </si>
  <si>
    <t>Acceptability curves</t>
  </si>
  <si>
    <t>NP1(inc)</t>
  </si>
  <si>
    <t>Trial</t>
  </si>
  <si>
    <t>rFVIIa (inc)</t>
  </si>
  <si>
    <t>cBleedingCont</t>
  </si>
  <si>
    <t>cBleedingStop</t>
  </si>
  <si>
    <t>FEIBA = $24920 per day</t>
  </si>
  <si>
    <t>rFVIIa = $141120 per day</t>
  </si>
  <si>
    <t>If stop bleeding = cost is 0.  If bleeding continues, then cost is $1878 per day in 2015 or $1,949.36 in 2016 dollars</t>
  </si>
  <si>
    <t>https://www.beckershospitalreview.com/finance/average-cost-per-inpatient-day-across-50-states.html</t>
  </si>
  <si>
    <t>If thombosis then it will be ICU day cost = $5,046.53 in 2016 dollars</t>
  </si>
  <si>
    <t>Crit Care. 2013 Jul 4;17(4):R128. doi: 10.1186/cc12807.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</si>
</sst>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00"/>
    <numFmt numFmtId="165" formatCode="0.000"/>
    <numFmt numFmtId="166" formatCode="0.00_ ;\-0.0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indexed="17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color indexed="16"/>
      <name val="Arial"/>
      <family val="2"/>
    </font>
    <font>
      <sz val="10"/>
      <color indexed="18"/>
      <name val="Arial"/>
      <family val="2"/>
    </font>
    <font>
      <sz val="11"/>
      <color rgb="FF25171C"/>
      <name val="Times New Roman"/>
      <family val="1"/>
    </font>
    <font>
      <b/>
      <sz val="16"/>
      <name val="Arial"/>
      <family val="2"/>
    </font>
    <font>
      <b/>
      <sz val="10"/>
      <color indexed="56"/>
      <name val="Arial"/>
      <family val="2"/>
    </font>
    <font>
      <b/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rgb="FF0070C0"/>
      <name val="Arial"/>
      <family val="2"/>
    </font>
    <font>
      <b/>
      <sz val="11"/>
      <color rgb="FF0070C0"/>
      <name val="Arial"/>
      <family val="2"/>
    </font>
    <font>
      <b/>
      <sz val="12"/>
      <color indexed="32"/>
      <name val="Arial"/>
      <family val="2"/>
    </font>
    <font>
      <b/>
      <sz val="12"/>
      <color indexed="18"/>
      <name val="Arial"/>
      <family val="2"/>
    </font>
    <font>
      <i/>
      <sz val="10"/>
      <color indexed="18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0"/>
      <color theme="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22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43" fontId="4" fillId="0" borderId="0" xfId="1" quotePrefix="1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 applyAlignment="1">
      <alignment horizontal="center"/>
    </xf>
    <xf numFmtId="0" fontId="8" fillId="3" borderId="2" xfId="0" applyFont="1" applyFill="1" applyBorder="1"/>
    <xf numFmtId="0" fontId="9" fillId="0" borderId="0" xfId="0" applyFont="1"/>
    <xf numFmtId="0" fontId="2" fillId="0" borderId="0" xfId="0" applyFont="1"/>
    <xf numFmtId="0" fontId="10" fillId="0" borderId="0" xfId="0" applyFont="1"/>
    <xf numFmtId="0" fontId="11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12" fillId="0" borderId="0" xfId="0" applyFont="1"/>
    <xf numFmtId="164" fontId="10" fillId="0" borderId="0" xfId="0" applyNumberFormat="1" applyFont="1"/>
    <xf numFmtId="165" fontId="6" fillId="0" borderId="0" xfId="0" applyNumberFormat="1" applyFont="1" applyFill="1"/>
    <xf numFmtId="2" fontId="6" fillId="0" borderId="0" xfId="0" applyNumberFormat="1" applyFont="1"/>
    <xf numFmtId="165" fontId="6" fillId="0" borderId="0" xfId="0" applyNumberFormat="1" applyFont="1"/>
    <xf numFmtId="165" fontId="9" fillId="0" borderId="0" xfId="0" applyNumberFormat="1" applyFont="1" applyFill="1"/>
    <xf numFmtId="1" fontId="6" fillId="0" borderId="0" xfId="0" applyNumberFormat="1" applyFont="1"/>
    <xf numFmtId="2" fontId="11" fillId="0" borderId="0" xfId="0" applyNumberFormat="1" applyFont="1" applyFill="1"/>
    <xf numFmtId="165" fontId="0" fillId="0" borderId="0" xfId="0" applyNumberFormat="1"/>
    <xf numFmtId="2" fontId="0" fillId="0" borderId="0" xfId="0" applyNumberFormat="1"/>
    <xf numFmtId="0" fontId="13" fillId="0" borderId="0" xfId="0" applyFont="1" applyAlignment="1">
      <alignment horizontal="center"/>
    </xf>
    <xf numFmtId="0" fontId="9" fillId="0" borderId="0" xfId="0" quotePrefix="1" applyFont="1"/>
    <xf numFmtId="0" fontId="17" fillId="0" borderId="0" xfId="0" applyFont="1"/>
    <xf numFmtId="0" fontId="18" fillId="0" borderId="0" xfId="0" applyFont="1"/>
    <xf numFmtId="164" fontId="10" fillId="4" borderId="3" xfId="0" applyNumberFormat="1" applyFont="1" applyFill="1" applyBorder="1"/>
    <xf numFmtId="0" fontId="10" fillId="4" borderId="3" xfId="0" applyFont="1" applyFill="1" applyBorder="1"/>
    <xf numFmtId="165" fontId="6" fillId="4" borderId="3" xfId="0" applyNumberFormat="1" applyFont="1" applyFill="1" applyBorder="1"/>
    <xf numFmtId="165" fontId="9" fillId="4" borderId="3" xfId="0" applyNumberFormat="1" applyFont="1" applyFill="1" applyBorder="1"/>
    <xf numFmtId="2" fontId="6" fillId="4" borderId="3" xfId="0" applyNumberFormat="1" applyFont="1" applyFill="1" applyBorder="1"/>
    <xf numFmtId="0" fontId="19" fillId="0" borderId="0" xfId="0" applyFont="1"/>
    <xf numFmtId="0" fontId="9" fillId="0" borderId="4" xfId="0" applyFont="1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20" fillId="0" borderId="0" xfId="0" applyFont="1"/>
    <xf numFmtId="0" fontId="21" fillId="0" borderId="0" xfId="0" applyFont="1"/>
    <xf numFmtId="0" fontId="23" fillId="0" borderId="0" xfId="0" applyFont="1"/>
    <xf numFmtId="0" fontId="0" fillId="0" borderId="4" xfId="0" applyBorder="1"/>
    <xf numFmtId="0" fontId="22" fillId="0" borderId="4" xfId="0" applyFont="1" applyBorder="1"/>
    <xf numFmtId="0" fontId="0" fillId="0" borderId="0" xfId="0" applyAlignment="1">
      <alignment wrapText="1"/>
    </xf>
    <xf numFmtId="165" fontId="6" fillId="5" borderId="0" xfId="0" applyNumberFormat="1" applyFont="1" applyFill="1"/>
    <xf numFmtId="0" fontId="24" fillId="0" borderId="0" xfId="0" applyFont="1"/>
    <xf numFmtId="2" fontId="10" fillId="6" borderId="5" xfId="0" applyNumberFormat="1" applyFont="1" applyFill="1" applyBorder="1" applyAlignment="1">
      <alignment horizontal="right"/>
    </xf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9" xfId="0" applyFill="1" applyBorder="1"/>
    <xf numFmtId="14" fontId="0" fillId="0" borderId="0" xfId="0" applyNumberFormat="1" applyAlignment="1">
      <alignment wrapText="1"/>
    </xf>
    <xf numFmtId="0" fontId="0" fillId="7" borderId="0" xfId="0" applyFill="1"/>
    <xf numFmtId="2" fontId="11" fillId="0" borderId="0" xfId="0" applyNumberFormat="1" applyFont="1"/>
    <xf numFmtId="43" fontId="0" fillId="0" borderId="0" xfId="1" applyFont="1"/>
    <xf numFmtId="166" fontId="0" fillId="0" borderId="0" xfId="1" applyNumberFormat="1" applyFont="1"/>
    <xf numFmtId="1" fontId="0" fillId="0" borderId="0" xfId="0" applyNumberFormat="1"/>
    <xf numFmtId="0" fontId="27" fillId="7" borderId="0" xfId="0" applyFont="1" applyFill="1"/>
    <xf numFmtId="2" fontId="21" fillId="0" borderId="0" xfId="0" applyNumberFormat="1" applyFont="1"/>
    <xf numFmtId="166" fontId="28" fillId="0" borderId="0" xfId="1" applyNumberFormat="1" applyFont="1"/>
    <xf numFmtId="1" fontId="0" fillId="0" borderId="0" xfId="1" applyNumberFormat="1" applyFont="1"/>
    <xf numFmtId="0" fontId="29" fillId="0" borderId="0" xfId="0" applyFont="1"/>
    <xf numFmtId="0" fontId="29" fillId="7" borderId="0" xfId="0" applyFont="1" applyFill="1"/>
    <xf numFmtId="2" fontId="29" fillId="0" borderId="0" xfId="3" applyNumberFormat="1" applyFont="1"/>
    <xf numFmtId="2" fontId="29" fillId="0" borderId="0" xfId="0" applyNumberFormat="1" applyFont="1"/>
    <xf numFmtId="43" fontId="29" fillId="0" borderId="0" xfId="1" applyFont="1"/>
    <xf numFmtId="2" fontId="0" fillId="6" borderId="5" xfId="0" applyNumberFormat="1" applyFill="1" applyBorder="1"/>
    <xf numFmtId="43" fontId="0" fillId="6" borderId="5" xfId="1" applyFont="1" applyFill="1" applyBorder="1"/>
    <xf numFmtId="166" fontId="0" fillId="6" borderId="5" xfId="1" applyNumberFormat="1" applyFont="1" applyFill="1" applyBorder="1"/>
    <xf numFmtId="0" fontId="0" fillId="6" borderId="5" xfId="0" applyFill="1" applyBorder="1"/>
    <xf numFmtId="1" fontId="0" fillId="6" borderId="5" xfId="0" applyNumberFormat="1" applyFill="1" applyBorder="1"/>
    <xf numFmtId="0" fontId="30" fillId="0" borderId="0" xfId="0" applyFont="1"/>
    <xf numFmtId="0" fontId="31" fillId="0" borderId="0" xfId="4"/>
  </cellXfs>
  <cellStyles count="5">
    <cellStyle name="Comma" xfId="1" builtinId="3"/>
    <cellStyle name="Hyperlink" xfId="4" builtinId="8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77926421404682"/>
          <c:y val="4.4189852700491E-2"/>
          <c:w val="0.76142697881828314"/>
          <c:h val="0.78396072013093288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-1163000656"/>
        <c:axId val="-1162996304"/>
      </c:scatterChart>
      <c:valAx>
        <c:axId val="-1163000656"/>
        <c:scaling>
          <c:orientation val="minMax"/>
          <c:max val="50000"/>
        </c:scaling>
        <c:delete val="0"/>
        <c:axPos val="b"/>
        <c:title>
          <c:tx>
            <c:rich>
              <a:bodyPr/>
              <a:lstStyle/>
              <a:p>
                <a:pPr>
                  <a:defRPr sz="1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 of ceiling ratio</a:t>
                </a:r>
              </a:p>
            </c:rich>
          </c:tx>
          <c:layout>
            <c:manualLayout>
              <c:xMode val="edge"/>
              <c:yMode val="edge"/>
              <c:x val="0.37346711259754739"/>
              <c:y val="0.90180032733224225"/>
            </c:manualLayout>
          </c:layout>
          <c:overlay val="0"/>
          <c:spPr>
            <a:noFill/>
            <a:ln w="25400">
              <a:noFill/>
            </a:ln>
          </c:spPr>
        </c:title>
        <c:numFmt formatCode="_-&quot;£&quot;* #,##0_-;\-&quot;£&quot;* #,##0_-;_-&quot;£&quot;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162996304"/>
        <c:crosses val="autoZero"/>
        <c:crossBetween val="midCat"/>
        <c:majorUnit val="10000"/>
        <c:minorUnit val="1000"/>
      </c:valAx>
      <c:valAx>
        <c:axId val="-1162996304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cost-effective</a:t>
                </a:r>
              </a:p>
            </c:rich>
          </c:tx>
          <c:layout>
            <c:manualLayout>
              <c:xMode val="edge"/>
              <c:yMode val="edge"/>
              <c:x val="1.4492753623188406E-2"/>
              <c:y val="0.1882160392798690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\-#,##0.00\ 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1630006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021181716833894"/>
          <c:y val="0.13747954173486088"/>
          <c:w val="0.13377926421404682"/>
          <c:h val="9.00163666121112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27201783723523"/>
          <c:y val="0.11947626841243862"/>
          <c:w val="0.72575250836120397"/>
          <c:h val="0.70867430441898527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-1162999024"/>
        <c:axId val="-1162995760"/>
      </c:scatterChart>
      <c:valAx>
        <c:axId val="-116299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QALYs</a:t>
                </a:r>
              </a:p>
            </c:rich>
          </c:tx>
          <c:layout>
            <c:manualLayout>
              <c:xMode val="edge"/>
              <c:yMode val="edge"/>
              <c:x val="0.46042363433667782"/>
              <c:y val="0.901800327332242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162995760"/>
        <c:crossesAt val="0"/>
        <c:crossBetween val="midCat"/>
      </c:valAx>
      <c:valAx>
        <c:axId val="-116299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1.4492753623188406E-2"/>
              <c:y val="0.42225859247135844"/>
            </c:manualLayout>
          </c:layout>
          <c:overlay val="0"/>
          <c:spPr>
            <a:noFill/>
            <a:ln w="25400">
              <a:noFill/>
            </a:ln>
          </c:spPr>
        </c:title>
        <c:numFmt formatCode="_-&quot;£&quot;* #,##0_-;\-&quot;£&quot;* #,##0_-;_-&quot;£&quot;* &quot;-&quot;??_-;_-@_-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162999024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5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5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30</xdr:row>
      <xdr:rowOff>0</xdr:rowOff>
    </xdr:from>
    <xdr:to>
      <xdr:col>7</xdr:col>
      <xdr:colOff>438150</xdr:colOff>
      <xdr:row>31</xdr:row>
      <xdr:rowOff>171450</xdr:rowOff>
    </xdr:to>
    <xdr:sp macro="[2]!Analysis" textlink="">
      <xdr:nvSpPr>
        <xdr:cNvPr id="2" name="AutoShape 1"/>
        <xdr:cNvSpPr>
          <a:spLocks noChangeArrowheads="1"/>
        </xdr:cNvSpPr>
      </xdr:nvSpPr>
      <xdr:spPr bwMode="auto">
        <a:xfrm>
          <a:off x="2152650" y="5734050"/>
          <a:ext cx="2419350" cy="361950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Run Monte Carlo Simulation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161925</xdr:rowOff>
    </xdr:from>
    <xdr:to>
      <xdr:col>1</xdr:col>
      <xdr:colOff>0</xdr:colOff>
      <xdr:row>9</xdr:row>
      <xdr:rowOff>104775</xdr:rowOff>
    </xdr:to>
    <xdr:sp macro="" textlink="">
      <xdr:nvSpPr>
        <xdr:cNvPr id="11" name="Oval 36"/>
        <xdr:cNvSpPr>
          <a:spLocks noChangeArrowheads="1"/>
        </xdr:cNvSpPr>
      </xdr:nvSpPr>
      <xdr:spPr bwMode="auto">
        <a:xfrm>
          <a:off x="0" y="1114425"/>
          <a:ext cx="609600" cy="323850"/>
        </a:xfrm>
        <a:prstGeom prst="ellips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0</xdr:col>
      <xdr:colOff>561975</xdr:colOff>
      <xdr:row>8</xdr:row>
      <xdr:rowOff>57150</xdr:rowOff>
    </xdr:from>
    <xdr:to>
      <xdr:col>0</xdr:col>
      <xdr:colOff>600075</xdr:colOff>
      <xdr:row>8</xdr:row>
      <xdr:rowOff>95250</xdr:rowOff>
    </xdr:to>
    <xdr:sp macro="" textlink="">
      <xdr:nvSpPr>
        <xdr:cNvPr id="14" name="Line 37"/>
        <xdr:cNvSpPr>
          <a:spLocks noChangeShapeType="1"/>
        </xdr:cNvSpPr>
      </xdr:nvSpPr>
      <xdr:spPr bwMode="auto">
        <a:xfrm>
          <a:off x="561975" y="1200150"/>
          <a:ext cx="38100" cy="3810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66675</xdr:colOff>
      <xdr:row>9</xdr:row>
      <xdr:rowOff>57150</xdr:rowOff>
    </xdr:from>
    <xdr:to>
      <xdr:col>6</xdr:col>
      <xdr:colOff>9525</xdr:colOff>
      <xdr:row>11</xdr:row>
      <xdr:rowOff>171450</xdr:rowOff>
    </xdr:to>
    <xdr:sp macro="" textlink="">
      <xdr:nvSpPr>
        <xdr:cNvPr id="15" name="Line 27"/>
        <xdr:cNvSpPr>
          <a:spLocks noChangeShapeType="1"/>
        </xdr:cNvSpPr>
      </xdr:nvSpPr>
      <xdr:spPr bwMode="auto">
        <a:xfrm>
          <a:off x="2505075" y="1390650"/>
          <a:ext cx="1162050" cy="49530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prstDash val="lgDash"/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11</xdr:row>
      <xdr:rowOff>66675</xdr:rowOff>
    </xdr:from>
    <xdr:to>
      <xdr:col>9</xdr:col>
      <xdr:colOff>0</xdr:colOff>
      <xdr:row>13</xdr:row>
      <xdr:rowOff>171450</xdr:rowOff>
    </xdr:to>
    <xdr:sp macro="" textlink="">
      <xdr:nvSpPr>
        <xdr:cNvPr id="16" name="Oval 20"/>
        <xdr:cNvSpPr>
          <a:spLocks noChangeArrowheads="1"/>
        </xdr:cNvSpPr>
      </xdr:nvSpPr>
      <xdr:spPr bwMode="auto">
        <a:xfrm>
          <a:off x="3657600" y="1781175"/>
          <a:ext cx="1828800" cy="485775"/>
        </a:xfrm>
        <a:prstGeom prst="ellipse">
          <a:avLst/>
        </a:prstGeom>
        <a:pattFill prst="pct25">
          <a:fgClr>
            <a:srgbClr xmlns:mc="http://schemas.openxmlformats.org/markup-compatibility/2006" xmlns:a14="http://schemas.microsoft.com/office/drawing/2010/main" val="FFFFCC" mc:Ignorable="a14" a14:legacySpreadsheetColorIndex="26"/>
          </a:fgClr>
          <a:bgClr>
            <a:srgbClr xmlns:mc="http://schemas.openxmlformats.org/markup-compatibility/2006" xmlns:a14="http://schemas.microsoft.com/office/drawing/2010/main" val="FFFFCC" mc:Ignorable="a14" a14:legacySpreadsheetColorIndex="26"/>
          </a:bgClr>
        </a:pattFill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round/>
          <a:headEnd/>
          <a:tailEnd/>
        </a:ln>
      </xdr:spPr>
    </xdr:sp>
    <xdr:clientData/>
  </xdr:twoCellAnchor>
  <xdr:twoCellAnchor>
    <xdr:from>
      <xdr:col>6</xdr:col>
      <xdr:colOff>447675</xdr:colOff>
      <xdr:row>11</xdr:row>
      <xdr:rowOff>114300</xdr:rowOff>
    </xdr:from>
    <xdr:to>
      <xdr:col>8</xdr:col>
      <xdr:colOff>190500</xdr:colOff>
      <xdr:row>13</xdr:row>
      <xdr:rowOff>114300</xdr:rowOff>
    </xdr:to>
    <xdr:sp macro="" textlink="">
      <xdr:nvSpPr>
        <xdr:cNvPr id="18" name="Text 32"/>
        <xdr:cNvSpPr txBox="1">
          <a:spLocks noChangeArrowheads="1"/>
        </xdr:cNvSpPr>
      </xdr:nvSpPr>
      <xdr:spPr bwMode="auto">
        <a:xfrm>
          <a:off x="4105275" y="1828800"/>
          <a:ext cx="962025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80"/>
              </a:solidFill>
              <a:latin typeface="Arial Rounded MT Bold"/>
            </a:rPr>
            <a:t>Bleeding 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80"/>
              </a:solidFill>
              <a:latin typeface="Arial Rounded MT Bold"/>
            </a:rPr>
            <a:t>Stop</a:t>
          </a:r>
        </a:p>
      </xdr:txBody>
    </xdr:sp>
    <xdr:clientData/>
  </xdr:twoCellAnchor>
  <xdr:twoCellAnchor>
    <xdr:from>
      <xdr:col>6</xdr:col>
      <xdr:colOff>28575</xdr:colOff>
      <xdr:row>4</xdr:row>
      <xdr:rowOff>57150</xdr:rowOff>
    </xdr:from>
    <xdr:to>
      <xdr:col>9</xdr:col>
      <xdr:colOff>28575</xdr:colOff>
      <xdr:row>6</xdr:row>
      <xdr:rowOff>161925</xdr:rowOff>
    </xdr:to>
    <xdr:sp macro="" textlink="">
      <xdr:nvSpPr>
        <xdr:cNvPr id="20" name="Oval 20"/>
        <xdr:cNvSpPr>
          <a:spLocks noChangeArrowheads="1"/>
        </xdr:cNvSpPr>
      </xdr:nvSpPr>
      <xdr:spPr bwMode="auto">
        <a:xfrm>
          <a:off x="3686175" y="438150"/>
          <a:ext cx="1828800" cy="485775"/>
        </a:xfrm>
        <a:prstGeom prst="ellipse">
          <a:avLst/>
        </a:prstGeom>
        <a:pattFill prst="pct25">
          <a:fgClr>
            <a:srgbClr xmlns:mc="http://schemas.openxmlformats.org/markup-compatibility/2006" xmlns:a14="http://schemas.microsoft.com/office/drawing/2010/main" val="FFFFCC" mc:Ignorable="a14" a14:legacySpreadsheetColorIndex="26"/>
          </a:fgClr>
          <a:bgClr>
            <a:srgbClr xmlns:mc="http://schemas.openxmlformats.org/markup-compatibility/2006" xmlns:a14="http://schemas.microsoft.com/office/drawing/2010/main" val="FFFFCC" mc:Ignorable="a14" a14:legacySpreadsheetColorIndex="26"/>
          </a:bgClr>
        </a:pattFill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round/>
          <a:headEnd/>
          <a:tailEnd/>
        </a:ln>
      </xdr:spPr>
    </xdr:sp>
    <xdr:clientData/>
  </xdr:twoCellAnchor>
  <xdr:twoCellAnchor>
    <xdr:from>
      <xdr:col>6</xdr:col>
      <xdr:colOff>457200</xdr:colOff>
      <xdr:row>4</xdr:row>
      <xdr:rowOff>180975</xdr:rowOff>
    </xdr:from>
    <xdr:to>
      <xdr:col>8</xdr:col>
      <xdr:colOff>200025</xdr:colOff>
      <xdr:row>6</xdr:row>
      <xdr:rowOff>0</xdr:rowOff>
    </xdr:to>
    <xdr:sp macro="" textlink="">
      <xdr:nvSpPr>
        <xdr:cNvPr id="21" name="Text 32"/>
        <xdr:cNvSpPr txBox="1">
          <a:spLocks noChangeArrowheads="1"/>
        </xdr:cNvSpPr>
      </xdr:nvSpPr>
      <xdr:spPr bwMode="auto">
        <a:xfrm>
          <a:off x="4114800" y="561975"/>
          <a:ext cx="9620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80"/>
              </a:solidFill>
              <a:latin typeface="Arial Rounded MT Bold"/>
            </a:rPr>
            <a:t>Thrombosis</a:t>
          </a:r>
        </a:p>
      </xdr:txBody>
    </xdr:sp>
    <xdr:clientData/>
  </xdr:twoCellAnchor>
  <xdr:twoCellAnchor>
    <xdr:from>
      <xdr:col>4</xdr:col>
      <xdr:colOff>47625</xdr:colOff>
      <xdr:row>11</xdr:row>
      <xdr:rowOff>95250</xdr:rowOff>
    </xdr:from>
    <xdr:to>
      <xdr:col>5</xdr:col>
      <xdr:colOff>190501</xdr:colOff>
      <xdr:row>12</xdr:row>
      <xdr:rowOff>47625</xdr:rowOff>
    </xdr:to>
    <xdr:sp macro="" textlink="">
      <xdr:nvSpPr>
        <xdr:cNvPr id="23" name="Text 41"/>
        <xdr:cNvSpPr txBox="1">
          <a:spLocks noChangeArrowheads="1"/>
        </xdr:cNvSpPr>
      </xdr:nvSpPr>
      <xdr:spPr bwMode="auto">
        <a:xfrm>
          <a:off x="2486025" y="1809750"/>
          <a:ext cx="752476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en-US" sz="800" b="0" i="0" u="none" strike="noStrike" baseline="0">
              <a:solidFill>
                <a:srgbClr val="3333CC"/>
              </a:solidFill>
              <a:latin typeface="Arial"/>
              <a:cs typeface="Arial"/>
            </a:rPr>
            <a:t>pStopBleed</a:t>
          </a:r>
        </a:p>
        <a:p>
          <a:pPr algn="ctr" rtl="0">
            <a:defRPr sz="1000"/>
          </a:pPr>
          <a:endParaRPr lang="en-US" sz="800" b="0" i="0" u="none" strike="noStrike" baseline="0">
            <a:solidFill>
              <a:srgbClr val="3333CC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38100</xdr:colOff>
      <xdr:row>6</xdr:row>
      <xdr:rowOff>38100</xdr:rowOff>
    </xdr:from>
    <xdr:to>
      <xdr:col>5</xdr:col>
      <xdr:colOff>180976</xdr:colOff>
      <xdr:row>6</xdr:row>
      <xdr:rowOff>180975</xdr:rowOff>
    </xdr:to>
    <xdr:sp macro="" textlink="">
      <xdr:nvSpPr>
        <xdr:cNvPr id="24" name="Text 41"/>
        <xdr:cNvSpPr txBox="1">
          <a:spLocks noChangeArrowheads="1"/>
        </xdr:cNvSpPr>
      </xdr:nvSpPr>
      <xdr:spPr bwMode="auto">
        <a:xfrm>
          <a:off x="2476500" y="800100"/>
          <a:ext cx="752476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en-US" sz="800" b="0" i="0" u="none" strike="noStrike" baseline="0">
              <a:solidFill>
                <a:srgbClr val="3333CC"/>
              </a:solidFill>
              <a:latin typeface="Arial"/>
              <a:cs typeface="Arial"/>
            </a:rPr>
            <a:t>pThrombosis</a:t>
          </a:r>
        </a:p>
        <a:p>
          <a:pPr algn="ctr" rtl="0">
            <a:defRPr sz="1000"/>
          </a:pPr>
          <a:endParaRPr lang="en-US" sz="800" b="0" i="0" u="none" strike="noStrike" baseline="0">
            <a:solidFill>
              <a:srgbClr val="3333CC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66675</xdr:colOff>
      <xdr:row>6</xdr:row>
      <xdr:rowOff>38100</xdr:rowOff>
    </xdr:from>
    <xdr:to>
      <xdr:col>6</xdr:col>
      <xdr:colOff>9524</xdr:colOff>
      <xdr:row>8</xdr:row>
      <xdr:rowOff>171450</xdr:rowOff>
    </xdr:to>
    <xdr:sp macro="" textlink="">
      <xdr:nvSpPr>
        <xdr:cNvPr id="25" name="Line 27"/>
        <xdr:cNvSpPr>
          <a:spLocks noChangeShapeType="1"/>
        </xdr:cNvSpPr>
      </xdr:nvSpPr>
      <xdr:spPr bwMode="auto">
        <a:xfrm flipV="1">
          <a:off x="2505075" y="800100"/>
          <a:ext cx="1162049" cy="51435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prstDash val="lgDash"/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609599</xdr:colOff>
      <xdr:row>11</xdr:row>
      <xdr:rowOff>0</xdr:rowOff>
    </xdr:from>
    <xdr:to>
      <xdr:col>2</xdr:col>
      <xdr:colOff>447674</xdr:colOff>
      <xdr:row>12</xdr:row>
      <xdr:rowOff>0</xdr:rowOff>
    </xdr:to>
    <xdr:sp macro="" textlink="">
      <xdr:nvSpPr>
        <xdr:cNvPr id="26" name="Text 53"/>
        <xdr:cNvSpPr txBox="1">
          <a:spLocks noChangeArrowheads="1"/>
        </xdr:cNvSpPr>
      </xdr:nvSpPr>
      <xdr:spPr bwMode="auto">
        <a:xfrm>
          <a:off x="609599" y="1714500"/>
          <a:ext cx="105727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8000"/>
              </a:solidFill>
              <a:latin typeface="Arial"/>
              <a:cs typeface="Arial"/>
            </a:rPr>
            <a:t>uContinuousBLeed</a:t>
          </a:r>
        </a:p>
      </xdr:txBody>
    </xdr:sp>
    <xdr:clientData/>
  </xdr:twoCellAnchor>
  <xdr:twoCellAnchor>
    <xdr:from>
      <xdr:col>1</xdr:col>
      <xdr:colOff>66675</xdr:colOff>
      <xdr:row>6</xdr:row>
      <xdr:rowOff>19049</xdr:rowOff>
    </xdr:from>
    <xdr:to>
      <xdr:col>2</xdr:col>
      <xdr:colOff>542925</xdr:colOff>
      <xdr:row>6</xdr:row>
      <xdr:rowOff>180974</xdr:rowOff>
    </xdr:to>
    <xdr:sp macro="" textlink="">
      <xdr:nvSpPr>
        <xdr:cNvPr id="27" name="Text 55"/>
        <xdr:cNvSpPr txBox="1">
          <a:spLocks noChangeArrowheads="1"/>
        </xdr:cNvSpPr>
      </xdr:nvSpPr>
      <xdr:spPr bwMode="auto">
        <a:xfrm>
          <a:off x="676275" y="781049"/>
          <a:ext cx="10858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cContinuousBleed</a:t>
          </a:r>
        </a:p>
      </xdr:txBody>
    </xdr:sp>
    <xdr:clientData/>
  </xdr:twoCellAnchor>
  <xdr:twoCellAnchor>
    <xdr:from>
      <xdr:col>6</xdr:col>
      <xdr:colOff>400050</xdr:colOff>
      <xdr:row>7</xdr:row>
      <xdr:rowOff>28575</xdr:rowOff>
    </xdr:from>
    <xdr:to>
      <xdr:col>8</xdr:col>
      <xdr:colOff>238125</xdr:colOff>
      <xdr:row>8</xdr:row>
      <xdr:rowOff>28575</xdr:rowOff>
    </xdr:to>
    <xdr:sp macro="" textlink="">
      <xdr:nvSpPr>
        <xdr:cNvPr id="28" name="Text 53"/>
        <xdr:cNvSpPr txBox="1">
          <a:spLocks noChangeArrowheads="1"/>
        </xdr:cNvSpPr>
      </xdr:nvSpPr>
      <xdr:spPr bwMode="auto">
        <a:xfrm>
          <a:off x="4057650" y="981075"/>
          <a:ext cx="105727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8000"/>
              </a:solidFill>
              <a:latin typeface="Arial"/>
              <a:cs typeface="Arial"/>
            </a:rPr>
            <a:t>uThrombosis</a:t>
          </a:r>
        </a:p>
      </xdr:txBody>
    </xdr:sp>
    <xdr:clientData/>
  </xdr:twoCellAnchor>
  <xdr:twoCellAnchor>
    <xdr:from>
      <xdr:col>6</xdr:col>
      <xdr:colOff>419100</xdr:colOff>
      <xdr:row>3</xdr:row>
      <xdr:rowOff>28575</xdr:rowOff>
    </xdr:from>
    <xdr:to>
      <xdr:col>8</xdr:col>
      <xdr:colOff>285750</xdr:colOff>
      <xdr:row>4</xdr:row>
      <xdr:rowOff>0</xdr:rowOff>
    </xdr:to>
    <xdr:sp macro="" textlink="">
      <xdr:nvSpPr>
        <xdr:cNvPr id="29" name="Text 55"/>
        <xdr:cNvSpPr txBox="1">
          <a:spLocks noChangeArrowheads="1"/>
        </xdr:cNvSpPr>
      </xdr:nvSpPr>
      <xdr:spPr bwMode="auto">
        <a:xfrm>
          <a:off x="4076700" y="609600"/>
          <a:ext cx="10858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cThrombosis</a:t>
          </a:r>
        </a:p>
      </xdr:txBody>
    </xdr:sp>
    <xdr:clientData/>
  </xdr:twoCellAnchor>
  <xdr:twoCellAnchor>
    <xdr:from>
      <xdr:col>6</xdr:col>
      <xdr:colOff>333375</xdr:colOff>
      <xdr:row>14</xdr:row>
      <xdr:rowOff>38100</xdr:rowOff>
    </xdr:from>
    <xdr:to>
      <xdr:col>8</xdr:col>
      <xdr:colOff>171450</xdr:colOff>
      <xdr:row>15</xdr:row>
      <xdr:rowOff>38100</xdr:rowOff>
    </xdr:to>
    <xdr:sp macro="" textlink="">
      <xdr:nvSpPr>
        <xdr:cNvPr id="30" name="Text 53"/>
        <xdr:cNvSpPr txBox="1">
          <a:spLocks noChangeArrowheads="1"/>
        </xdr:cNvSpPr>
      </xdr:nvSpPr>
      <xdr:spPr bwMode="auto">
        <a:xfrm>
          <a:off x="3990975" y="2324100"/>
          <a:ext cx="105727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8000"/>
              </a:solidFill>
              <a:latin typeface="Arial"/>
              <a:cs typeface="Arial"/>
            </a:rPr>
            <a:t>uBleedStop</a:t>
          </a:r>
        </a:p>
      </xdr:txBody>
    </xdr:sp>
    <xdr:clientData/>
  </xdr:twoCellAnchor>
  <xdr:twoCellAnchor>
    <xdr:from>
      <xdr:col>6</xdr:col>
      <xdr:colOff>342900</xdr:colOff>
      <xdr:row>10</xdr:row>
      <xdr:rowOff>28575</xdr:rowOff>
    </xdr:from>
    <xdr:to>
      <xdr:col>8</xdr:col>
      <xdr:colOff>209550</xdr:colOff>
      <xdr:row>11</xdr:row>
      <xdr:rowOff>0</xdr:rowOff>
    </xdr:to>
    <xdr:sp macro="" textlink="">
      <xdr:nvSpPr>
        <xdr:cNvPr id="31" name="Text 55"/>
        <xdr:cNvSpPr txBox="1">
          <a:spLocks noChangeArrowheads="1"/>
        </xdr:cNvSpPr>
      </xdr:nvSpPr>
      <xdr:spPr bwMode="auto">
        <a:xfrm>
          <a:off x="4000500" y="1552575"/>
          <a:ext cx="10858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cBleedStop</a:t>
          </a:r>
        </a:p>
      </xdr:txBody>
    </xdr:sp>
    <xdr:clientData/>
  </xdr:twoCellAnchor>
  <xdr:twoCellAnchor>
    <xdr:from>
      <xdr:col>1</xdr:col>
      <xdr:colOff>0</xdr:colOff>
      <xdr:row>7</xdr:row>
      <xdr:rowOff>142875</xdr:rowOff>
    </xdr:from>
    <xdr:to>
      <xdr:col>4</xdr:col>
      <xdr:colOff>0</xdr:colOff>
      <xdr:row>10</xdr:row>
      <xdr:rowOff>57150</xdr:rowOff>
    </xdr:to>
    <xdr:sp macro="" textlink="">
      <xdr:nvSpPr>
        <xdr:cNvPr id="22" name="Oval 20"/>
        <xdr:cNvSpPr>
          <a:spLocks noChangeArrowheads="1"/>
        </xdr:cNvSpPr>
      </xdr:nvSpPr>
      <xdr:spPr bwMode="auto">
        <a:xfrm>
          <a:off x="609600" y="1485900"/>
          <a:ext cx="1828800" cy="485775"/>
        </a:xfrm>
        <a:prstGeom prst="ellipse">
          <a:avLst/>
        </a:prstGeom>
        <a:pattFill prst="pct25">
          <a:fgClr>
            <a:srgbClr xmlns:mc="http://schemas.openxmlformats.org/markup-compatibility/2006" xmlns:a14="http://schemas.microsoft.com/office/drawing/2010/main" val="FFFFCC" mc:Ignorable="a14" a14:legacySpreadsheetColorIndex="26"/>
          </a:fgClr>
          <a:bgClr>
            <a:srgbClr xmlns:mc="http://schemas.openxmlformats.org/markup-compatibility/2006" xmlns:a14="http://schemas.microsoft.com/office/drawing/2010/main" val="FFFFCC" mc:Ignorable="a14" a14:legacySpreadsheetColorIndex="26"/>
          </a:bgClr>
        </a:pattFill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round/>
          <a:headEnd/>
          <a:tailEnd/>
        </a:ln>
      </xdr:spPr>
    </xdr:sp>
    <xdr:clientData/>
  </xdr:twoCellAnchor>
  <xdr:twoCellAnchor>
    <xdr:from>
      <xdr:col>1</xdr:col>
      <xdr:colOff>409575</xdr:colOff>
      <xdr:row>8</xdr:row>
      <xdr:rowOff>9525</xdr:rowOff>
    </xdr:from>
    <xdr:to>
      <xdr:col>3</xdr:col>
      <xdr:colOff>152400</xdr:colOff>
      <xdr:row>10</xdr:row>
      <xdr:rowOff>9525</xdr:rowOff>
    </xdr:to>
    <xdr:sp macro="" textlink="">
      <xdr:nvSpPr>
        <xdr:cNvPr id="33" name="Text 32"/>
        <xdr:cNvSpPr txBox="1">
          <a:spLocks noChangeArrowheads="1"/>
        </xdr:cNvSpPr>
      </xdr:nvSpPr>
      <xdr:spPr bwMode="auto">
        <a:xfrm>
          <a:off x="1019175" y="1543050"/>
          <a:ext cx="962025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80"/>
              </a:solidFill>
              <a:latin typeface="Arial Rounded MT Bold"/>
            </a:rPr>
            <a:t>Cont.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80"/>
              </a:solidFill>
              <a:latin typeface="Arial Rounded MT Bold"/>
            </a:rPr>
            <a:t>Bleeding</a:t>
          </a:r>
        </a:p>
      </xdr:txBody>
    </xdr:sp>
    <xdr:clientData/>
  </xdr:twoCellAnchor>
  <xdr:twoCellAnchor>
    <xdr:from>
      <xdr:col>9</xdr:col>
      <xdr:colOff>38100</xdr:colOff>
      <xdr:row>7</xdr:row>
      <xdr:rowOff>142875</xdr:rowOff>
    </xdr:from>
    <xdr:to>
      <xdr:col>12</xdr:col>
      <xdr:colOff>38100</xdr:colOff>
      <xdr:row>10</xdr:row>
      <xdr:rowOff>57150</xdr:rowOff>
    </xdr:to>
    <xdr:sp macro="" textlink="">
      <xdr:nvSpPr>
        <xdr:cNvPr id="32" name="Oval 20"/>
        <xdr:cNvSpPr>
          <a:spLocks noChangeArrowheads="1"/>
        </xdr:cNvSpPr>
      </xdr:nvSpPr>
      <xdr:spPr bwMode="auto">
        <a:xfrm>
          <a:off x="5524500" y="1485900"/>
          <a:ext cx="1828800" cy="485775"/>
        </a:xfrm>
        <a:prstGeom prst="ellipse">
          <a:avLst/>
        </a:prstGeom>
        <a:pattFill prst="pct25">
          <a:fgClr>
            <a:srgbClr xmlns:mc="http://schemas.openxmlformats.org/markup-compatibility/2006" xmlns:a14="http://schemas.microsoft.com/office/drawing/2010/main" val="FFFFCC" mc:Ignorable="a14" a14:legacySpreadsheetColorIndex="26"/>
          </a:fgClr>
          <a:bgClr>
            <a:srgbClr xmlns:mc="http://schemas.openxmlformats.org/markup-compatibility/2006" xmlns:a14="http://schemas.microsoft.com/office/drawing/2010/main" val="FFFFCC" mc:Ignorable="a14" a14:legacySpreadsheetColorIndex="26"/>
          </a:bgClr>
        </a:pattFill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round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76200</xdr:rowOff>
    </xdr:from>
    <xdr:to>
      <xdr:col>11</xdr:col>
      <xdr:colOff>219075</xdr:colOff>
      <xdr:row>9</xdr:row>
      <xdr:rowOff>114300</xdr:rowOff>
    </xdr:to>
    <xdr:sp macro="" textlink="">
      <xdr:nvSpPr>
        <xdr:cNvPr id="34" name="Text 32"/>
        <xdr:cNvSpPr txBox="1">
          <a:spLocks noChangeArrowheads="1"/>
        </xdr:cNvSpPr>
      </xdr:nvSpPr>
      <xdr:spPr bwMode="auto">
        <a:xfrm>
          <a:off x="5962650" y="1609725"/>
          <a:ext cx="9620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80"/>
              </a:solidFill>
              <a:latin typeface="Arial Rounded MT Bold"/>
            </a:rPr>
            <a:t>Death</a:t>
          </a:r>
        </a:p>
      </xdr:txBody>
    </xdr:sp>
    <xdr:clientData/>
  </xdr:twoCellAnchor>
  <xdr:twoCellAnchor>
    <xdr:from>
      <xdr:col>4</xdr:col>
      <xdr:colOff>66675</xdr:colOff>
      <xdr:row>9</xdr:row>
      <xdr:rowOff>9523</xdr:rowOff>
    </xdr:from>
    <xdr:to>
      <xdr:col>9</xdr:col>
      <xdr:colOff>0</xdr:colOff>
      <xdr:row>9</xdr:row>
      <xdr:rowOff>9524</xdr:rowOff>
    </xdr:to>
    <xdr:sp macro="" textlink="">
      <xdr:nvSpPr>
        <xdr:cNvPr id="35" name="Line 27"/>
        <xdr:cNvSpPr>
          <a:spLocks noChangeShapeType="1"/>
        </xdr:cNvSpPr>
      </xdr:nvSpPr>
      <xdr:spPr bwMode="auto">
        <a:xfrm flipV="1">
          <a:off x="2505075" y="1733548"/>
          <a:ext cx="2981325" cy="1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prstDash val="lgDash"/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352425</xdr:colOff>
      <xdr:row>9</xdr:row>
      <xdr:rowOff>95250</xdr:rowOff>
    </xdr:from>
    <xdr:to>
      <xdr:col>8</xdr:col>
      <xdr:colOff>495301</xdr:colOff>
      <xdr:row>10</xdr:row>
      <xdr:rowOff>47625</xdr:rowOff>
    </xdr:to>
    <xdr:sp macro="" textlink="">
      <xdr:nvSpPr>
        <xdr:cNvPr id="36" name="Text 41"/>
        <xdr:cNvSpPr txBox="1">
          <a:spLocks noChangeArrowheads="1"/>
        </xdr:cNvSpPr>
      </xdr:nvSpPr>
      <xdr:spPr bwMode="auto">
        <a:xfrm>
          <a:off x="4619625" y="1819275"/>
          <a:ext cx="752476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en-US" sz="800" b="0" i="0" u="none" strike="noStrike" baseline="0">
              <a:solidFill>
                <a:srgbClr val="3333CC"/>
              </a:solidFill>
              <a:latin typeface="Arial"/>
              <a:cs typeface="Arial"/>
            </a:rPr>
            <a:t>pDeath</a:t>
          </a:r>
        </a:p>
        <a:p>
          <a:pPr algn="ctr" rtl="0">
            <a:defRPr sz="1000"/>
          </a:pPr>
          <a:endParaRPr lang="en-US" sz="800" b="0" i="0" u="none" strike="noStrike" baseline="0">
            <a:solidFill>
              <a:srgbClr val="3333CC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4</xdr:row>
      <xdr:rowOff>0</xdr:rowOff>
    </xdr:from>
    <xdr:to>
      <xdr:col>6</xdr:col>
      <xdr:colOff>0</xdr:colOff>
      <xdr:row>5</xdr:row>
      <xdr:rowOff>133350</xdr:rowOff>
    </xdr:to>
    <xdr:sp macro="" textlink="">
      <xdr:nvSpPr>
        <xdr:cNvPr id="37" name="Oval 36"/>
        <xdr:cNvSpPr>
          <a:spLocks noChangeArrowheads="1"/>
        </xdr:cNvSpPr>
      </xdr:nvSpPr>
      <xdr:spPr bwMode="auto">
        <a:xfrm>
          <a:off x="3048000" y="771525"/>
          <a:ext cx="609600" cy="323850"/>
        </a:xfrm>
        <a:prstGeom prst="ellips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6</xdr:col>
      <xdr:colOff>9525</xdr:colOff>
      <xdr:row>4</xdr:row>
      <xdr:rowOff>114300</xdr:rowOff>
    </xdr:from>
    <xdr:to>
      <xdr:col>6</xdr:col>
      <xdr:colOff>47625</xdr:colOff>
      <xdr:row>4</xdr:row>
      <xdr:rowOff>152400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3667125" y="885825"/>
          <a:ext cx="38100" cy="3810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38100</xdr:colOff>
      <xdr:row>12</xdr:row>
      <xdr:rowOff>104775</xdr:rowOff>
    </xdr:from>
    <xdr:to>
      <xdr:col>6</xdr:col>
      <xdr:colOff>38100</xdr:colOff>
      <xdr:row>14</xdr:row>
      <xdr:rowOff>47625</xdr:rowOff>
    </xdr:to>
    <xdr:sp macro="" textlink="">
      <xdr:nvSpPr>
        <xdr:cNvPr id="39" name="Oval 36"/>
        <xdr:cNvSpPr>
          <a:spLocks noChangeArrowheads="1"/>
        </xdr:cNvSpPr>
      </xdr:nvSpPr>
      <xdr:spPr bwMode="auto">
        <a:xfrm>
          <a:off x="3086100" y="2400300"/>
          <a:ext cx="609600" cy="323850"/>
        </a:xfrm>
        <a:prstGeom prst="ellips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571500</xdr:colOff>
      <xdr:row>12</xdr:row>
      <xdr:rowOff>171450</xdr:rowOff>
    </xdr:from>
    <xdr:to>
      <xdr:col>6</xdr:col>
      <xdr:colOff>0</xdr:colOff>
      <xdr:row>13</xdr:row>
      <xdr:rowOff>19050</xdr:rowOff>
    </xdr:to>
    <xdr:sp macro="" textlink="">
      <xdr:nvSpPr>
        <xdr:cNvPr id="40" name="Line 37"/>
        <xdr:cNvSpPr>
          <a:spLocks noChangeShapeType="1"/>
        </xdr:cNvSpPr>
      </xdr:nvSpPr>
      <xdr:spPr bwMode="auto">
        <a:xfrm>
          <a:off x="3619500" y="2466975"/>
          <a:ext cx="38100" cy="3810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76200</xdr:colOff>
      <xdr:row>8</xdr:row>
      <xdr:rowOff>19050</xdr:rowOff>
    </xdr:from>
    <xdr:to>
      <xdr:col>13</xdr:col>
      <xdr:colOff>76200</xdr:colOff>
      <xdr:row>9</xdr:row>
      <xdr:rowOff>152400</xdr:rowOff>
    </xdr:to>
    <xdr:sp macro="" textlink="">
      <xdr:nvSpPr>
        <xdr:cNvPr id="41" name="Oval 36"/>
        <xdr:cNvSpPr>
          <a:spLocks noChangeArrowheads="1"/>
        </xdr:cNvSpPr>
      </xdr:nvSpPr>
      <xdr:spPr bwMode="auto">
        <a:xfrm>
          <a:off x="7391400" y="1552575"/>
          <a:ext cx="609600" cy="323850"/>
        </a:xfrm>
        <a:prstGeom prst="ellips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12</xdr:col>
      <xdr:colOff>57150</xdr:colOff>
      <xdr:row>8</xdr:row>
      <xdr:rowOff>114299</xdr:rowOff>
    </xdr:from>
    <xdr:to>
      <xdr:col>12</xdr:col>
      <xdr:colOff>104775</xdr:colOff>
      <xdr:row>8</xdr:row>
      <xdr:rowOff>161924</xdr:rowOff>
    </xdr:to>
    <xdr:sp macro="" textlink="">
      <xdr:nvSpPr>
        <xdr:cNvPr id="42" name="Line 37"/>
        <xdr:cNvSpPr>
          <a:spLocks noChangeShapeType="1"/>
        </xdr:cNvSpPr>
      </xdr:nvSpPr>
      <xdr:spPr bwMode="auto">
        <a:xfrm flipH="1">
          <a:off x="7372350" y="1647824"/>
          <a:ext cx="47625" cy="47625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808000" mc:Ignorable="a14" a14:legacySpreadsheetColorIndex="19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0</xdr:row>
      <xdr:rowOff>47625</xdr:rowOff>
    </xdr:from>
    <xdr:to>
      <xdr:col>17</xdr:col>
      <xdr:colOff>28575</xdr:colOff>
      <xdr:row>4</xdr:row>
      <xdr:rowOff>180975</xdr:rowOff>
    </xdr:to>
    <xdr:sp macro="" textlink="">
      <xdr:nvSpPr>
        <xdr:cNvPr id="2" name="TextBox 1"/>
        <xdr:cNvSpPr txBox="1"/>
      </xdr:nvSpPr>
      <xdr:spPr>
        <a:xfrm>
          <a:off x="11744325" y="47625"/>
          <a:ext cx="2724150" cy="942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 For sensitivity analyses</a:t>
          </a:r>
          <a:r>
            <a:rPr lang="en-US" sz="1100" baseline="0"/>
            <a:t> we can vary the cost, the unit amounts or both. Varying both will introduce lots of uncertainty that will be sometimes difficult to justify so might be better to choose one.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89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0.43075</cdr:x>
      <cdr:y>0.51625</cdr:y>
    </cdr:from>
    <cdr:to>
      <cdr:x>0.4415</cdr:x>
      <cdr:y>0.55225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80296" y="3004459"/>
          <a:ext cx="91847" cy="2095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89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k\Dropbox\Research\Huy\FEIBAvsrFIIa\Code\Example_5.7c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k\Dropbox\Research\Huy\TTP\Code\TTPmodelv%20FI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Figure"/>
      <sheetName val="Analysis"/>
      <sheetName val="Parameters"/>
      <sheetName val="Life tables"/>
      <sheetName val="Hazard function"/>
      <sheetName val="Standard"/>
      <sheetName val="NP1"/>
      <sheetName val="inc CE plane"/>
      <sheetName val="Simulation"/>
      <sheetName val="CEA curve"/>
      <sheetName val="Sub-group results"/>
      <sheetName val="Sub-group CEACs"/>
      <sheetName val="Macros"/>
    </sheetNames>
    <sheetDataSet>
      <sheetData sheetId="0"/>
      <sheetData sheetId="1"/>
      <sheetData sheetId="2">
        <row r="9">
          <cell r="B9">
            <v>0</v>
          </cell>
        </row>
        <row r="11">
          <cell r="B11">
            <v>0.06</v>
          </cell>
        </row>
        <row r="12">
          <cell r="B12">
            <v>1.4999999999999999E-2</v>
          </cell>
        </row>
        <row r="16">
          <cell r="B16">
            <v>0.02</v>
          </cell>
        </row>
        <row r="17">
          <cell r="B17">
            <v>0.02</v>
          </cell>
        </row>
        <row r="18">
          <cell r="B18">
            <v>0.04</v>
          </cell>
        </row>
        <row r="22">
          <cell r="B22">
            <v>-5.4909350000000003</v>
          </cell>
        </row>
        <row r="23">
          <cell r="B23">
            <v>-3.6702199999999997E-2</v>
          </cell>
        </row>
        <row r="24">
          <cell r="B24">
            <v>0.768536</v>
          </cell>
        </row>
        <row r="25">
          <cell r="B25">
            <v>4.5597754184620288E-4</v>
          </cell>
        </row>
        <row r="26">
          <cell r="B26">
            <v>1.4536778596632325</v>
          </cell>
        </row>
        <row r="27">
          <cell r="B27">
            <v>0.26067678779517234</v>
          </cell>
        </row>
        <row r="28">
          <cell r="B28">
            <v>0.26067662239074707</v>
          </cell>
        </row>
        <row r="32">
          <cell r="B32">
            <v>0</v>
          </cell>
        </row>
        <row r="33">
          <cell r="B33">
            <v>5294</v>
          </cell>
        </row>
        <row r="34">
          <cell r="B34">
            <v>0</v>
          </cell>
        </row>
        <row r="35">
          <cell r="B35">
            <v>394</v>
          </cell>
        </row>
        <row r="36">
          <cell r="B36">
            <v>579</v>
          </cell>
        </row>
        <row r="41">
          <cell r="B41">
            <v>0.85</v>
          </cell>
        </row>
        <row r="42">
          <cell r="B42">
            <v>0.75</v>
          </cell>
        </row>
        <row r="43">
          <cell r="B43">
            <v>0.3</v>
          </cell>
        </row>
      </sheetData>
      <sheetData sheetId="3"/>
      <sheetData sheetId="4"/>
      <sheetData sheetId="5">
        <row r="6">
          <cell r="A6">
            <v>0</v>
          </cell>
        </row>
        <row r="7">
          <cell r="A7">
            <v>1</v>
          </cell>
          <cell r="C7">
            <v>4.5587359988585874E-4</v>
          </cell>
          <cell r="E7">
            <v>6.7000000000000002E-3</v>
          </cell>
        </row>
        <row r="8">
          <cell r="A8">
            <v>2</v>
          </cell>
          <cell r="C8">
            <v>7.9265538125916635E-4</v>
          </cell>
          <cell r="E8">
            <v>6.7000000000000002E-3</v>
          </cell>
        </row>
        <row r="9">
          <cell r="A9">
            <v>3</v>
          </cell>
          <cell r="C9">
            <v>1.0023202487118299E-3</v>
          </cell>
          <cell r="E9">
            <v>6.7000000000000002E-3</v>
          </cell>
        </row>
        <row r="10">
          <cell r="A10">
            <v>4</v>
          </cell>
          <cell r="C10">
            <v>1.1684809383689654E-3</v>
          </cell>
          <cell r="E10">
            <v>6.7000000000000002E-3</v>
          </cell>
        </row>
        <row r="11">
          <cell r="A11">
            <v>5</v>
          </cell>
          <cell r="C11">
            <v>1.309944799567142E-3</v>
          </cell>
          <cell r="E11">
            <v>1.9300000000000001E-2</v>
          </cell>
        </row>
        <row r="12">
          <cell r="A12">
            <v>6</v>
          </cell>
          <cell r="C12">
            <v>1.4349523261396602E-3</v>
          </cell>
          <cell r="E12">
            <v>1.9300000000000001E-2</v>
          </cell>
        </row>
        <row r="13">
          <cell r="A13">
            <v>7</v>
          </cell>
          <cell r="C13">
            <v>1.5479957647099862E-3</v>
          </cell>
          <cell r="E13">
            <v>1.9300000000000001E-2</v>
          </cell>
        </row>
        <row r="14">
          <cell r="A14">
            <v>8</v>
          </cell>
          <cell r="C14">
            <v>1.6518431162551028E-3</v>
          </cell>
          <cell r="E14">
            <v>1.9300000000000001E-2</v>
          </cell>
        </row>
        <row r="15">
          <cell r="A15">
            <v>9</v>
          </cell>
          <cell r="C15">
            <v>1.7483419148011103E-3</v>
          </cell>
          <cell r="E15">
            <v>1.9300000000000001E-2</v>
          </cell>
        </row>
        <row r="16">
          <cell r="A16">
            <v>10</v>
          </cell>
          <cell r="C16">
            <v>1.8387973086411158E-3</v>
          </cell>
          <cell r="E16">
            <v>1.9300000000000001E-2</v>
          </cell>
        </row>
        <row r="17">
          <cell r="A17">
            <v>11</v>
          </cell>
          <cell r="C17">
            <v>1.9241713306532571E-3</v>
          </cell>
          <cell r="E17">
            <v>1.9300000000000001E-2</v>
          </cell>
        </row>
        <row r="18">
          <cell r="A18">
            <v>12</v>
          </cell>
          <cell r="C18">
            <v>2.0051969719669938E-3</v>
          </cell>
          <cell r="E18">
            <v>1.9300000000000001E-2</v>
          </cell>
        </row>
        <row r="19">
          <cell r="A19">
            <v>13</v>
          </cell>
          <cell r="C19">
            <v>2.0824477370303685E-3</v>
          </cell>
          <cell r="E19">
            <v>1.9300000000000001E-2</v>
          </cell>
        </row>
        <row r="20">
          <cell r="A20">
            <v>14</v>
          </cell>
          <cell r="C20">
            <v>2.1563822245680431E-3</v>
          </cell>
          <cell r="E20">
            <v>1.9300000000000001E-2</v>
          </cell>
        </row>
        <row r="21">
          <cell r="A21">
            <v>15</v>
          </cell>
          <cell r="C21">
            <v>2.2273738841613877E-3</v>
          </cell>
          <cell r="E21">
            <v>5.3499999999999999E-2</v>
          </cell>
        </row>
        <row r="22">
          <cell r="A22">
            <v>16</v>
          </cell>
          <cell r="C22">
            <v>2.295731557633518E-3</v>
          </cell>
          <cell r="E22">
            <v>5.3499999999999999E-2</v>
          </cell>
        </row>
        <row r="23">
          <cell r="A23">
            <v>17</v>
          </cell>
          <cell r="C23">
            <v>2.361714067431353E-3</v>
          </cell>
          <cell r="E23">
            <v>5.3499999999999999E-2</v>
          </cell>
        </row>
        <row r="24">
          <cell r="A24">
            <v>18</v>
          </cell>
          <cell r="C24">
            <v>2.425540832006079E-3</v>
          </cell>
          <cell r="E24">
            <v>5.3499999999999999E-2</v>
          </cell>
        </row>
        <row r="25">
          <cell r="A25">
            <v>19</v>
          </cell>
          <cell r="C25">
            <v>2.4873997543983783E-3</v>
          </cell>
          <cell r="E25">
            <v>5.3499999999999999E-2</v>
          </cell>
        </row>
        <row r="26">
          <cell r="A26">
            <v>20</v>
          </cell>
          <cell r="C26">
            <v>2.5474531933036282E-3</v>
          </cell>
          <cell r="E26">
            <v>5.3499999999999999E-2</v>
          </cell>
        </row>
        <row r="27">
          <cell r="A27">
            <v>21</v>
          </cell>
          <cell r="C27">
            <v>2.6058425566612975E-3</v>
          </cell>
          <cell r="E27">
            <v>5.3499999999999999E-2</v>
          </cell>
        </row>
        <row r="28">
          <cell r="A28">
            <v>22</v>
          </cell>
          <cell r="C28">
            <v>2.6626918868932758E-3</v>
          </cell>
          <cell r="E28">
            <v>5.3499999999999999E-2</v>
          </cell>
        </row>
        <row r="29">
          <cell r="A29">
            <v>23</v>
          </cell>
          <cell r="C29">
            <v>2.7181106954937695E-3</v>
          </cell>
          <cell r="E29">
            <v>5.3499999999999999E-2</v>
          </cell>
        </row>
        <row r="30">
          <cell r="A30">
            <v>24</v>
          </cell>
          <cell r="C30">
            <v>2.7721962303374204E-3</v>
          </cell>
          <cell r="E30">
            <v>5.3499999999999999E-2</v>
          </cell>
        </row>
        <row r="31">
          <cell r="A31">
            <v>25</v>
          </cell>
          <cell r="C31">
            <v>2.8250353084126045E-3</v>
          </cell>
          <cell r="E31">
            <v>0.15480000000000002</v>
          </cell>
        </row>
        <row r="32">
          <cell r="A32">
            <v>26</v>
          </cell>
          <cell r="C32">
            <v>2.8767058115199973E-3</v>
          </cell>
          <cell r="E32">
            <v>0.15480000000000002</v>
          </cell>
        </row>
        <row r="33">
          <cell r="A33">
            <v>27</v>
          </cell>
          <cell r="C33">
            <v>2.9272779176283681E-3</v>
          </cell>
          <cell r="E33">
            <v>0.15480000000000002</v>
          </cell>
        </row>
        <row r="34">
          <cell r="A34">
            <v>28</v>
          </cell>
          <cell r="C34">
            <v>2.9768151227684836E-3</v>
          </cell>
          <cell r="E34">
            <v>0.15480000000000002</v>
          </cell>
        </row>
        <row r="35">
          <cell r="A35">
            <v>29</v>
          </cell>
          <cell r="C35">
            <v>3.0253750953738168E-3</v>
          </cell>
          <cell r="E35">
            <v>0.15480000000000002</v>
          </cell>
        </row>
        <row r="36">
          <cell r="A36">
            <v>30</v>
          </cell>
          <cell r="C36">
            <v>3.0730103954259569E-3</v>
          </cell>
          <cell r="E36">
            <v>0.15480000000000002</v>
          </cell>
        </row>
        <row r="37">
          <cell r="A37">
            <v>31</v>
          </cell>
          <cell r="C37">
            <v>3.1197690836320957E-3</v>
          </cell>
          <cell r="E37">
            <v>0.15480000000000002</v>
          </cell>
        </row>
        <row r="38">
          <cell r="A38">
            <v>32</v>
          </cell>
          <cell r="C38">
            <v>3.1656952404857108E-3</v>
          </cell>
          <cell r="E38">
            <v>0.15480000000000002</v>
          </cell>
        </row>
        <row r="39">
          <cell r="A39">
            <v>33</v>
          </cell>
          <cell r="C39">
            <v>3.2108294109639557E-3</v>
          </cell>
          <cell r="E39">
            <v>0.15480000000000002</v>
          </cell>
        </row>
        <row r="40">
          <cell r="A40">
            <v>34</v>
          </cell>
          <cell r="C40">
            <v>3.2552089874650081E-3</v>
          </cell>
          <cell r="E40">
            <v>0.15480000000000002</v>
          </cell>
        </row>
        <row r="41">
          <cell r="A41">
            <v>35</v>
          </cell>
          <cell r="C41">
            <v>3.2988685411393659E-3</v>
          </cell>
          <cell r="E41">
            <v>0.15480000000000002</v>
          </cell>
        </row>
        <row r="42">
          <cell r="A42">
            <v>36</v>
          </cell>
          <cell r="C42">
            <v>3.3418401098594952E-3</v>
          </cell>
          <cell r="E42">
            <v>0.15480000000000002</v>
          </cell>
        </row>
        <row r="43">
          <cell r="A43">
            <v>37</v>
          </cell>
          <cell r="C43">
            <v>3.3841534495534509E-3</v>
          </cell>
          <cell r="E43">
            <v>0.15480000000000002</v>
          </cell>
        </row>
        <row r="44">
          <cell r="A44">
            <v>38</v>
          </cell>
          <cell r="C44">
            <v>3.4258362544402621E-3</v>
          </cell>
          <cell r="E44">
            <v>0.15480000000000002</v>
          </cell>
        </row>
        <row r="45">
          <cell r="A45">
            <v>39</v>
          </cell>
          <cell r="C45">
            <v>3.4669143507320976E-3</v>
          </cell>
          <cell r="E45">
            <v>0.15480000000000002</v>
          </cell>
        </row>
        <row r="46">
          <cell r="A46">
            <v>40</v>
          </cell>
          <cell r="C46">
            <v>3.5074118676067245E-3</v>
          </cell>
          <cell r="E46">
            <v>0.15480000000000002</v>
          </cell>
        </row>
        <row r="47">
          <cell r="A47">
            <v>41</v>
          </cell>
          <cell r="C47">
            <v>3.5473513886211672E-3</v>
          </cell>
          <cell r="E47">
            <v>0.15480000000000002</v>
          </cell>
        </row>
        <row r="48">
          <cell r="A48">
            <v>42</v>
          </cell>
          <cell r="C48">
            <v>3.5867540862291047E-3</v>
          </cell>
          <cell r="E48">
            <v>0.15480000000000002</v>
          </cell>
        </row>
        <row r="49">
          <cell r="A49">
            <v>43</v>
          </cell>
          <cell r="C49">
            <v>3.6256398416483204E-3</v>
          </cell>
          <cell r="E49">
            <v>0.15480000000000002</v>
          </cell>
        </row>
        <row r="50">
          <cell r="A50">
            <v>44</v>
          </cell>
          <cell r="C50">
            <v>3.6640273519783495E-3</v>
          </cell>
          <cell r="E50">
            <v>0.15480000000000002</v>
          </cell>
        </row>
        <row r="51">
          <cell r="A51">
            <v>45</v>
          </cell>
          <cell r="C51">
            <v>3.701934226185033E-3</v>
          </cell>
          <cell r="E51">
            <v>0.15480000000000002</v>
          </cell>
        </row>
        <row r="52">
          <cell r="A52">
            <v>46</v>
          </cell>
          <cell r="C52">
            <v>3.7393770713346486E-3</v>
          </cell>
          <cell r="E52">
            <v>0.15480000000000002</v>
          </cell>
        </row>
        <row r="53">
          <cell r="A53">
            <v>47</v>
          </cell>
          <cell r="C53">
            <v>3.7763715702551215E-3</v>
          </cell>
          <cell r="E53">
            <v>0.15480000000000002</v>
          </cell>
        </row>
        <row r="54">
          <cell r="A54">
            <v>48</v>
          </cell>
          <cell r="C54">
            <v>3.8129325516462753E-3</v>
          </cell>
          <cell r="E54">
            <v>0.15480000000000002</v>
          </cell>
        </row>
        <row r="55">
          <cell r="A55">
            <v>49</v>
          </cell>
          <cell r="C55">
            <v>3.8490740535132018E-3</v>
          </cell>
          <cell r="E55">
            <v>0.15480000000000002</v>
          </cell>
        </row>
        <row r="56">
          <cell r="A56">
            <v>50</v>
          </cell>
          <cell r="C56">
            <v>3.8848093806849171E-3</v>
          </cell>
          <cell r="E56">
            <v>0.15480000000000002</v>
          </cell>
        </row>
        <row r="57">
          <cell r="A57">
            <v>51</v>
          </cell>
          <cell r="C57">
            <v>3.9201511570746694E-3</v>
          </cell>
          <cell r="E57">
            <v>0.15480000000000002</v>
          </cell>
        </row>
        <row r="58">
          <cell r="A58">
            <v>52</v>
          </cell>
          <cell r="C58">
            <v>3.9551113732601006E-3</v>
          </cell>
          <cell r="E58">
            <v>0.15480000000000002</v>
          </cell>
        </row>
        <row r="59">
          <cell r="A59">
            <v>53</v>
          </cell>
          <cell r="C59">
            <v>3.9897014298826416E-3</v>
          </cell>
          <cell r="E59">
            <v>0.15480000000000002</v>
          </cell>
        </row>
        <row r="60">
          <cell r="A60">
            <v>54</v>
          </cell>
          <cell r="C60">
            <v>4.0239321773068992E-3</v>
          </cell>
          <cell r="E60">
            <v>0.15480000000000002</v>
          </cell>
        </row>
        <row r="61">
          <cell r="A61">
            <v>55</v>
          </cell>
          <cell r="C61">
            <v>4.0578139519237277E-3</v>
          </cell>
          <cell r="E61">
            <v>0.15480000000000002</v>
          </cell>
        </row>
        <row r="62">
          <cell r="A62">
            <v>56</v>
          </cell>
          <cell r="C62">
            <v>4.0913566094415987E-3</v>
          </cell>
          <cell r="E62">
            <v>0.15480000000000002</v>
          </cell>
        </row>
        <row r="63">
          <cell r="A63">
            <v>57</v>
          </cell>
          <cell r="C63">
            <v>4.1245695554602557E-3</v>
          </cell>
          <cell r="E63">
            <v>0.15480000000000002</v>
          </cell>
        </row>
        <row r="64">
          <cell r="A64">
            <v>58</v>
          </cell>
          <cell r="C64">
            <v>4.1574617735983255E-3</v>
          </cell>
          <cell r="E64">
            <v>0.15480000000000002</v>
          </cell>
        </row>
        <row r="65">
          <cell r="A65">
            <v>59</v>
          </cell>
          <cell r="C65">
            <v>4.1900418514030369E-3</v>
          </cell>
          <cell r="E65">
            <v>0.15480000000000002</v>
          </cell>
        </row>
        <row r="66">
          <cell r="A66">
            <v>60</v>
          </cell>
          <cell r="C66">
            <v>4.2223180042564312E-3</v>
          </cell>
          <cell r="E66">
            <v>0.15480000000000002</v>
          </cell>
        </row>
        <row r="68">
          <cell r="M68">
            <v>512.43465834364304</v>
          </cell>
          <cell r="O68">
            <v>14.653189614825321</v>
          </cell>
        </row>
      </sheetData>
      <sheetData sheetId="6">
        <row r="7">
          <cell r="C7">
            <v>1.1885569701708398E-4</v>
          </cell>
        </row>
        <row r="8">
          <cell r="C8">
            <v>2.0668743107066234E-4</v>
          </cell>
        </row>
        <row r="9">
          <cell r="C9">
            <v>2.6137848896035099E-4</v>
          </cell>
        </row>
        <row r="10">
          <cell r="C10">
            <v>3.0472751472521153E-4</v>
          </cell>
        </row>
        <row r="11">
          <cell r="C11">
            <v>3.416376814695532E-4</v>
          </cell>
        </row>
        <row r="12">
          <cell r="C12">
            <v>3.7425734652041243E-4</v>
          </cell>
        </row>
        <row r="13">
          <cell r="C13">
            <v>4.0375768278766433E-4</v>
          </cell>
        </row>
        <row r="14">
          <cell r="C14">
            <v>4.3086034210093604E-4</v>
          </cell>
        </row>
        <row r="15">
          <cell r="C15">
            <v>4.560470035290809E-4</v>
          </cell>
        </row>
        <row r="16">
          <cell r="C16">
            <v>4.7965794112503346E-4</v>
          </cell>
        </row>
        <row r="17">
          <cell r="C17">
            <v>5.0194397499225829E-4</v>
          </cell>
        </row>
        <row r="18">
          <cell r="C18">
            <v>5.2309621117774263E-4</v>
          </cell>
        </row>
        <row r="19">
          <cell r="C19">
            <v>5.4326417530836668E-4</v>
          </cell>
        </row>
        <row r="20">
          <cell r="C20">
            <v>5.62567435304695E-4</v>
          </cell>
        </row>
        <row r="21">
          <cell r="C21">
            <v>5.8110335926397916E-4</v>
          </cell>
        </row>
        <row r="22">
          <cell r="C22">
            <v>5.9895247085905989E-4</v>
          </cell>
        </row>
        <row r="23">
          <cell r="C23">
            <v>6.1618225273118998E-4</v>
          </cell>
        </row>
        <row r="24">
          <cell r="C24">
            <v>6.3284991407686064E-4</v>
          </cell>
        </row>
        <row r="25">
          <cell r="C25">
            <v>6.4900444732896023E-4</v>
          </cell>
        </row>
        <row r="26">
          <cell r="C26">
            <v>6.646881849140529E-4</v>
          </cell>
        </row>
        <row r="27">
          <cell r="C27">
            <v>6.7993799688459422E-4</v>
          </cell>
        </row>
        <row r="28">
          <cell r="C28">
            <v>6.9478622565799508E-4</v>
          </cell>
        </row>
        <row r="29">
          <cell r="C29">
            <v>7.09261425051122E-4</v>
          </cell>
        </row>
        <row r="30">
          <cell r="C30">
            <v>7.2338895141477177E-4</v>
          </cell>
        </row>
        <row r="31">
          <cell r="C31">
            <v>7.3719144146722204E-4</v>
          </cell>
        </row>
        <row r="32">
          <cell r="C32">
            <v>7.5068920225673796E-4</v>
          </cell>
        </row>
        <row r="33">
          <cell r="C33">
            <v>7.6390053220509735E-4</v>
          </cell>
        </row>
        <row r="34">
          <cell r="C34">
            <v>7.7684198754024436E-4</v>
          </cell>
        </row>
        <row r="35">
          <cell r="C35">
            <v>7.895286050445538E-4</v>
          </cell>
        </row>
        <row r="36">
          <cell r="C36">
            <v>8.0197408955473559E-4</v>
          </cell>
        </row>
        <row r="37">
          <cell r="C37">
            <v>8.1419097279089581E-4</v>
          </cell>
        </row>
        <row r="38">
          <cell r="C38">
            <v>8.2619074868983677E-4</v>
          </cell>
        </row>
        <row r="39">
          <cell r="C39">
            <v>8.3798398935053253E-4</v>
          </cell>
        </row>
        <row r="40">
          <cell r="C40">
            <v>8.4958044487692952E-4</v>
          </cell>
        </row>
        <row r="41">
          <cell r="C41">
            <v>8.6098912976584341E-4</v>
          </cell>
        </row>
        <row r="42">
          <cell r="C42">
            <v>8.7221839799012102E-4</v>
          </cell>
        </row>
        <row r="43">
          <cell r="C43">
            <v>8.8327600852844412E-4</v>
          </cell>
        </row>
        <row r="44">
          <cell r="C44">
            <v>8.9416918278795166E-4</v>
          </cell>
        </row>
        <row r="45">
          <cell r="C45">
            <v>9.0490465510928431E-4</v>
          </cell>
        </row>
        <row r="46">
          <cell r="C46">
            <v>9.1548871734425941E-4</v>
          </cell>
        </row>
        <row r="47">
          <cell r="C47">
            <v>9.2592725833473555E-4</v>
          </cell>
        </row>
        <row r="48">
          <cell r="C48">
            <v>9.3622579898622327E-4</v>
          </cell>
        </row>
        <row r="49">
          <cell r="C49">
            <v>9.4638952352144035E-4</v>
          </cell>
        </row>
        <row r="50">
          <cell r="C50">
            <v>9.5642330740963732E-4</v>
          </cell>
        </row>
        <row r="51">
          <cell r="C51">
            <v>9.66331742393578E-4</v>
          </cell>
        </row>
        <row r="52">
          <cell r="C52">
            <v>9.761191589737761E-4</v>
          </cell>
        </row>
        <row r="53">
          <cell r="C53">
            <v>9.8578964665785307E-4</v>
          </cell>
        </row>
        <row r="54">
          <cell r="C54">
            <v>9.953470722412483E-4</v>
          </cell>
        </row>
        <row r="55">
          <cell r="C55">
            <v>1.0047950963462116E-3</v>
          </cell>
        </row>
        <row r="56">
          <cell r="C56">
            <v>1.0141371884196948E-3</v>
          </cell>
        </row>
        <row r="57">
          <cell r="C57">
            <v>1.0233766403596745E-3</v>
          </cell>
        </row>
        <row r="58">
          <cell r="C58">
            <v>1.0325165789211166E-3</v>
          </cell>
        </row>
        <row r="59">
          <cell r="C59">
            <v>1.0415599770320361E-3</v>
          </cell>
        </row>
        <row r="60">
          <cell r="C60">
            <v>1.0505096641344469E-3</v>
          </cell>
        </row>
        <row r="61">
          <cell r="C61">
            <v>1.0593683356502348E-3</v>
          </cell>
        </row>
        <row r="62">
          <cell r="C62">
            <v>1.0681385616616579E-3</v>
          </cell>
        </row>
        <row r="63">
          <cell r="C63">
            <v>1.076822794882748E-3</v>
          </cell>
        </row>
        <row r="64">
          <cell r="C64">
            <v>1.0854233779941103E-3</v>
          </cell>
        </row>
        <row r="65">
          <cell r="C65">
            <v>1.093942550398519E-3</v>
          </cell>
        </row>
        <row r="66">
          <cell r="C66">
            <v>1.1023824544542649E-3</v>
          </cell>
        </row>
        <row r="68">
          <cell r="M68">
            <v>610.31181775758273</v>
          </cell>
          <cell r="O68">
            <v>14.697709857306155</v>
          </cell>
        </row>
      </sheetData>
      <sheetData sheetId="7" refreshError="1"/>
      <sheetData sheetId="8">
        <row r="1">
          <cell r="Z1">
            <v>100000</v>
          </cell>
        </row>
      </sheetData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Results"/>
      <sheetName val="Parameters"/>
      <sheetName val="Costs"/>
      <sheetName val="CPI"/>
      <sheetName val="LifeT"/>
      <sheetName val="1way"/>
      <sheetName val="CE plane"/>
      <sheetName val="CEA curves"/>
      <sheetName val="MC Results"/>
      <sheetName val="A - ADAMTS13so"/>
      <sheetName val="B-ADAMTS13ih"/>
      <sheetName val="C - PSSO"/>
      <sheetName val="D - PSIH"/>
      <sheetName val="TTPmodelv FINAL"/>
    </sheetNames>
    <definedNames>
      <definedName name="Analysis"/>
    </definedNames>
    <sheetDataSet>
      <sheetData sheetId="0"/>
      <sheetData sheetId="1"/>
      <sheetData sheetId="2"/>
      <sheetData sheetId="3"/>
      <sheetData sheetId="4"/>
      <sheetData sheetId="5">
        <row r="4">
          <cell r="A4">
            <v>0</v>
          </cell>
          <cell r="B4" t="str">
            <v>0-1</v>
          </cell>
          <cell r="C4">
            <v>6.5926676616072698E-3</v>
          </cell>
          <cell r="D4">
            <v>100000</v>
          </cell>
          <cell r="E4">
            <v>659.26678466796898</v>
          </cell>
          <cell r="F4">
            <v>99425.1171875</v>
          </cell>
          <cell r="G4">
            <v>7812388.5</v>
          </cell>
          <cell r="H4">
            <v>78.123886108398395</v>
          </cell>
          <cell r="I4">
            <v>1.8121904884334108E-5</v>
          </cell>
          <cell r="J4">
            <v>5.4364236864334892E-5</v>
          </cell>
        </row>
        <row r="5">
          <cell r="A5">
            <v>1</v>
          </cell>
          <cell r="B5" t="str">
            <v>1-2</v>
          </cell>
          <cell r="C5">
            <v>4.6089894021861299E-4</v>
          </cell>
          <cell r="D5">
            <v>99340.734375</v>
          </cell>
          <cell r="E5">
            <v>45.786037445068402</v>
          </cell>
          <cell r="F5">
            <v>99317.84375</v>
          </cell>
          <cell r="G5">
            <v>7712963.5</v>
          </cell>
          <cell r="H5">
            <v>77.641502380371094</v>
          </cell>
          <cell r="I5">
            <v>1.2630279089927849E-6</v>
          </cell>
          <cell r="J5">
            <v>3.7890765484105415E-6</v>
          </cell>
        </row>
        <row r="6">
          <cell r="A6">
            <v>2</v>
          </cell>
          <cell r="B6" t="str">
            <v>2-3</v>
          </cell>
          <cell r="C6">
            <v>2.80644453596324E-4</v>
          </cell>
          <cell r="D6">
            <v>99294.9453125</v>
          </cell>
          <cell r="E6">
            <v>27.866575241088899</v>
          </cell>
          <cell r="F6">
            <v>99281.015625</v>
          </cell>
          <cell r="G6">
            <v>7613646</v>
          </cell>
          <cell r="H6">
            <v>76.677078247070298</v>
          </cell>
          <cell r="I6">
            <v>7.6899682635758077E-7</v>
          </cell>
          <cell r="J6">
            <v>2.306987818001538E-6</v>
          </cell>
        </row>
        <row r="7">
          <cell r="A7">
            <v>3</v>
          </cell>
          <cell r="B7" t="str">
            <v>3-4</v>
          </cell>
          <cell r="C7">
            <v>2.1856676903553299E-4</v>
          </cell>
          <cell r="D7">
            <v>99267.078125</v>
          </cell>
          <cell r="E7">
            <v>21.696483612060501</v>
          </cell>
          <cell r="F7">
            <v>99256.234375</v>
          </cell>
          <cell r="G7">
            <v>7514365</v>
          </cell>
          <cell r="H7">
            <v>75.698463439941406</v>
          </cell>
          <cell r="I7">
            <v>5.9887851570625458E-7</v>
          </cell>
          <cell r="J7">
            <v>1.7966339331820791E-6</v>
          </cell>
        </row>
        <row r="8">
          <cell r="A8">
            <v>4</v>
          </cell>
          <cell r="B8" t="str">
            <v>4-5</v>
          </cell>
          <cell r="C8">
            <v>1.7189435311593099E-4</v>
          </cell>
          <cell r="D8">
            <v>99245.3828125</v>
          </cell>
          <cell r="E8">
            <v>17.059720993041999</v>
          </cell>
          <cell r="F8">
            <v>99236.8515625</v>
          </cell>
          <cell r="G8">
            <v>7415108.5</v>
          </cell>
          <cell r="H8">
            <v>74.714897155761705</v>
          </cell>
          <cell r="I8">
            <v>4.709839140917584E-7</v>
          </cell>
          <cell r="J8">
            <v>1.4129507440729938E-6</v>
          </cell>
        </row>
        <row r="9">
          <cell r="A9">
            <v>5</v>
          </cell>
          <cell r="B9" t="str">
            <v>5-6</v>
          </cell>
          <cell r="C9">
            <v>1.5481082664337001E-4</v>
          </cell>
          <cell r="D9">
            <v>99228.3203125</v>
          </cell>
          <cell r="E9">
            <v>15.3616180419922</v>
          </cell>
          <cell r="F9">
            <v>99220.640625</v>
          </cell>
          <cell r="G9">
            <v>7315871.5</v>
          </cell>
          <cell r="H9">
            <v>73.727653503417997</v>
          </cell>
          <cell r="I9">
            <v>4.2417208514051785E-7</v>
          </cell>
          <cell r="J9">
            <v>1.2725154457937649E-6</v>
          </cell>
        </row>
        <row r="10">
          <cell r="A10">
            <v>6</v>
          </cell>
          <cell r="B10" t="str">
            <v>6-7</v>
          </cell>
          <cell r="C10">
            <v>1.3919359480496499E-4</v>
          </cell>
          <cell r="D10">
            <v>99212.9609375</v>
          </cell>
          <cell r="E10">
            <v>13.8098087310791</v>
          </cell>
          <cell r="F10">
            <v>99206.0546875</v>
          </cell>
          <cell r="G10">
            <v>7216651</v>
          </cell>
          <cell r="H10">
            <v>72.738990783691406</v>
          </cell>
          <cell r="I10">
            <v>3.8137885789706345E-7</v>
          </cell>
          <cell r="J10">
            <v>1.1441359191177725E-6</v>
          </cell>
        </row>
        <row r="11">
          <cell r="A11">
            <v>7</v>
          </cell>
          <cell r="B11" t="str">
            <v>7-8</v>
          </cell>
          <cell r="C11">
            <v>1.2574120773933801E-4</v>
          </cell>
          <cell r="D11">
            <v>99199.1484375</v>
          </cell>
          <cell r="E11">
            <v>12.4734210968018</v>
          </cell>
          <cell r="F11">
            <v>99192.90625</v>
          </cell>
          <cell r="G11">
            <v>7117445</v>
          </cell>
          <cell r="H11">
            <v>71.749053955078097</v>
          </cell>
          <cell r="I11">
            <v>3.4451812007603971E-7</v>
          </cell>
          <cell r="J11">
            <v>1.033553826079725E-6</v>
          </cell>
        </row>
        <row r="12">
          <cell r="A12">
            <v>8</v>
          </cell>
          <cell r="B12" t="str">
            <v>8-9</v>
          </cell>
          <cell r="C12">
            <v>1.1009148875018599E-4</v>
          </cell>
          <cell r="D12">
            <v>99186.671875</v>
          </cell>
          <cell r="E12">
            <v>10.919608116149901</v>
          </cell>
          <cell r="F12">
            <v>99181.2109375</v>
          </cell>
          <cell r="G12">
            <v>7018252</v>
          </cell>
          <cell r="H12">
            <v>70.758018493652301</v>
          </cell>
          <cell r="I12">
            <v>3.0163712126834182E-7</v>
          </cell>
          <cell r="J12">
            <v>9.0491095439126923E-7</v>
          </cell>
        </row>
        <row r="13">
          <cell r="A13">
            <v>9</v>
          </cell>
          <cell r="B13" t="str">
            <v>9-10</v>
          </cell>
          <cell r="C13">
            <v>9.3072776508051902E-5</v>
          </cell>
          <cell r="D13">
            <v>99175.75</v>
          </cell>
          <cell r="E13">
            <v>9.2305622100830096</v>
          </cell>
          <cell r="F13">
            <v>99171.1328125</v>
          </cell>
          <cell r="G13">
            <v>6919071</v>
          </cell>
          <cell r="H13">
            <v>69.765754699707003</v>
          </cell>
          <cell r="I13">
            <v>2.5500577547310425E-7</v>
          </cell>
          <cell r="J13">
            <v>7.6501703383247133E-7</v>
          </cell>
        </row>
        <row r="14">
          <cell r="A14">
            <v>10</v>
          </cell>
          <cell r="B14" t="str">
            <v>10-11</v>
          </cell>
          <cell r="C14">
            <v>8.1286802014801705E-5</v>
          </cell>
          <cell r="D14">
            <v>99166.515625</v>
          </cell>
          <cell r="E14">
            <v>8.0609292984008807</v>
          </cell>
          <cell r="F14">
            <v>99162.484375</v>
          </cell>
          <cell r="G14">
            <v>6819899.5</v>
          </cell>
          <cell r="H14">
            <v>68.772201538085895</v>
          </cell>
          <cell r="I14">
            <v>2.2271261908476395E-7</v>
          </cell>
          <cell r="J14">
            <v>6.6813763399675707E-7</v>
          </cell>
        </row>
        <row r="15">
          <cell r="A15">
            <v>11</v>
          </cell>
          <cell r="B15" t="str">
            <v>11-12</v>
          </cell>
          <cell r="C15">
            <v>8.6567728430964093E-5</v>
          </cell>
          <cell r="D15">
            <v>99158.453125</v>
          </cell>
          <cell r="E15">
            <v>8.58392238616943</v>
          </cell>
          <cell r="F15">
            <v>99154.15625</v>
          </cell>
          <cell r="G15">
            <v>6720737.5</v>
          </cell>
          <cell r="H15">
            <v>67.777755737304702</v>
          </cell>
          <cell r="I15">
            <v>2.3718212502198989E-7</v>
          </cell>
          <cell r="J15">
            <v>7.1154612191204336E-7</v>
          </cell>
        </row>
        <row r="16">
          <cell r="A16">
            <v>12</v>
          </cell>
          <cell r="B16" t="str">
            <v>12-13</v>
          </cell>
          <cell r="C16">
            <v>1.2263510143384299E-4</v>
          </cell>
          <cell r="D16">
            <v>99149.8671875</v>
          </cell>
          <cell r="E16">
            <v>12.159254074096699</v>
          </cell>
          <cell r="F16">
            <v>99143.7890625</v>
          </cell>
          <cell r="G16">
            <v>6621583</v>
          </cell>
          <cell r="H16">
            <v>66.783576965332003</v>
          </cell>
          <cell r="I16">
            <v>3.3600718282941535E-7</v>
          </cell>
          <cell r="J16">
            <v>1.008021040416196E-6</v>
          </cell>
        </row>
        <row r="17">
          <cell r="A17">
            <v>13</v>
          </cell>
          <cell r="B17" t="str">
            <v>13-14</v>
          </cell>
          <cell r="C17">
            <v>1.9562558736652101E-4</v>
          </cell>
          <cell r="D17">
            <v>99137.7109375</v>
          </cell>
          <cell r="E17">
            <v>19.393873214721701</v>
          </cell>
          <cell r="F17">
            <v>99128.015625</v>
          </cell>
          <cell r="G17">
            <v>6522439.5</v>
          </cell>
          <cell r="H17">
            <v>65.791709899902301</v>
          </cell>
          <cell r="I17">
            <v>5.3601294396600865E-7</v>
          </cell>
          <cell r="J17">
            <v>1.6080375390137291E-6</v>
          </cell>
        </row>
        <row r="18">
          <cell r="A18">
            <v>14</v>
          </cell>
          <cell r="B18" t="str">
            <v>14-15</v>
          </cell>
          <cell r="C18">
            <v>2.9290339443832598E-4</v>
          </cell>
          <cell r="D18">
            <v>99118.3203125</v>
          </cell>
          <cell r="E18">
            <v>29.0320930480957</v>
          </cell>
          <cell r="F18">
            <v>99103.8046875</v>
          </cell>
          <cell r="G18">
            <v>6423311.5</v>
          </cell>
          <cell r="H18">
            <v>64.804481506347699</v>
          </cell>
          <cell r="I18">
            <v>8.0259260004300968E-7</v>
          </cell>
          <cell r="J18">
            <v>2.4077749014583816E-6</v>
          </cell>
        </row>
        <row r="19">
          <cell r="A19">
            <v>15</v>
          </cell>
          <cell r="B19" t="str">
            <v>15-16</v>
          </cell>
          <cell r="C19">
            <v>3.95176524762064E-4</v>
          </cell>
          <cell r="D19">
            <v>99089.2890625</v>
          </cell>
          <cell r="E19">
            <v>39.157760620117202</v>
          </cell>
          <cell r="F19">
            <v>99069.7109375</v>
          </cell>
          <cell r="G19">
            <v>6324207.5</v>
          </cell>
          <cell r="H19">
            <v>63.823322296142599</v>
          </cell>
          <cell r="I19">
            <v>1.0828893906352623E-6</v>
          </cell>
          <cell r="J19">
            <v>3.2486628950278984E-6</v>
          </cell>
        </row>
        <row r="20">
          <cell r="A20">
            <v>16</v>
          </cell>
          <cell r="B20" t="str">
            <v>16-17</v>
          </cell>
          <cell r="C20">
            <v>4.9019238213077198E-4</v>
          </cell>
          <cell r="D20">
            <v>99050.1328125</v>
          </cell>
          <cell r="E20">
            <v>48.553619384765597</v>
          </cell>
          <cell r="F20">
            <v>99025.859375</v>
          </cell>
          <cell r="G20">
            <v>6225138</v>
          </cell>
          <cell r="H20">
            <v>62.848354339599602</v>
          </cell>
          <cell r="I20">
            <v>1.3433220977904223E-6</v>
          </cell>
          <cell r="J20">
            <v>4.0299581730574019E-6</v>
          </cell>
        </row>
        <row r="21">
          <cell r="A21">
            <v>17</v>
          </cell>
          <cell r="B21" t="str">
            <v>17-18</v>
          </cell>
          <cell r="C21">
            <v>5.8083201292902199E-4</v>
          </cell>
          <cell r="D21">
            <v>99001.578125</v>
          </cell>
          <cell r="E21">
            <v>57.503284454345703</v>
          </cell>
          <cell r="F21">
            <v>98972.828125</v>
          </cell>
          <cell r="G21">
            <v>6126112</v>
          </cell>
          <cell r="H21">
            <v>61.878932952880902</v>
          </cell>
          <cell r="I21">
            <v>1.591782907366398E-6</v>
          </cell>
          <cell r="J21">
            <v>4.7753373201286919E-6</v>
          </cell>
        </row>
        <row r="22">
          <cell r="A22">
            <v>18</v>
          </cell>
          <cell r="B22" t="str">
            <v>18-19</v>
          </cell>
          <cell r="C22">
            <v>6.6569802584126603E-4</v>
          </cell>
          <cell r="D22">
            <v>98944.078125</v>
          </cell>
          <cell r="E22">
            <v>65.866874694824205</v>
          </cell>
          <cell r="F22">
            <v>98911.140625</v>
          </cell>
          <cell r="G22">
            <v>6027139</v>
          </cell>
          <cell r="H22">
            <v>60.914600372314503</v>
          </cell>
          <cell r="I22">
            <v>1.8244375374157347E-6</v>
          </cell>
          <cell r="J22">
            <v>5.4732976336735462E-6</v>
          </cell>
        </row>
        <row r="23">
          <cell r="A23">
            <v>19</v>
          </cell>
          <cell r="B23" t="str">
            <v>19-20</v>
          </cell>
          <cell r="C23">
            <v>7.4600049993023298E-4</v>
          </cell>
          <cell r="D23">
            <v>98878.2109375</v>
          </cell>
          <cell r="E23">
            <v>73.763191223144503</v>
          </cell>
          <cell r="F23">
            <v>98841.328125</v>
          </cell>
          <cell r="G23">
            <v>5928228</v>
          </cell>
          <cell r="H23">
            <v>59.954845428466797</v>
          </cell>
          <cell r="I23">
            <v>2.0445997171723611E-6</v>
          </cell>
          <cell r="J23">
            <v>6.1337803397565338E-6</v>
          </cell>
        </row>
        <row r="24">
          <cell r="A24">
            <v>20</v>
          </cell>
          <cell r="B24" t="str">
            <v>20-21</v>
          </cell>
          <cell r="C24">
            <v>8.3191203884780396E-4</v>
          </cell>
          <cell r="D24">
            <v>98804.4453125</v>
          </cell>
          <cell r="E24">
            <v>82.196609497070298</v>
          </cell>
          <cell r="F24">
            <v>98763.34375</v>
          </cell>
          <cell r="G24">
            <v>5829386.5</v>
          </cell>
          <cell r="H24">
            <v>58.999233245849602</v>
          </cell>
          <cell r="I24">
            <v>2.2801596430239003E-6</v>
          </cell>
          <cell r="J24">
            <v>6.8404555330081607E-6</v>
          </cell>
        </row>
        <row r="25">
          <cell r="A25">
            <v>21</v>
          </cell>
          <cell r="B25" t="str">
            <v>21-22</v>
          </cell>
          <cell r="C25">
            <v>9.1451895423233498E-4</v>
          </cell>
          <cell r="D25">
            <v>98722.25</v>
          </cell>
          <cell r="E25">
            <v>90.283370971679702</v>
          </cell>
          <cell r="F25">
            <v>98677.109375</v>
          </cell>
          <cell r="G25">
            <v>5730623.5</v>
          </cell>
          <cell r="H25">
            <v>58.047943115234403</v>
          </cell>
          <cell r="I25">
            <v>2.5066777584034237E-6</v>
          </cell>
          <cell r="J25">
            <v>7.520004999816976E-6</v>
          </cell>
        </row>
        <row r="26">
          <cell r="A26">
            <v>22</v>
          </cell>
          <cell r="B26" t="str">
            <v>22-23</v>
          </cell>
          <cell r="C26">
            <v>9.7167165949940703E-4</v>
          </cell>
          <cell r="D26">
            <v>98631.96875</v>
          </cell>
          <cell r="E26">
            <v>95.837890625</v>
          </cell>
          <cell r="F26">
            <v>98584.046875</v>
          </cell>
          <cell r="G26">
            <v>5631946</v>
          </cell>
          <cell r="H26">
            <v>57.100612640380902</v>
          </cell>
          <cell r="I26">
            <v>2.6634083244637814E-6</v>
          </cell>
          <cell r="J26">
            <v>7.9901930516435016E-6</v>
          </cell>
        </row>
        <row r="27">
          <cell r="A27">
            <v>23</v>
          </cell>
          <cell r="B27" t="str">
            <v>23-24</v>
          </cell>
          <cell r="C27">
            <v>9.9273840896785303E-4</v>
          </cell>
          <cell r="D27">
            <v>98536.1328125</v>
          </cell>
          <cell r="E27">
            <v>97.820602416992202</v>
          </cell>
          <cell r="F27">
            <v>98487.21875</v>
          </cell>
          <cell r="G27">
            <v>5533362</v>
          </cell>
          <cell r="H27">
            <v>56.155662536621101</v>
          </cell>
          <cell r="I27">
            <v>2.7211821920808985E-6</v>
          </cell>
          <cell r="J27">
            <v>8.1635132546109546E-6</v>
          </cell>
        </row>
        <row r="28">
          <cell r="A28">
            <v>24</v>
          </cell>
          <cell r="B28" t="str">
            <v>24-25</v>
          </cell>
          <cell r="C28">
            <v>9.8723825067281701E-4</v>
          </cell>
          <cell r="D28">
            <v>98438.3125</v>
          </cell>
          <cell r="E28">
            <v>97.182067871093807</v>
          </cell>
          <cell r="F28">
            <v>98389.71875</v>
          </cell>
          <cell r="G28">
            <v>5434875</v>
          </cell>
          <cell r="H28">
            <v>55.210971832275398</v>
          </cell>
          <cell r="I28">
            <v>2.7060983324000944E-6</v>
          </cell>
          <cell r="J28">
            <v>8.1182620439435027E-6</v>
          </cell>
        </row>
        <row r="29">
          <cell r="A29">
            <v>25</v>
          </cell>
          <cell r="B29" t="str">
            <v>25-26</v>
          </cell>
          <cell r="C29">
            <v>9.7368127899244395E-4</v>
          </cell>
          <cell r="D29">
            <v>98341.1328125</v>
          </cell>
          <cell r="E29">
            <v>95.752922058105497</v>
          </cell>
          <cell r="F29">
            <v>98293.2578125</v>
          </cell>
          <cell r="G29">
            <v>5336485</v>
          </cell>
          <cell r="H29">
            <v>54.2650337219238</v>
          </cell>
          <cell r="I29">
            <v>2.6689194918768833E-6</v>
          </cell>
          <cell r="J29">
            <v>8.0067264216499012E-6</v>
          </cell>
        </row>
        <row r="30">
          <cell r="A30">
            <v>26</v>
          </cell>
          <cell r="B30" t="str">
            <v>26-27</v>
          </cell>
          <cell r="C30">
            <v>9.6609810134396E-4</v>
          </cell>
          <cell r="D30">
            <v>98245.3828125</v>
          </cell>
          <cell r="E30">
            <v>94.914680480957003</v>
          </cell>
          <cell r="F30">
            <v>98197.921875</v>
          </cell>
          <cell r="G30">
            <v>5238192</v>
          </cell>
          <cell r="H30">
            <v>53.317436218261697</v>
          </cell>
          <cell r="I30">
            <v>2.648123492877827E-6</v>
          </cell>
          <cell r="J30">
            <v>7.9443389222610961E-6</v>
          </cell>
        </row>
        <row r="31">
          <cell r="A31">
            <v>27</v>
          </cell>
          <cell r="B31" t="str">
            <v>27-28</v>
          </cell>
          <cell r="C31">
            <v>9.6410629339516195E-4</v>
          </cell>
          <cell r="D31">
            <v>98150.46875</v>
          </cell>
          <cell r="E31">
            <v>94.627487182617202</v>
          </cell>
          <cell r="F31">
            <v>98103.15625</v>
          </cell>
          <cell r="G31">
            <v>5139994</v>
          </cell>
          <cell r="H31">
            <v>52.3685111999512</v>
          </cell>
          <cell r="I31">
            <v>2.6426612131407497E-6</v>
          </cell>
          <cell r="J31">
            <v>7.9279522130493163E-6</v>
          </cell>
        </row>
        <row r="32">
          <cell r="A32">
            <v>28</v>
          </cell>
          <cell r="B32" t="str">
            <v>28-29</v>
          </cell>
          <cell r="C32">
            <v>9.7326294053345897E-4</v>
          </cell>
          <cell r="D32">
            <v>98055.84375</v>
          </cell>
          <cell r="E32">
            <v>95.434120178222699</v>
          </cell>
          <cell r="F32">
            <v>98008.125</v>
          </cell>
          <cell r="G32">
            <v>5041891</v>
          </cell>
          <cell r="H32">
            <v>51.418567657470703</v>
          </cell>
          <cell r="I32">
            <v>2.6677722422970718E-6</v>
          </cell>
          <cell r="J32">
            <v>8.0032847004085639E-6</v>
          </cell>
        </row>
        <row r="33">
          <cell r="A33">
            <v>29</v>
          </cell>
          <cell r="B33" t="str">
            <v>29-30</v>
          </cell>
          <cell r="C33">
            <v>9.9321070592850403E-4</v>
          </cell>
          <cell r="D33">
            <v>97960.40625</v>
          </cell>
          <cell r="E33">
            <v>97.295326232910199</v>
          </cell>
          <cell r="F33">
            <v>97911.7578125</v>
          </cell>
          <cell r="G33">
            <v>4943882.5</v>
          </cell>
          <cell r="H33">
            <v>50.468170166015597</v>
          </cell>
          <cell r="I33">
            <v>2.7224774425073769E-6</v>
          </cell>
          <cell r="J33">
            <v>8.1673989741348763E-6</v>
          </cell>
        </row>
        <row r="34">
          <cell r="A34">
            <v>30</v>
          </cell>
          <cell r="B34" t="str">
            <v>30-31</v>
          </cell>
          <cell r="C34">
            <v>1.0203240672126399E-3</v>
          </cell>
          <cell r="D34">
            <v>97863.109375</v>
          </cell>
          <cell r="E34">
            <v>99.852088928222699</v>
          </cell>
          <cell r="F34">
            <v>97813.1875</v>
          </cell>
          <cell r="G34">
            <v>4845971</v>
          </cell>
          <cell r="H34">
            <v>49.517852783203097</v>
          </cell>
          <cell r="I34">
            <v>2.7968354853647891E-6</v>
          </cell>
          <cell r="J34">
            <v>8.3904712558924288E-6</v>
          </cell>
        </row>
        <row r="35">
          <cell r="A35">
            <v>31</v>
          </cell>
          <cell r="B35" t="str">
            <v>31-32</v>
          </cell>
          <cell r="C35">
            <v>1.05207622982562E-3</v>
          </cell>
          <cell r="D35">
            <v>97763.2578125</v>
          </cell>
          <cell r="E35">
            <v>102.85440063476599</v>
          </cell>
          <cell r="F35">
            <v>97711.828125</v>
          </cell>
          <cell r="G35">
            <v>4748158</v>
          </cell>
          <cell r="H35">
            <v>48.567920684814503</v>
          </cell>
          <cell r="I35">
            <v>2.8839179465682627E-6</v>
          </cell>
          <cell r="J35">
            <v>8.6517164133992353E-6</v>
          </cell>
        </row>
        <row r="36">
          <cell r="A36">
            <v>32</v>
          </cell>
          <cell r="B36" t="str">
            <v>32-33</v>
          </cell>
          <cell r="C36">
            <v>1.0884562507271799E-3</v>
          </cell>
          <cell r="D36">
            <v>97660.40625</v>
          </cell>
          <cell r="E36">
            <v>106.29907989502</v>
          </cell>
          <cell r="F36">
            <v>97607.2578125</v>
          </cell>
          <cell r="G36">
            <v>4650446</v>
          </cell>
          <cell r="H36">
            <v>47.618541717529297</v>
          </cell>
          <cell r="I36">
            <v>2.9836960258302949E-6</v>
          </cell>
          <cell r="J36">
            <v>8.9510480165699846E-6</v>
          </cell>
        </row>
        <row r="37">
          <cell r="A37">
            <v>33</v>
          </cell>
          <cell r="B37" t="str">
            <v>33-34</v>
          </cell>
          <cell r="C37">
            <v>1.13412400241941E-3</v>
          </cell>
          <cell r="D37">
            <v>97554.109375</v>
          </cell>
          <cell r="E37">
            <v>110.638458251953</v>
          </cell>
          <cell r="F37">
            <v>97498.7890625</v>
          </cell>
          <cell r="G37">
            <v>4552838.5</v>
          </cell>
          <cell r="H37">
            <v>46.669879913330099</v>
          </cell>
          <cell r="I37">
            <v>3.1089523498922421E-6</v>
          </cell>
          <cell r="J37">
            <v>9.3268135546997755E-6</v>
          </cell>
        </row>
        <row r="38">
          <cell r="A38">
            <v>34</v>
          </cell>
          <cell r="B38" t="str">
            <v>34-35</v>
          </cell>
          <cell r="C38">
            <v>1.18345394730568E-3</v>
          </cell>
          <cell r="D38">
            <v>97443.46875</v>
          </cell>
          <cell r="E38">
            <v>115.319854736328</v>
          </cell>
          <cell r="F38">
            <v>97385.8125</v>
          </cell>
          <cell r="G38">
            <v>4455340</v>
          </cell>
          <cell r="H38">
            <v>45.722305297851598</v>
          </cell>
          <cell r="I38">
            <v>3.2442596764929739E-6</v>
          </cell>
          <cell r="J38">
            <v>9.7327316661566243E-6</v>
          </cell>
        </row>
        <row r="39">
          <cell r="A39">
            <v>35</v>
          </cell>
          <cell r="B39" t="str">
            <v>35-36</v>
          </cell>
          <cell r="C39">
            <v>1.2419635895639699E-3</v>
          </cell>
          <cell r="D39">
            <v>97328.1484375</v>
          </cell>
          <cell r="E39">
            <v>120.87801361084</v>
          </cell>
          <cell r="F39">
            <v>97267.7109375</v>
          </cell>
          <cell r="G39">
            <v>4357954</v>
          </cell>
          <cell r="H39">
            <v>44.775886535644503</v>
          </cell>
          <cell r="I39">
            <v>3.4047547000098548E-6</v>
          </cell>
          <cell r="J39">
            <v>1.0214211934589379E-5</v>
          </cell>
        </row>
        <row r="40">
          <cell r="A40">
            <v>36</v>
          </cell>
          <cell r="B40" t="str">
            <v>36-37</v>
          </cell>
          <cell r="C40">
            <v>1.3136452762409999E-3</v>
          </cell>
          <cell r="D40">
            <v>97207.2734375</v>
          </cell>
          <cell r="E40">
            <v>127.695877075195</v>
          </cell>
          <cell r="F40">
            <v>97143.421875</v>
          </cell>
          <cell r="G40">
            <v>4260686.5</v>
          </cell>
          <cell r="H40">
            <v>43.830944061279297</v>
          </cell>
          <cell r="I40">
            <v>3.6013941495312614E-6</v>
          </cell>
          <cell r="J40">
            <v>1.0804124083607647E-5</v>
          </cell>
        </row>
        <row r="41">
          <cell r="A41">
            <v>37</v>
          </cell>
          <cell r="B41" t="str">
            <v>37-38</v>
          </cell>
          <cell r="C41">
            <v>1.4003462856635499E-3</v>
          </cell>
          <cell r="D41">
            <v>97079.578125</v>
          </cell>
          <cell r="E41">
            <v>135.94502258300801</v>
          </cell>
          <cell r="F41">
            <v>97011.609375</v>
          </cell>
          <cell r="G41">
            <v>4163543</v>
          </cell>
          <cell r="H41">
            <v>42.887939453125</v>
          </cell>
          <cell r="I41">
            <v>3.8392539365244222E-6</v>
          </cell>
          <cell r="J41">
            <v>1.1517695480356416E-5</v>
          </cell>
        </row>
        <row r="42">
          <cell r="A42">
            <v>38</v>
          </cell>
          <cell r="B42" t="str">
            <v>38-39</v>
          </cell>
          <cell r="C42">
            <v>1.5066701453179099E-3</v>
          </cell>
          <cell r="D42">
            <v>96943.6328125</v>
          </cell>
          <cell r="E42">
            <v>146.06207275390599</v>
          </cell>
          <cell r="F42">
            <v>96870.6015625</v>
          </cell>
          <cell r="G42">
            <v>4066531.25</v>
          </cell>
          <cell r="H42">
            <v>41.947380065917997</v>
          </cell>
          <cell r="I42">
            <v>4.1309762031392125E-6</v>
          </cell>
          <cell r="J42">
            <v>1.2392851817422113E-5</v>
          </cell>
        </row>
        <row r="43">
          <cell r="A43">
            <v>39</v>
          </cell>
          <cell r="B43" t="str">
            <v>39-40</v>
          </cell>
          <cell r="C43">
            <v>1.6349499346688401E-3</v>
          </cell>
          <cell r="D43">
            <v>96797.5703125</v>
          </cell>
          <cell r="E43">
            <v>158.25918579101599</v>
          </cell>
          <cell r="F43">
            <v>96718.4375</v>
          </cell>
          <cell r="G43">
            <v>3969660.75</v>
          </cell>
          <cell r="H43">
            <v>41.009922027587898</v>
          </cell>
          <cell r="I43">
            <v>4.482980613358145E-6</v>
          </cell>
          <cell r="J43">
            <v>1.3448851403419226E-5</v>
          </cell>
        </row>
        <row r="44">
          <cell r="A44">
            <v>40</v>
          </cell>
          <cell r="B44" t="str">
            <v>40-41</v>
          </cell>
          <cell r="C44">
            <v>1.77702924702317E-3</v>
          </cell>
          <cell r="D44">
            <v>96639.3125</v>
          </cell>
          <cell r="E44">
            <v>171.730880737305</v>
          </cell>
          <cell r="F44">
            <v>96553.4453125</v>
          </cell>
          <cell r="G44">
            <v>3872942.25</v>
          </cell>
          <cell r="H44">
            <v>40.076259613037102</v>
          </cell>
          <cell r="I44">
            <v>4.8729042096235059E-6</v>
          </cell>
          <cell r="J44">
            <v>1.461860577600671E-5</v>
          </cell>
        </row>
        <row r="45">
          <cell r="A45">
            <v>41</v>
          </cell>
          <cell r="B45" t="str">
            <v>41-42</v>
          </cell>
          <cell r="C45">
            <v>1.9369648071005899E-3</v>
          </cell>
          <cell r="D45">
            <v>96467.578125</v>
          </cell>
          <cell r="E45">
            <v>186.85430908203099</v>
          </cell>
          <cell r="F45">
            <v>96374.15625</v>
          </cell>
          <cell r="G45">
            <v>3776388.75</v>
          </cell>
          <cell r="H45">
            <v>39.146713256835902</v>
          </cell>
          <cell r="I45">
            <v>5.3118990393051194E-6</v>
          </cell>
          <cell r="J45">
            <v>1.5935570145342304E-5</v>
          </cell>
        </row>
        <row r="46">
          <cell r="A46">
            <v>42</v>
          </cell>
          <cell r="B46" t="str">
            <v>42-43</v>
          </cell>
          <cell r="C46">
            <v>2.1276904735714201E-3</v>
          </cell>
          <cell r="D46">
            <v>96280.7265625</v>
          </cell>
          <cell r="E46">
            <v>204.85559082031199</v>
          </cell>
          <cell r="F46">
            <v>96178.296875</v>
          </cell>
          <cell r="G46">
            <v>3680014.75</v>
          </cell>
          <cell r="H46">
            <v>38.221717834472699</v>
          </cell>
          <cell r="I46">
            <v>5.8354992405799169E-6</v>
          </cell>
          <cell r="J46">
            <v>1.7506344483941838E-5</v>
          </cell>
        </row>
        <row r="47">
          <cell r="A47">
            <v>43</v>
          </cell>
          <cell r="B47" t="str">
            <v>43-44</v>
          </cell>
          <cell r="C47">
            <v>2.34844814985991E-3</v>
          </cell>
          <cell r="D47">
            <v>96075.8671875</v>
          </cell>
          <cell r="E47">
            <v>225.62919616699199</v>
          </cell>
          <cell r="F47">
            <v>95963.046875</v>
          </cell>
          <cell r="G47">
            <v>3583836.5</v>
          </cell>
          <cell r="H47">
            <v>37.302150726318402</v>
          </cell>
          <cell r="I47">
            <v>6.4416714499418928E-6</v>
          </cell>
          <cell r="J47">
            <v>1.9324827622901886E-5</v>
          </cell>
        </row>
        <row r="48">
          <cell r="A48">
            <v>44</v>
          </cell>
          <cell r="B48" t="str">
            <v>44-45</v>
          </cell>
          <cell r="C48">
            <v>2.58847116492689E-3</v>
          </cell>
          <cell r="D48">
            <v>95850.234375</v>
          </cell>
          <cell r="E48">
            <v>248.10556030273401</v>
          </cell>
          <cell r="F48">
            <v>95726.1796875</v>
          </cell>
          <cell r="G48">
            <v>3487873.25</v>
          </cell>
          <cell r="H48">
            <v>36.388782501220703</v>
          </cell>
          <cell r="I48">
            <v>7.100896023934045E-6</v>
          </cell>
          <cell r="J48">
            <v>2.1302461171157638E-5</v>
          </cell>
        </row>
        <row r="49">
          <cell r="A49">
            <v>45</v>
          </cell>
          <cell r="B49" t="str">
            <v>45-46</v>
          </cell>
          <cell r="C49">
            <v>2.8327582404017401E-3</v>
          </cell>
          <cell r="D49">
            <v>95602.125</v>
          </cell>
          <cell r="E49">
            <v>270.81771850585898</v>
          </cell>
          <cell r="F49">
            <v>95466.71875</v>
          </cell>
          <cell r="G49">
            <v>3392147.25</v>
          </cell>
          <cell r="H49">
            <v>35.481922149658203</v>
          </cell>
          <cell r="I49">
            <v>7.7719947762607252E-6</v>
          </cell>
          <cell r="J49">
            <v>2.3315712513349851E-5</v>
          </cell>
        </row>
        <row r="50">
          <cell r="A50">
            <v>46</v>
          </cell>
          <cell r="B50" t="str">
            <v>46-47</v>
          </cell>
          <cell r="C50">
            <v>3.0819245148450101E-3</v>
          </cell>
          <cell r="D50">
            <v>95331.3046875</v>
          </cell>
          <cell r="E50">
            <v>293.80389404296898</v>
          </cell>
          <cell r="F50">
            <v>95184.40625</v>
          </cell>
          <cell r="G50">
            <v>3296680.5</v>
          </cell>
          <cell r="H50">
            <v>34.581298828125</v>
          </cell>
          <cell r="I50">
            <v>8.4566669163051789E-6</v>
          </cell>
          <cell r="J50">
            <v>2.5369678933184758E-5</v>
          </cell>
        </row>
        <row r="51">
          <cell r="A51">
            <v>47</v>
          </cell>
          <cell r="B51" t="str">
            <v>47-48</v>
          </cell>
          <cell r="C51">
            <v>3.3499675337225199E-3</v>
          </cell>
          <cell r="D51">
            <v>95037.5</v>
          </cell>
          <cell r="E51">
            <v>318.37252807617199</v>
          </cell>
          <cell r="F51">
            <v>94878.3125</v>
          </cell>
          <cell r="G51">
            <v>3201496</v>
          </cell>
          <cell r="H51">
            <v>33.686660766601598</v>
          </cell>
          <cell r="I51">
            <v>9.1934006519393306E-6</v>
          </cell>
          <cell r="J51">
            <v>2.7579821625489664E-5</v>
          </cell>
        </row>
        <row r="52">
          <cell r="A52">
            <v>48</v>
          </cell>
          <cell r="B52" t="str">
            <v>48-49</v>
          </cell>
          <cell r="C52">
            <v>3.64693184383214E-3</v>
          </cell>
          <cell r="D52">
            <v>94719.125</v>
          </cell>
          <cell r="E52">
            <v>345.43420410156199</v>
          </cell>
          <cell r="F52">
            <v>94546.40625</v>
          </cell>
          <cell r="G52">
            <v>3106617.75</v>
          </cell>
          <cell r="H52">
            <v>32.798210144042997</v>
          </cell>
          <cell r="I52">
            <v>1.0009857841978303E-5</v>
          </cell>
          <cell r="J52">
            <v>3.0029122642827311E-5</v>
          </cell>
        </row>
        <row r="53">
          <cell r="A53">
            <v>49</v>
          </cell>
          <cell r="B53" t="str">
            <v>49-50</v>
          </cell>
          <cell r="C53">
            <v>3.9742202498018698E-3</v>
          </cell>
          <cell r="D53">
            <v>94373.6875</v>
          </cell>
          <cell r="E53">
            <v>375.06182861328102</v>
          </cell>
          <cell r="F53">
            <v>94186.15625</v>
          </cell>
          <cell r="G53">
            <v>3012071.25</v>
          </cell>
          <cell r="H53">
            <v>31.916431427001999</v>
          </cell>
          <cell r="I53">
            <v>1.0909968353900726E-5</v>
          </cell>
          <cell r="J53">
            <v>3.2729369444206569E-5</v>
          </cell>
        </row>
        <row r="54">
          <cell r="A54">
            <v>50</v>
          </cell>
          <cell r="B54" t="str">
            <v>50-51</v>
          </cell>
          <cell r="C54">
            <v>4.3310355395078702E-3</v>
          </cell>
          <cell r="D54">
            <v>93998.625</v>
          </cell>
          <cell r="E54">
            <v>407.11138916015602</v>
          </cell>
          <cell r="F54">
            <v>93795.0703125</v>
          </cell>
          <cell r="G54">
            <v>2917885.25</v>
          </cell>
          <cell r="H54">
            <v>31.041786193847699</v>
          </cell>
          <cell r="I54">
            <v>1.1891620938445498E-5</v>
          </cell>
          <cell r="J54">
            <v>3.5674226474990967E-5</v>
          </cell>
        </row>
        <row r="55">
          <cell r="A55">
            <v>51</v>
          </cell>
          <cell r="B55" t="str">
            <v>51-52</v>
          </cell>
          <cell r="C55">
            <v>4.7028707340359696E-3</v>
          </cell>
          <cell r="D55">
            <v>93591.515625</v>
          </cell>
          <cell r="E55">
            <v>440.14880371093801</v>
          </cell>
          <cell r="F55">
            <v>93371.4375</v>
          </cell>
          <cell r="G55">
            <v>2824090</v>
          </cell>
          <cell r="H55">
            <v>30.174636840820298</v>
          </cell>
          <cell r="I55">
            <v>1.2914969930078539E-5</v>
          </cell>
          <cell r="J55">
            <v>3.8744159215897689E-5</v>
          </cell>
        </row>
        <row r="56">
          <cell r="A56">
            <v>52</v>
          </cell>
          <cell r="B56" t="str">
            <v>52-53</v>
          </cell>
          <cell r="C56">
            <v>5.0800456665456304E-3</v>
          </cell>
          <cell r="D56">
            <v>93151.3671875</v>
          </cell>
          <cell r="E56">
            <v>473.21319580078102</v>
          </cell>
          <cell r="F56">
            <v>92914.765625</v>
          </cell>
          <cell r="G56">
            <v>2730718.75</v>
          </cell>
          <cell r="H56">
            <v>29.314853668212901</v>
          </cell>
          <cell r="I56">
            <v>1.3953405385552458E-5</v>
          </cell>
          <cell r="J56">
            <v>4.1859340029981595E-5</v>
          </cell>
        </row>
        <row r="57">
          <cell r="A57">
            <v>53</v>
          </cell>
          <cell r="B57" t="str">
            <v>53-54</v>
          </cell>
          <cell r="C57">
            <v>5.4548317566513998E-3</v>
          </cell>
          <cell r="D57">
            <v>92678.15625</v>
          </cell>
          <cell r="E57">
            <v>505.54376220703102</v>
          </cell>
          <cell r="F57">
            <v>92425.3828125</v>
          </cell>
          <cell r="G57">
            <v>2637804</v>
          </cell>
          <cell r="H57">
            <v>28.461982727050799</v>
          </cell>
          <cell r="I57">
            <v>1.4985653909302536E-5</v>
          </cell>
          <cell r="J57">
            <v>4.4955951178815567E-5</v>
          </cell>
        </row>
        <row r="58">
          <cell r="A58">
            <v>54</v>
          </cell>
          <cell r="B58" t="str">
            <v>54-55</v>
          </cell>
          <cell r="C58">
            <v>5.8371759951114698E-3</v>
          </cell>
          <cell r="D58">
            <v>92172.609375</v>
          </cell>
          <cell r="E58">
            <v>538.02777099609398</v>
          </cell>
          <cell r="F58">
            <v>91903.59375</v>
          </cell>
          <cell r="G58">
            <v>2545378.5</v>
          </cell>
          <cell r="H58">
            <v>27.6153469085693</v>
          </cell>
          <cell r="I58">
            <v>1.6039120258836008E-5</v>
          </cell>
          <cell r="J58">
            <v>4.8116203154924264E-5</v>
          </cell>
        </row>
        <row r="59">
          <cell r="A59">
            <v>55</v>
          </cell>
          <cell r="B59" t="str">
            <v>55-56</v>
          </cell>
          <cell r="C59">
            <v>6.2443758361041502E-3</v>
          </cell>
          <cell r="D59">
            <v>91634.578125</v>
          </cell>
          <cell r="E59">
            <v>572.20074462890602</v>
          </cell>
          <cell r="F59">
            <v>91348.4765625</v>
          </cell>
          <cell r="G59">
            <v>2453475</v>
          </cell>
          <cell r="H59">
            <v>26.7745552062988</v>
          </cell>
          <cell r="I59">
            <v>1.7161516420862166E-5</v>
          </cell>
          <cell r="J59">
            <v>5.1483223955872681E-5</v>
          </cell>
        </row>
        <row r="60">
          <cell r="A60">
            <v>56</v>
          </cell>
          <cell r="B60" t="str">
            <v>56-57</v>
          </cell>
          <cell r="C60">
            <v>6.6962433047592597E-3</v>
          </cell>
          <cell r="D60">
            <v>91062.375</v>
          </cell>
          <cell r="E60">
            <v>609.77581787109398</v>
          </cell>
          <cell r="F60">
            <v>90757.484375</v>
          </cell>
          <cell r="G60">
            <v>2362126.5</v>
          </cell>
          <cell r="H60">
            <v>25.939653396606399</v>
          </cell>
          <cell r="I60">
            <v>1.8407571871518502E-5</v>
          </cell>
          <cell r="J60">
            <v>5.5221190868426362E-5</v>
          </cell>
        </row>
        <row r="61">
          <cell r="A61">
            <v>57</v>
          </cell>
          <cell r="B61" t="str">
            <v>57-58</v>
          </cell>
          <cell r="C61">
            <v>7.2002462111413496E-3</v>
          </cell>
          <cell r="D61">
            <v>90452.6015625</v>
          </cell>
          <cell r="E61">
            <v>651.281005859375</v>
          </cell>
          <cell r="F61">
            <v>90126.9609375</v>
          </cell>
          <cell r="G61">
            <v>2271369</v>
          </cell>
          <cell r="H61">
            <v>25.111152648925799</v>
          </cell>
          <cell r="I61">
            <v>1.9798063256131686E-5</v>
          </cell>
          <cell r="J61">
            <v>5.939242596841865E-5</v>
          </cell>
        </row>
        <row r="62">
          <cell r="A62">
            <v>58</v>
          </cell>
          <cell r="B62" t="str">
            <v>58-59</v>
          </cell>
          <cell r="C62">
            <v>7.7673234045505498E-3</v>
          </cell>
          <cell r="D62">
            <v>89801.3203125</v>
          </cell>
          <cell r="E62">
            <v>697.515869140625</v>
          </cell>
          <cell r="F62">
            <v>89452.5625</v>
          </cell>
          <cell r="G62">
            <v>2181242</v>
          </cell>
          <cell r="H62">
            <v>24.2896423339844</v>
          </cell>
          <cell r="I62">
            <v>2.1363414194292876E-5</v>
          </cell>
          <cell r="J62">
            <v>6.4088188847177818E-5</v>
          </cell>
        </row>
        <row r="63">
          <cell r="A63">
            <v>59</v>
          </cell>
          <cell r="B63" t="str">
            <v>59-60</v>
          </cell>
          <cell r="C63">
            <v>8.3973100408911705E-3</v>
          </cell>
          <cell r="D63">
            <v>89103.8046875</v>
          </cell>
          <cell r="E63">
            <v>748.23229980468795</v>
          </cell>
          <cell r="F63">
            <v>88729.6875</v>
          </cell>
          <cell r="G63">
            <v>2091789.5</v>
          </cell>
          <cell r="H63">
            <v>23.475872039794901</v>
          </cell>
          <cell r="I63">
            <v>2.3103468708505173E-5</v>
          </cell>
          <cell r="J63">
            <v>6.9308004214785335E-5</v>
          </cell>
        </row>
        <row r="64">
          <cell r="A64">
            <v>60</v>
          </cell>
          <cell r="B64" t="str">
            <v>60-61</v>
          </cell>
          <cell r="C64">
            <v>9.0940305963158607E-3</v>
          </cell>
          <cell r="D64">
            <v>88355.5703125</v>
          </cell>
          <cell r="E64">
            <v>803.50823974609398</v>
          </cell>
          <cell r="F64">
            <v>87953.8125</v>
          </cell>
          <cell r="G64">
            <v>2003059.75</v>
          </cell>
          <cell r="H64">
            <v>22.6704406738281</v>
          </cell>
          <cell r="I64">
            <v>2.5029133455630936E-5</v>
          </cell>
          <cell r="J64">
            <v>7.5084581378614956E-5</v>
          </cell>
        </row>
        <row r="65">
          <cell r="A65">
            <v>61</v>
          </cell>
          <cell r="B65" t="str">
            <v>61-62</v>
          </cell>
          <cell r="C65">
            <v>9.8496954888105392E-3</v>
          </cell>
          <cell r="D65">
            <v>87552.0625</v>
          </cell>
          <cell r="E65">
            <v>862.36114501953102</v>
          </cell>
          <cell r="F65">
            <v>87120.8828125</v>
          </cell>
          <cell r="G65">
            <v>1915106</v>
          </cell>
          <cell r="H65">
            <v>21.8739109039307</v>
          </cell>
          <cell r="I65">
            <v>2.711924558584061E-5</v>
          </cell>
          <cell r="J65">
            <v>8.1354427306612465E-5</v>
          </cell>
        </row>
        <row r="66">
          <cell r="A66">
            <v>62</v>
          </cell>
          <cell r="B66" t="str">
            <v>62-63</v>
          </cell>
          <cell r="C66">
            <v>1.0658534243702901E-2</v>
          </cell>
          <cell r="D66">
            <v>86689.703125</v>
          </cell>
          <cell r="E66">
            <v>923.98516845703102</v>
          </cell>
          <cell r="F66">
            <v>86227.7109375</v>
          </cell>
          <cell r="G66">
            <v>1827985.125</v>
          </cell>
          <cell r="H66">
            <v>21.086530685424801</v>
          </cell>
          <cell r="I66">
            <v>2.9358200801881225E-5</v>
          </cell>
          <cell r="J66">
            <v>8.8070723951672036E-5</v>
          </cell>
        </row>
        <row r="67">
          <cell r="A67">
            <v>63</v>
          </cell>
          <cell r="B67" t="str">
            <v>63-64</v>
          </cell>
          <cell r="C67">
            <v>1.1524008587002799E-2</v>
          </cell>
          <cell r="D67">
            <v>85765.71875</v>
          </cell>
          <cell r="E67">
            <v>988.36486816406205</v>
          </cell>
          <cell r="F67">
            <v>85271.53125</v>
          </cell>
          <cell r="G67">
            <v>1741757.375</v>
          </cell>
          <cell r="H67">
            <v>20.3083171844482</v>
          </cell>
          <cell r="I67">
            <v>3.1755957710271205E-5</v>
          </cell>
          <cell r="J67">
            <v>9.5263335291084772E-5</v>
          </cell>
        </row>
        <row r="68">
          <cell r="A68">
            <v>64</v>
          </cell>
          <cell r="B68" t="str">
            <v>64-65</v>
          </cell>
          <cell r="C68">
            <v>1.2469750829041001E-2</v>
          </cell>
          <cell r="D68">
            <v>84777.3515625</v>
          </cell>
          <cell r="E68">
            <v>1057.15246582031</v>
          </cell>
          <cell r="F68">
            <v>84248.7734375</v>
          </cell>
          <cell r="G68">
            <v>1656485.875</v>
          </cell>
          <cell r="H68">
            <v>19.539249420166001</v>
          </cell>
          <cell r="I68">
            <v>3.4378494805904761E-5</v>
          </cell>
          <cell r="J68">
            <v>1.0313016613650028E-4</v>
          </cell>
        </row>
        <row r="69">
          <cell r="A69">
            <v>65</v>
          </cell>
          <cell r="B69" t="str">
            <v>65-66</v>
          </cell>
          <cell r="C69">
            <v>1.3556274585425901E-2</v>
          </cell>
          <cell r="D69">
            <v>83720.1953125</v>
          </cell>
          <cell r="E69">
            <v>1134.93395996094</v>
          </cell>
          <cell r="F69">
            <v>83152.7265625</v>
          </cell>
          <cell r="G69">
            <v>1572237</v>
          </cell>
          <cell r="H69">
            <v>18.7796630859375</v>
          </cell>
          <cell r="I69">
            <v>3.7394520096714449E-5</v>
          </cell>
          <cell r="J69">
            <v>1.1217726794987559E-4</v>
          </cell>
        </row>
        <row r="70">
          <cell r="A70">
            <v>66</v>
          </cell>
          <cell r="B70" t="str">
            <v>66-67</v>
          </cell>
          <cell r="C70">
            <v>1.4791352674365E-2</v>
          </cell>
          <cell r="D70">
            <v>82585.2578125</v>
          </cell>
          <cell r="E70">
            <v>1221.54772949219</v>
          </cell>
          <cell r="F70">
            <v>81974.484375</v>
          </cell>
          <cell r="G70">
            <v>1489084.375</v>
          </cell>
          <cell r="H70">
            <v>18.0308742523193</v>
          </cell>
          <cell r="I70">
            <v>4.0826946700425584E-5</v>
          </cell>
          <cell r="J70">
            <v>1.2247333962944751E-4</v>
          </cell>
        </row>
        <row r="71">
          <cell r="A71">
            <v>67</v>
          </cell>
          <cell r="B71" t="str">
            <v>67-68</v>
          </cell>
          <cell r="C71">
            <v>1.6127653419971501E-2</v>
          </cell>
          <cell r="D71">
            <v>81363.7109375</v>
          </cell>
          <cell r="E71">
            <v>1312.20568847656</v>
          </cell>
          <cell r="F71">
            <v>80707.609375</v>
          </cell>
          <cell r="G71">
            <v>1407109.875</v>
          </cell>
          <cell r="H71">
            <v>17.294071197509801</v>
          </cell>
          <cell r="I71">
            <v>4.4545532687030439E-5</v>
          </cell>
          <cell r="J71">
            <v>1.3362766908864288E-4</v>
          </cell>
        </row>
        <row r="72">
          <cell r="A72">
            <v>68</v>
          </cell>
          <cell r="B72" t="str">
            <v>68-69</v>
          </cell>
          <cell r="C72">
            <v>1.7525587230920799E-2</v>
          </cell>
          <cell r="D72">
            <v>80051.5078125</v>
          </cell>
          <cell r="E72">
            <v>1402.94970703125</v>
          </cell>
          <cell r="F72">
            <v>79350.03125</v>
          </cell>
          <cell r="G72">
            <v>1326402.25</v>
          </cell>
          <cell r="H72">
            <v>16.569360733032202</v>
          </cell>
          <cell r="I72">
            <v>4.8441037153344135E-5</v>
          </cell>
          <cell r="J72">
            <v>1.4531255256811093E-4</v>
          </cell>
        </row>
        <row r="73">
          <cell r="A73">
            <v>69</v>
          </cell>
          <cell r="B73" t="str">
            <v>69-70</v>
          </cell>
          <cell r="C73">
            <v>1.9016424193978299E-2</v>
          </cell>
          <cell r="D73">
            <v>78648.5546875</v>
          </cell>
          <cell r="E73">
            <v>1495.6142578125</v>
          </cell>
          <cell r="F73">
            <v>77900.75</v>
          </cell>
          <cell r="G73">
            <v>1247052.25</v>
          </cell>
          <cell r="H73">
            <v>15.856009483337401</v>
          </cell>
          <cell r="I73">
            <v>5.2601539327564772E-5</v>
          </cell>
          <cell r="J73">
            <v>1.5779216748890157E-4</v>
          </cell>
        </row>
        <row r="74">
          <cell r="A74">
            <v>70</v>
          </cell>
          <cell r="B74" t="str">
            <v>70-71</v>
          </cell>
          <cell r="C74">
            <v>2.06135008484125E-2</v>
          </cell>
          <cell r="D74">
            <v>77152.9375</v>
          </cell>
          <cell r="E74">
            <v>1590.39208984375</v>
          </cell>
          <cell r="F74">
            <v>76357.7421875</v>
          </cell>
          <cell r="G74">
            <v>1169151.5</v>
          </cell>
          <cell r="H74">
            <v>15.1536874771118</v>
          </cell>
          <cell r="I74">
            <v>5.7065546916563453E-5</v>
          </cell>
          <cell r="J74">
            <v>1.7118198744103807E-4</v>
          </cell>
        </row>
        <row r="75">
          <cell r="A75">
            <v>71</v>
          </cell>
          <cell r="B75" t="str">
            <v>71-72</v>
          </cell>
          <cell r="C75">
            <v>2.24697403609753E-2</v>
          </cell>
          <cell r="D75">
            <v>75562.546875</v>
          </cell>
          <cell r="E75">
            <v>1697.87084960938</v>
          </cell>
          <cell r="F75">
            <v>74713.609375</v>
          </cell>
          <cell r="G75">
            <v>1092793.75</v>
          </cell>
          <cell r="H75">
            <v>14.462108612060501</v>
          </cell>
          <cell r="I75">
            <v>6.2263099861076829E-5</v>
          </cell>
          <cell r="J75">
            <v>1.8677185554816234E-4</v>
          </cell>
        </row>
        <row r="76">
          <cell r="A76">
            <v>72</v>
          </cell>
          <cell r="B76" t="str">
            <v>72-73</v>
          </cell>
          <cell r="C76">
            <v>2.46576648205519E-2</v>
          </cell>
          <cell r="D76">
            <v>73864.6796875</v>
          </cell>
          <cell r="E76">
            <v>1821.33056640625</v>
          </cell>
          <cell r="F76">
            <v>72954.015625</v>
          </cell>
          <cell r="G76">
            <v>1018080.125</v>
          </cell>
          <cell r="H76">
            <v>13.783043861389199</v>
          </cell>
          <cell r="I76">
            <v>6.840207289170969E-5</v>
          </cell>
          <cell r="J76">
            <v>2.0518516531919939E-4</v>
          </cell>
        </row>
        <row r="77">
          <cell r="A77">
            <v>73</v>
          </cell>
          <cell r="B77" t="str">
            <v>73-74</v>
          </cell>
          <cell r="C77">
            <v>2.7107676491141298E-2</v>
          </cell>
          <cell r="D77">
            <v>72043.3515625</v>
          </cell>
          <cell r="E77">
            <v>1952.92785644531</v>
          </cell>
          <cell r="F77">
            <v>71066.890625</v>
          </cell>
          <cell r="G77">
            <v>945126.0625</v>
          </cell>
          <cell r="H77">
            <v>13.1188516616821</v>
          </cell>
          <cell r="I77">
            <v>7.5292787262093349E-5</v>
          </cell>
          <cell r="J77">
            <v>2.2585285318976744E-4</v>
          </cell>
        </row>
        <row r="78">
          <cell r="A78">
            <v>74</v>
          </cell>
          <cell r="B78" t="str">
            <v>74-75</v>
          </cell>
          <cell r="C78">
            <v>2.97419689595699E-2</v>
          </cell>
          <cell r="D78">
            <v>70090.421875</v>
          </cell>
          <cell r="E78">
            <v>2084.62719726562</v>
          </cell>
          <cell r="F78">
            <v>69048.109375</v>
          </cell>
          <cell r="G78">
            <v>874059.1875</v>
          </cell>
          <cell r="H78">
            <v>12.470451354980501</v>
          </cell>
          <cell r="I78">
            <v>8.2721182130345944E-5</v>
          </cell>
          <cell r="J78">
            <v>2.481327563651492E-4</v>
          </cell>
        </row>
        <row r="79">
          <cell r="A79">
            <v>75</v>
          </cell>
          <cell r="B79" t="str">
            <v>75-76</v>
          </cell>
          <cell r="C79">
            <v>3.2550495117902797E-2</v>
          </cell>
          <cell r="D79">
            <v>68005.796875</v>
          </cell>
          <cell r="E79">
            <v>2213.62231445312</v>
          </cell>
          <cell r="F79">
            <v>66898.984375</v>
          </cell>
          <cell r="G79">
            <v>805011.0625</v>
          </cell>
          <cell r="H79">
            <v>11.837388992309601</v>
          </cell>
          <cell r="I79">
            <v>9.0663141853558802E-5</v>
          </cell>
          <cell r="J79">
            <v>2.7195243979016848E-4</v>
          </cell>
        </row>
        <row r="80">
          <cell r="A80">
            <v>76</v>
          </cell>
          <cell r="B80" t="str">
            <v>76-77</v>
          </cell>
          <cell r="C80">
            <v>3.5608243197202703E-2</v>
          </cell>
          <cell r="D80">
            <v>65792.171875</v>
          </cell>
          <cell r="E80">
            <v>2342.74365234375</v>
          </cell>
          <cell r="F80">
            <v>64620.80078125</v>
          </cell>
          <cell r="G80">
            <v>738112.125</v>
          </cell>
          <cell r="H80">
            <v>11.218844413757299</v>
          </cell>
          <cell r="I80">
            <v>9.933611013539245E-5</v>
          </cell>
          <cell r="J80">
            <v>2.9796393033432178E-4</v>
          </cell>
        </row>
        <row r="81">
          <cell r="A81">
            <v>77</v>
          </cell>
          <cell r="B81" t="str">
            <v>77-78</v>
          </cell>
          <cell r="C81">
            <v>3.9071109145879697E-2</v>
          </cell>
          <cell r="D81">
            <v>63449.4296875</v>
          </cell>
          <cell r="E81">
            <v>2479.03955078125</v>
          </cell>
          <cell r="F81">
            <v>62209.91015625</v>
          </cell>
          <cell r="G81">
            <v>673491.3125</v>
          </cell>
          <cell r="H81">
            <v>10.6146154403687</v>
          </cell>
          <cell r="I81">
            <v>1.0919141835203331E-4</v>
          </cell>
          <cell r="J81">
            <v>3.2752060846774622E-4</v>
          </cell>
        </row>
        <row r="82">
          <cell r="A82">
            <v>78</v>
          </cell>
          <cell r="B82" t="str">
            <v>78-79</v>
          </cell>
          <cell r="C82">
            <v>4.3100927025079699E-2</v>
          </cell>
          <cell r="D82">
            <v>60970.390625</v>
          </cell>
          <cell r="E82">
            <v>2627.88037109375</v>
          </cell>
          <cell r="F82">
            <v>59656.453125</v>
          </cell>
          <cell r="G82">
            <v>611281.375</v>
          </cell>
          <cell r="H82">
            <v>10.025872230529799</v>
          </cell>
          <cell r="I82">
            <v>1.2070508212839518E-4</v>
          </cell>
          <cell r="J82">
            <v>3.6204969057251901E-4</v>
          </cell>
        </row>
        <row r="83">
          <cell r="A83">
            <v>79</v>
          </cell>
          <cell r="B83" t="str">
            <v>70-80</v>
          </cell>
          <cell r="C83">
            <v>4.7658722847700098E-2</v>
          </cell>
          <cell r="D83">
            <v>58342.51171875</v>
          </cell>
          <cell r="E83">
            <v>2780.52954101562</v>
          </cell>
          <cell r="F83">
            <v>56952.24609375</v>
          </cell>
          <cell r="G83">
            <v>551624.9375</v>
          </cell>
          <cell r="H83">
            <v>9.4549398422241193</v>
          </cell>
          <cell r="I83">
            <v>1.3378581925281357E-4</v>
          </cell>
          <cell r="J83">
            <v>4.0127692462854636E-4</v>
          </cell>
        </row>
        <row r="84">
          <cell r="A84">
            <v>80</v>
          </cell>
          <cell r="B84" t="str">
            <v>80-81</v>
          </cell>
          <cell r="C84">
            <v>5.2514709532260902E-2</v>
          </cell>
          <cell r="D84">
            <v>55561.98046875</v>
          </cell>
          <cell r="E84">
            <v>2917.8212890625</v>
          </cell>
          <cell r="F84">
            <v>54103.0703125</v>
          </cell>
          <cell r="G84">
            <v>494672.6875</v>
          </cell>
          <cell r="H84">
            <v>8.9030790328979492</v>
          </cell>
          <cell r="I84">
            <v>1.4779141566676732E-4</v>
          </cell>
          <cell r="J84">
            <v>4.4327597116367023E-4</v>
          </cell>
        </row>
        <row r="85">
          <cell r="A85">
            <v>81</v>
          </cell>
          <cell r="B85" t="str">
            <v>81-82</v>
          </cell>
          <cell r="C85">
            <v>5.76859898865223E-2</v>
          </cell>
          <cell r="D85">
            <v>52644.16015625</v>
          </cell>
          <cell r="E85">
            <v>3036.83056640625</v>
          </cell>
          <cell r="F85">
            <v>51125.7421875</v>
          </cell>
          <cell r="G85">
            <v>440569.625</v>
          </cell>
          <cell r="H85">
            <v>8.3688220977783203</v>
          </cell>
          <cell r="I85">
            <v>1.627855229672748E-4</v>
          </cell>
          <cell r="J85">
            <v>4.8823734224179294E-4</v>
          </cell>
        </row>
        <row r="86">
          <cell r="A86">
            <v>82</v>
          </cell>
          <cell r="B86" t="str">
            <v>82-83</v>
          </cell>
          <cell r="C86">
            <v>6.3566863536834703E-2</v>
          </cell>
          <cell r="D86">
            <v>49607.328125</v>
          </cell>
          <cell r="E86">
            <v>3153.38232421875</v>
          </cell>
          <cell r="F86">
            <v>48030.63671875</v>
          </cell>
          <cell r="G86">
            <v>389443.875</v>
          </cell>
          <cell r="H86">
            <v>7.8505311012268102</v>
          </cell>
          <cell r="I86">
            <v>1.7993741619160922E-4</v>
          </cell>
          <cell r="J86">
            <v>5.3966657615611702E-4</v>
          </cell>
        </row>
        <row r="87">
          <cell r="A87">
            <v>83</v>
          </cell>
          <cell r="B87" t="str">
            <v>83-84</v>
          </cell>
          <cell r="C87">
            <v>7.0563562214374501E-2</v>
          </cell>
          <cell r="D87">
            <v>46453.9453125</v>
          </cell>
          <cell r="E87">
            <v>3277.95581054688</v>
          </cell>
          <cell r="F87">
            <v>44814.96875</v>
          </cell>
          <cell r="G87">
            <v>341413.25</v>
          </cell>
          <cell r="H87">
            <v>7.3494997024536097</v>
          </cell>
          <cell r="I87">
            <v>2.0048454079760601E-4</v>
          </cell>
          <cell r="J87">
            <v>6.0127278541965978E-4</v>
          </cell>
        </row>
        <row r="88">
          <cell r="A88">
            <v>84</v>
          </cell>
          <cell r="B88" t="str">
            <v>84-85</v>
          </cell>
          <cell r="C88">
            <v>7.8249417245388003E-2</v>
          </cell>
          <cell r="D88">
            <v>43175.98828125</v>
          </cell>
          <cell r="E88">
            <v>3378.49584960938</v>
          </cell>
          <cell r="F88">
            <v>41486.7421875</v>
          </cell>
          <cell r="G88">
            <v>296598.28125</v>
          </cell>
          <cell r="H88">
            <v>6.8695192337036097</v>
          </cell>
          <cell r="I88">
            <v>2.2323454696372979E-4</v>
          </cell>
          <cell r="J88">
            <v>6.6947943946016331E-4</v>
          </cell>
        </row>
        <row r="89">
          <cell r="A89">
            <v>85</v>
          </cell>
          <cell r="B89" t="str">
            <v>85-86</v>
          </cell>
          <cell r="C89">
            <v>8.6853161454200703E-2</v>
          </cell>
          <cell r="D89">
            <v>39797.4921875</v>
          </cell>
          <cell r="E89">
            <v>3456.5380859375</v>
          </cell>
          <cell r="F89">
            <v>38069.22265625</v>
          </cell>
          <cell r="G89">
            <v>255111.53125</v>
          </cell>
          <cell r="H89">
            <v>6.4102416038513201</v>
          </cell>
          <cell r="I89">
            <v>2.4892761778421937E-4</v>
          </cell>
          <cell r="J89">
            <v>7.4650408043619443E-4</v>
          </cell>
        </row>
        <row r="90">
          <cell r="A90">
            <v>86</v>
          </cell>
          <cell r="B90" t="str">
            <v>86-87</v>
          </cell>
          <cell r="C90">
            <v>9.6795655786991106E-2</v>
          </cell>
          <cell r="D90">
            <v>36340.953125</v>
          </cell>
          <cell r="E90">
            <v>3517.646484375</v>
          </cell>
          <cell r="F90">
            <v>34582.12890625</v>
          </cell>
          <cell r="G90">
            <v>217042.3125</v>
          </cell>
          <cell r="H90">
            <v>5.9723892211914098</v>
          </cell>
          <cell r="I90">
            <v>2.7892179823678424E-4</v>
          </cell>
          <cell r="J90">
            <v>8.3641540417422888E-4</v>
          </cell>
        </row>
        <row r="91">
          <cell r="A91">
            <v>87</v>
          </cell>
          <cell r="B91" t="str">
            <v>87-88</v>
          </cell>
          <cell r="C91">
            <v>0.107835926115513</v>
          </cell>
          <cell r="D91">
            <v>32823.3046875</v>
          </cell>
          <cell r="E91">
            <v>3539.53149414062</v>
          </cell>
          <cell r="F91">
            <v>31053.5390625</v>
          </cell>
          <cell r="G91">
            <v>182460.171875</v>
          </cell>
          <cell r="H91">
            <v>5.55886030197144</v>
          </cell>
          <cell r="I91">
            <v>3.1261705201235054E-4</v>
          </cell>
          <cell r="J91">
            <v>9.3741151109283383E-4</v>
          </cell>
        </row>
        <row r="92">
          <cell r="A92">
            <v>88</v>
          </cell>
          <cell r="B92" t="str">
            <v>88-89</v>
          </cell>
          <cell r="C92">
            <v>0.119870565831661</v>
          </cell>
          <cell r="D92">
            <v>29283.7734375</v>
          </cell>
          <cell r="E92">
            <v>3510.26245117188</v>
          </cell>
          <cell r="F92">
            <v>27528.642578125</v>
          </cell>
          <cell r="G92">
            <v>151406.640625</v>
          </cell>
          <cell r="H92">
            <v>5.1703252792358398</v>
          </cell>
          <cell r="I92">
            <v>3.4982547409181909E-4</v>
          </cell>
          <cell r="J92">
            <v>1.0489259144934593E-3</v>
          </cell>
        </row>
        <row r="93">
          <cell r="A93">
            <v>89</v>
          </cell>
          <cell r="B93" t="str">
            <v>89-90</v>
          </cell>
          <cell r="C93">
            <v>0.13292878866195701</v>
          </cell>
          <cell r="D93">
            <v>25773.51171875</v>
          </cell>
          <cell r="E93">
            <v>3426.04174804688</v>
          </cell>
          <cell r="F93">
            <v>24060.4921875</v>
          </cell>
          <cell r="G93">
            <v>123878</v>
          </cell>
          <cell r="H93">
            <v>4.8064074516296396</v>
          </cell>
          <cell r="I93">
            <v>3.9077854859320785E-4</v>
          </cell>
          <cell r="J93">
            <v>1.1716487288050415E-3</v>
          </cell>
        </row>
        <row r="94">
          <cell r="A94">
            <v>90</v>
          </cell>
          <cell r="B94" t="str">
            <v>90-91</v>
          </cell>
          <cell r="C94">
            <v>0.14702703058719599</v>
          </cell>
          <cell r="D94">
            <v>22347.470703125</v>
          </cell>
          <cell r="E94">
            <v>3285.68237304688</v>
          </cell>
          <cell r="F94">
            <v>20704.62890625</v>
          </cell>
          <cell r="G94">
            <v>99817.5078125</v>
          </cell>
          <cell r="H94">
            <v>4.46661329269409</v>
          </cell>
          <cell r="I94">
            <v>4.3569156394626467E-4</v>
          </cell>
          <cell r="J94">
            <v>1.3062208417695675E-3</v>
          </cell>
        </row>
        <row r="95">
          <cell r="A95">
            <v>91</v>
          </cell>
          <cell r="B95" t="str">
            <v>91-92</v>
          </cell>
          <cell r="C95">
            <v>0.162166208028793</v>
          </cell>
          <cell r="D95">
            <v>19061.7890625</v>
          </cell>
          <cell r="E95">
            <v>3091.17797851562</v>
          </cell>
          <cell r="F95">
            <v>17516.19921875</v>
          </cell>
          <cell r="G95">
            <v>79112.875</v>
          </cell>
          <cell r="H95">
            <v>4.1503381729126003</v>
          </cell>
          <cell r="I95">
            <v>4.8475489618720333E-4</v>
          </cell>
          <cell r="J95">
            <v>1.4532077580837743E-3</v>
          </cell>
        </row>
        <row r="96">
          <cell r="A96">
            <v>92</v>
          </cell>
          <cell r="B96" t="str">
            <v>92-93</v>
          </cell>
          <cell r="C96">
            <v>0.17832928895950301</v>
          </cell>
          <cell r="D96">
            <v>15970.611328125</v>
          </cell>
          <cell r="E96">
            <v>2848.02783203125</v>
          </cell>
          <cell r="F96">
            <v>14546.59765625</v>
          </cell>
          <cell r="G96">
            <v>61596.67578125</v>
          </cell>
          <cell r="H96">
            <v>3.8568766117095898</v>
          </cell>
          <cell r="I96">
            <v>5.3812481925137015E-4</v>
          </cell>
          <cell r="J96">
            <v>1.6130720562580469E-3</v>
          </cell>
        </row>
        <row r="97">
          <cell r="A97">
            <v>93</v>
          </cell>
          <cell r="B97" t="str">
            <v>93-94</v>
          </cell>
          <cell r="C97">
            <v>0.19547912478446999</v>
          </cell>
          <cell r="D97">
            <v>13122.583984375</v>
          </cell>
          <cell r="E97">
            <v>2565.19116210938</v>
          </cell>
          <cell r="F97">
            <v>11839.98828125</v>
          </cell>
          <cell r="G97">
            <v>47050.078125</v>
          </cell>
          <cell r="H97">
            <v>3.58542776107788</v>
          </cell>
          <cell r="I97">
            <v>5.9591332828706344E-4</v>
          </cell>
          <cell r="J97">
            <v>1.7861429295827902E-3</v>
          </cell>
        </row>
        <row r="98">
          <cell r="A98">
            <v>94</v>
          </cell>
          <cell r="B98" t="str">
            <v>94-95</v>
          </cell>
          <cell r="C98">
            <v>0.21355700492858901</v>
          </cell>
          <cell r="D98">
            <v>10557.392578125</v>
          </cell>
          <cell r="E98">
            <v>2254.60522460938</v>
          </cell>
          <cell r="F98">
            <v>9430.08984375</v>
          </cell>
          <cell r="G98">
            <v>35210.08984375</v>
          </cell>
          <cell r="H98">
            <v>3.3351123332977299</v>
          </cell>
          <cell r="I98">
            <v>6.5817818728383334E-4</v>
          </cell>
          <cell r="J98">
            <v>1.9725864508985946E-3</v>
          </cell>
        </row>
        <row r="99">
          <cell r="A99">
            <v>95</v>
          </cell>
          <cell r="B99" t="str">
            <v>95-96</v>
          </cell>
          <cell r="C99">
            <v>0.23248185217380499</v>
          </cell>
          <cell r="D99">
            <v>8302.787109375</v>
          </cell>
          <cell r="E99">
            <v>1930.24731445312</v>
          </cell>
          <cell r="F99">
            <v>7337.66357421875</v>
          </cell>
          <cell r="G99">
            <v>25780.001953125</v>
          </cell>
          <cell r="H99">
            <v>3.1049816608428999</v>
          </cell>
          <cell r="I99">
            <v>7.2491275184707535E-4</v>
          </cell>
          <cell r="J99">
            <v>2.1723752256020967E-3</v>
          </cell>
        </row>
        <row r="100">
          <cell r="A100">
            <v>96</v>
          </cell>
          <cell r="B100" t="str">
            <v>96-97</v>
          </cell>
          <cell r="C100">
            <v>0.25215047597885099</v>
          </cell>
          <cell r="D100">
            <v>6372.5400390625</v>
          </cell>
          <cell r="E100">
            <v>1606.83898925781</v>
          </cell>
          <cell r="F100">
            <v>5569.12060546875</v>
          </cell>
          <cell r="G100">
            <v>18442.337890625</v>
          </cell>
          <cell r="H100">
            <v>2.89403247833252</v>
          </cell>
          <cell r="I100">
            <v>7.9603696531506645E-4</v>
          </cell>
          <cell r="J100">
            <v>2.3852616276937022E-3</v>
          </cell>
        </row>
        <row r="101">
          <cell r="A101">
            <v>97</v>
          </cell>
          <cell r="B101" t="str">
            <v>97-98</v>
          </cell>
          <cell r="C101">
            <v>0.27243900299072299</v>
          </cell>
          <cell r="D101">
            <v>4765.701171875</v>
          </cell>
          <cell r="E101">
            <v>1298.36291503906</v>
          </cell>
          <cell r="F101">
            <v>4116.51953125</v>
          </cell>
          <cell r="G101">
            <v>12873.216796875</v>
          </cell>
          <cell r="H101">
            <v>2.70122194290161</v>
          </cell>
          <cell r="I101">
            <v>8.7139024319169117E-4</v>
          </cell>
          <cell r="J101">
            <v>2.610756760820454E-3</v>
          </cell>
        </row>
        <row r="102">
          <cell r="A102">
            <v>98</v>
          </cell>
          <cell r="B102" t="str">
            <v>98-99</v>
          </cell>
          <cell r="C102">
            <v>0.29320529103279103</v>
          </cell>
          <cell r="D102">
            <v>3467.33837890625</v>
          </cell>
          <cell r="E102">
            <v>1016.64196777344</v>
          </cell>
          <cell r="F102">
            <v>2959.01733398438</v>
          </cell>
          <cell r="G102">
            <v>8756.697265625</v>
          </cell>
          <cell r="H102">
            <v>2.5254809856414799</v>
          </cell>
          <cell r="I102">
            <v>9.5072609441845183E-4</v>
          </cell>
          <cell r="J102">
            <v>2.8481146870605878E-3</v>
          </cell>
        </row>
        <row r="103">
          <cell r="A103">
            <v>99</v>
          </cell>
          <cell r="B103" t="str">
            <v>99-100</v>
          </cell>
          <cell r="C103">
            <v>0.31429252028465299</v>
          </cell>
          <cell r="D103">
            <v>2450.6962890625</v>
          </cell>
          <cell r="E103">
            <v>770.23553466796898</v>
          </cell>
          <cell r="F103">
            <v>2065.57861328125</v>
          </cell>
          <cell r="G103">
            <v>5797.68017578125</v>
          </cell>
          <cell r="H103">
            <v>2.3657276630401598</v>
          </cell>
          <cell r="I103">
            <v>1.0337100180982032E-3</v>
          </cell>
          <cell r="J103">
            <v>3.0963265172351262E-3</v>
          </cell>
        </row>
        <row r="104">
          <cell r="A104">
            <v>100</v>
          </cell>
          <cell r="B104" t="str">
            <v>100 and over</v>
          </cell>
          <cell r="C104">
            <v>1</v>
          </cell>
          <cell r="D104">
            <v>1680.46069335938</v>
          </cell>
          <cell r="E104">
            <v>1680.46069335938</v>
          </cell>
          <cell r="F104">
            <v>3732.10131835938</v>
          </cell>
          <cell r="G104">
            <v>3732.10131835938</v>
          </cell>
          <cell r="H104">
            <v>2.2208797931671098</v>
          </cell>
          <cell r="I104" t="e">
            <v>#NUM!</v>
          </cell>
          <cell r="J104" t="e">
            <v>#NUM!</v>
          </cell>
        </row>
      </sheetData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hyperlink" Target="https://www-ncbi-nlm-nih-gov.libproxy1.usc.edu/pubmed/?term=Delay+of+transfer+from+the+intensive+care+unit%3A+a+prospective+observational+study+of+incidence%2C+causes%2C+and+financial+impact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9"/>
  <sheetViews>
    <sheetView workbookViewId="0">
      <selection activeCell="E3" sqref="E3"/>
    </sheetView>
  </sheetViews>
  <sheetFormatPr defaultRowHeight="15" x14ac:dyDescent="0.25"/>
  <sheetData>
    <row r="1" spans="1:6" x14ac:dyDescent="0.25">
      <c r="A1" s="1" t="s">
        <v>0</v>
      </c>
    </row>
    <row r="3" spans="1:6" ht="20.25" x14ac:dyDescent="0.3">
      <c r="F3" s="25" t="s">
        <v>15</v>
      </c>
    </row>
    <row r="5" spans="1:6" x14ac:dyDescent="0.25">
      <c r="F5" s="2" t="s">
        <v>1</v>
      </c>
    </row>
    <row r="6" spans="1:6" x14ac:dyDescent="0.25">
      <c r="F6" s="2" t="s">
        <v>2</v>
      </c>
    </row>
    <row r="7" spans="1:6" x14ac:dyDescent="0.25">
      <c r="F7" s="2" t="s">
        <v>3</v>
      </c>
    </row>
    <row r="8" spans="1:6" x14ac:dyDescent="0.25">
      <c r="F8" s="2" t="s">
        <v>4</v>
      </c>
    </row>
    <row r="10" spans="1:6" x14ac:dyDescent="0.25">
      <c r="F10" s="3" t="s">
        <v>14</v>
      </c>
    </row>
    <row r="12" spans="1:6" x14ac:dyDescent="0.25">
      <c r="C12" t="s">
        <v>5</v>
      </c>
    </row>
    <row r="13" spans="1:6" x14ac:dyDescent="0.25">
      <c r="C13" t="s">
        <v>6</v>
      </c>
    </row>
    <row r="15" spans="1:6" x14ac:dyDescent="0.25">
      <c r="C15" t="s">
        <v>7</v>
      </c>
    </row>
    <row r="19" spans="3:3" x14ac:dyDescent="0.25">
      <c r="C19" t="s">
        <v>8</v>
      </c>
    </row>
    <row r="20" spans="3:3" x14ac:dyDescent="0.25">
      <c r="C20" t="s">
        <v>9</v>
      </c>
    </row>
    <row r="22" spans="3:3" x14ac:dyDescent="0.25">
      <c r="C22" t="s">
        <v>10</v>
      </c>
    </row>
    <row r="27" spans="3:3" x14ac:dyDescent="0.25">
      <c r="C27" t="s">
        <v>11</v>
      </c>
    </row>
    <row r="28" spans="3:3" x14ac:dyDescent="0.25">
      <c r="C28" t="s">
        <v>12</v>
      </c>
    </row>
    <row r="29" spans="3:3" x14ac:dyDescent="0.25">
      <c r="C29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8"/>
  <sheetViews>
    <sheetView workbookViewId="0">
      <selection activeCell="M13" sqref="M13"/>
    </sheetView>
  </sheetViews>
  <sheetFormatPr defaultRowHeight="15" x14ac:dyDescent="0.25"/>
  <sheetData>
    <row r="1" spans="1:1" ht="15.75" x14ac:dyDescent="0.25">
      <c r="A1" s="37" t="s">
        <v>52</v>
      </c>
    </row>
    <row r="2" spans="1:1" x14ac:dyDescent="0.25">
      <c r="A2" s="38" t="s">
        <v>53</v>
      </c>
    </row>
    <row r="3" spans="1:1" x14ac:dyDescent="0.25">
      <c r="A3" s="38"/>
    </row>
    <row r="4" spans="1:1" x14ac:dyDescent="0.25">
      <c r="A4" s="38"/>
    </row>
    <row r="15" spans="1:1" x14ac:dyDescent="0.25">
      <c r="A15" t="s">
        <v>24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s="5" t="s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8" sqref="B8"/>
    </sheetView>
  </sheetViews>
  <sheetFormatPr defaultRowHeight="15" x14ac:dyDescent="0.25"/>
  <cols>
    <col min="1" max="1" width="17.7109375" bestFit="1" customWidth="1"/>
    <col min="2" max="2" width="27.7109375" bestFit="1" customWidth="1"/>
    <col min="3" max="3" width="26.7109375" bestFit="1" customWidth="1"/>
    <col min="4" max="4" width="17.28515625" bestFit="1" customWidth="1"/>
    <col min="5" max="5" width="8.140625" bestFit="1" customWidth="1"/>
  </cols>
  <sheetData>
    <row r="1" spans="1:5" ht="21" x14ac:dyDescent="0.35">
      <c r="A1" s="39" t="s">
        <v>57</v>
      </c>
    </row>
    <row r="2" spans="1:5" s="40" customFormat="1" ht="18.75" x14ac:dyDescent="0.3">
      <c r="A2" s="41" t="s">
        <v>58</v>
      </c>
      <c r="B2" s="41" t="s">
        <v>59</v>
      </c>
      <c r="C2" s="41" t="s">
        <v>60</v>
      </c>
      <c r="D2" s="41" t="s">
        <v>61</v>
      </c>
      <c r="E2" s="41" t="s">
        <v>62</v>
      </c>
    </row>
    <row r="3" spans="1:5" ht="60" x14ac:dyDescent="0.25">
      <c r="A3" s="42" t="s">
        <v>71</v>
      </c>
      <c r="B3" s="50">
        <v>42935</v>
      </c>
      <c r="C3" s="42" t="s">
        <v>63</v>
      </c>
      <c r="D3" s="42"/>
      <c r="E3" s="42"/>
    </row>
    <row r="4" spans="1:5" ht="30" x14ac:dyDescent="0.25">
      <c r="A4" s="42" t="s">
        <v>71</v>
      </c>
      <c r="B4" s="50">
        <v>42936</v>
      </c>
      <c r="C4" s="42" t="s">
        <v>64</v>
      </c>
      <c r="D4" s="42"/>
      <c r="E4" s="42"/>
    </row>
    <row r="5" spans="1:5" ht="30" x14ac:dyDescent="0.25">
      <c r="A5" s="42" t="s">
        <v>70</v>
      </c>
      <c r="B5" s="50">
        <v>42936</v>
      </c>
      <c r="C5" s="42" t="s">
        <v>65</v>
      </c>
      <c r="D5" s="42"/>
      <c r="E5" s="42"/>
    </row>
    <row r="6" spans="1:5" ht="30" x14ac:dyDescent="0.25">
      <c r="A6" s="42" t="s">
        <v>69</v>
      </c>
      <c r="B6" s="42"/>
      <c r="C6" s="42" t="s">
        <v>66</v>
      </c>
      <c r="D6" s="42"/>
      <c r="E6" s="42"/>
    </row>
    <row r="7" spans="1:5" x14ac:dyDescent="0.25">
      <c r="A7" s="42" t="s">
        <v>68</v>
      </c>
      <c r="B7" s="42"/>
      <c r="C7" s="42" t="s">
        <v>67</v>
      </c>
      <c r="D7" s="42"/>
      <c r="E7" s="42"/>
    </row>
    <row r="8" spans="1:5" x14ac:dyDescent="0.25">
      <c r="A8" s="42"/>
      <c r="B8" s="42"/>
      <c r="C8" s="42"/>
      <c r="D8" s="42"/>
      <c r="E8" s="42"/>
    </row>
    <row r="9" spans="1:5" x14ac:dyDescent="0.25">
      <c r="A9" s="42"/>
      <c r="B9" s="42"/>
      <c r="C9" s="42"/>
      <c r="D9" s="42"/>
      <c r="E9" s="42"/>
    </row>
    <row r="10" spans="1:5" x14ac:dyDescent="0.25">
      <c r="A10" s="42"/>
      <c r="B10" s="42"/>
      <c r="C10" s="42"/>
      <c r="D10" s="42"/>
      <c r="E10" s="42"/>
    </row>
    <row r="11" spans="1:5" x14ac:dyDescent="0.25">
      <c r="A11" s="42"/>
      <c r="B11" s="42"/>
      <c r="C11" s="42"/>
      <c r="D11" s="42"/>
      <c r="E11" s="42"/>
    </row>
    <row r="12" spans="1:5" x14ac:dyDescent="0.25">
      <c r="A12" s="42"/>
      <c r="B12" s="42"/>
      <c r="C12" s="42"/>
      <c r="D12" s="42"/>
      <c r="E12" s="42"/>
    </row>
    <row r="13" spans="1:5" x14ac:dyDescent="0.25">
      <c r="A13" s="42"/>
      <c r="B13" s="42"/>
      <c r="C13" s="42"/>
      <c r="D13" s="42"/>
      <c r="E13" s="42"/>
    </row>
    <row r="14" spans="1:5" x14ac:dyDescent="0.25">
      <c r="A14" s="42"/>
      <c r="B14" s="42"/>
      <c r="C14" s="42"/>
      <c r="D14" s="42"/>
      <c r="E14" s="42"/>
    </row>
    <row r="15" spans="1:5" x14ac:dyDescent="0.25">
      <c r="A15" s="42"/>
      <c r="B15" s="42"/>
      <c r="C15" s="42"/>
      <c r="D15" s="42"/>
      <c r="E15" s="42"/>
    </row>
    <row r="16" spans="1:5" x14ac:dyDescent="0.25">
      <c r="A16" s="42"/>
      <c r="B16" s="42"/>
      <c r="C16" s="42"/>
      <c r="D16" s="42"/>
      <c r="E16" s="42"/>
    </row>
    <row r="17" spans="1:5" x14ac:dyDescent="0.25">
      <c r="A17" s="42"/>
      <c r="B17" s="42"/>
      <c r="C17" s="42"/>
      <c r="D17" s="42"/>
      <c r="E17" s="42"/>
    </row>
    <row r="18" spans="1:5" x14ac:dyDescent="0.25">
      <c r="A18" s="42"/>
      <c r="B18" s="42"/>
      <c r="C18" s="42"/>
      <c r="D18" s="42"/>
      <c r="E18" s="42"/>
    </row>
    <row r="19" spans="1:5" x14ac:dyDescent="0.25">
      <c r="A19" s="42"/>
      <c r="B19" s="42"/>
      <c r="C19" s="42"/>
      <c r="D19" s="42"/>
      <c r="E19" s="42"/>
    </row>
    <row r="20" spans="1:5" x14ac:dyDescent="0.25">
      <c r="A20" s="42"/>
      <c r="B20" s="42"/>
      <c r="C20" s="42"/>
      <c r="D20" s="42"/>
      <c r="E20" s="42"/>
    </row>
    <row r="21" spans="1:5" x14ac:dyDescent="0.25">
      <c r="A21" s="42"/>
      <c r="B21" s="42"/>
      <c r="C21" s="42"/>
      <c r="D21" s="42"/>
      <c r="E21" s="42"/>
    </row>
    <row r="22" spans="1:5" x14ac:dyDescent="0.25">
      <c r="A22" s="42"/>
      <c r="B22" s="42"/>
      <c r="C22" s="42"/>
      <c r="D22" s="42"/>
      <c r="E22" s="42"/>
    </row>
    <row r="23" spans="1:5" x14ac:dyDescent="0.25">
      <c r="A23" s="42"/>
      <c r="B23" s="42"/>
      <c r="C23" s="42"/>
      <c r="D23" s="42"/>
      <c r="E23" s="42"/>
    </row>
    <row r="24" spans="1:5" x14ac:dyDescent="0.25">
      <c r="A24" s="42"/>
      <c r="B24" s="42"/>
      <c r="C24" s="42"/>
      <c r="D24" s="42"/>
      <c r="E24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S43"/>
  <sheetViews>
    <sheetView tabSelected="1" workbookViewId="0">
      <pane ySplit="5" topLeftCell="A6" activePane="bottomLeft" state="frozen"/>
      <selection pane="bottomLeft" activeCell="S33" sqref="S33"/>
    </sheetView>
  </sheetViews>
  <sheetFormatPr defaultColWidth="8.85546875" defaultRowHeight="15" x14ac:dyDescent="0.25"/>
  <cols>
    <col min="1" max="1" width="27.42578125" style="5" customWidth="1"/>
    <col min="2" max="2" width="13" style="5" customWidth="1"/>
    <col min="3" max="3" width="17.28515625" style="5" customWidth="1"/>
    <col min="4" max="4" width="12.85546875" bestFit="1" customWidth="1"/>
    <col min="5" max="5" width="7.28515625" customWidth="1"/>
    <col min="6" max="6" width="11.28515625" bestFit="1" customWidth="1"/>
    <col min="7" max="7" width="6.28515625" bestFit="1" customWidth="1"/>
    <col min="8" max="8" width="6.5703125" bestFit="1" customWidth="1"/>
    <col min="9" max="9" width="15.5703125" customWidth="1"/>
    <col min="10" max="10" width="21.85546875" bestFit="1" customWidth="1"/>
    <col min="11" max="12" width="12" bestFit="1" customWidth="1"/>
    <col min="256" max="257" width="11" customWidth="1"/>
    <col min="258" max="258" width="55.85546875" customWidth="1"/>
    <col min="260" max="260" width="12" bestFit="1" customWidth="1"/>
    <col min="261" max="261" width="9.42578125" customWidth="1"/>
    <col min="512" max="513" width="11" customWidth="1"/>
    <col min="514" max="514" width="55.85546875" customWidth="1"/>
    <col min="516" max="516" width="12" bestFit="1" customWidth="1"/>
    <col min="517" max="517" width="9.42578125" customWidth="1"/>
    <col min="768" max="769" width="11" customWidth="1"/>
    <col min="770" max="770" width="55.85546875" customWidth="1"/>
    <col min="772" max="772" width="12" bestFit="1" customWidth="1"/>
    <col min="773" max="773" width="9.42578125" customWidth="1"/>
    <col min="1024" max="1025" width="11" customWidth="1"/>
    <col min="1026" max="1026" width="55.85546875" customWidth="1"/>
    <col min="1028" max="1028" width="12" bestFit="1" customWidth="1"/>
    <col min="1029" max="1029" width="9.42578125" customWidth="1"/>
    <col min="1280" max="1281" width="11" customWidth="1"/>
    <col min="1282" max="1282" width="55.85546875" customWidth="1"/>
    <col min="1284" max="1284" width="12" bestFit="1" customWidth="1"/>
    <col min="1285" max="1285" width="9.42578125" customWidth="1"/>
    <col min="1536" max="1537" width="11" customWidth="1"/>
    <col min="1538" max="1538" width="55.85546875" customWidth="1"/>
    <col min="1540" max="1540" width="12" bestFit="1" customWidth="1"/>
    <col min="1541" max="1541" width="9.42578125" customWidth="1"/>
    <col min="1792" max="1793" width="11" customWidth="1"/>
    <col min="1794" max="1794" width="55.85546875" customWidth="1"/>
    <col min="1796" max="1796" width="12" bestFit="1" customWidth="1"/>
    <col min="1797" max="1797" width="9.42578125" customWidth="1"/>
    <col min="2048" max="2049" width="11" customWidth="1"/>
    <col min="2050" max="2050" width="55.85546875" customWidth="1"/>
    <col min="2052" max="2052" width="12" bestFit="1" customWidth="1"/>
    <col min="2053" max="2053" width="9.42578125" customWidth="1"/>
    <col min="2304" max="2305" width="11" customWidth="1"/>
    <col min="2306" max="2306" width="55.85546875" customWidth="1"/>
    <col min="2308" max="2308" width="12" bestFit="1" customWidth="1"/>
    <col min="2309" max="2309" width="9.42578125" customWidth="1"/>
    <col min="2560" max="2561" width="11" customWidth="1"/>
    <col min="2562" max="2562" width="55.85546875" customWidth="1"/>
    <col min="2564" max="2564" width="12" bestFit="1" customWidth="1"/>
    <col min="2565" max="2565" width="9.42578125" customWidth="1"/>
    <col min="2816" max="2817" width="11" customWidth="1"/>
    <col min="2818" max="2818" width="55.85546875" customWidth="1"/>
    <col min="2820" max="2820" width="12" bestFit="1" customWidth="1"/>
    <col min="2821" max="2821" width="9.42578125" customWidth="1"/>
    <col min="3072" max="3073" width="11" customWidth="1"/>
    <col min="3074" max="3074" width="55.85546875" customWidth="1"/>
    <col min="3076" max="3076" width="12" bestFit="1" customWidth="1"/>
    <col min="3077" max="3077" width="9.42578125" customWidth="1"/>
    <col min="3328" max="3329" width="11" customWidth="1"/>
    <col min="3330" max="3330" width="55.85546875" customWidth="1"/>
    <col min="3332" max="3332" width="12" bestFit="1" customWidth="1"/>
    <col min="3333" max="3333" width="9.42578125" customWidth="1"/>
    <col min="3584" max="3585" width="11" customWidth="1"/>
    <col min="3586" max="3586" width="55.85546875" customWidth="1"/>
    <col min="3588" max="3588" width="12" bestFit="1" customWidth="1"/>
    <col min="3589" max="3589" width="9.42578125" customWidth="1"/>
    <col min="3840" max="3841" width="11" customWidth="1"/>
    <col min="3842" max="3842" width="55.85546875" customWidth="1"/>
    <col min="3844" max="3844" width="12" bestFit="1" customWidth="1"/>
    <col min="3845" max="3845" width="9.42578125" customWidth="1"/>
    <col min="4096" max="4097" width="11" customWidth="1"/>
    <col min="4098" max="4098" width="55.85546875" customWidth="1"/>
    <col min="4100" max="4100" width="12" bestFit="1" customWidth="1"/>
    <col min="4101" max="4101" width="9.42578125" customWidth="1"/>
    <col min="4352" max="4353" width="11" customWidth="1"/>
    <col min="4354" max="4354" width="55.85546875" customWidth="1"/>
    <col min="4356" max="4356" width="12" bestFit="1" customWidth="1"/>
    <col min="4357" max="4357" width="9.42578125" customWidth="1"/>
    <col min="4608" max="4609" width="11" customWidth="1"/>
    <col min="4610" max="4610" width="55.85546875" customWidth="1"/>
    <col min="4612" max="4612" width="12" bestFit="1" customWidth="1"/>
    <col min="4613" max="4613" width="9.42578125" customWidth="1"/>
    <col min="4864" max="4865" width="11" customWidth="1"/>
    <col min="4866" max="4866" width="55.85546875" customWidth="1"/>
    <col min="4868" max="4868" width="12" bestFit="1" customWidth="1"/>
    <col min="4869" max="4869" width="9.42578125" customWidth="1"/>
    <col min="5120" max="5121" width="11" customWidth="1"/>
    <col min="5122" max="5122" width="55.85546875" customWidth="1"/>
    <col min="5124" max="5124" width="12" bestFit="1" customWidth="1"/>
    <col min="5125" max="5125" width="9.42578125" customWidth="1"/>
    <col min="5376" max="5377" width="11" customWidth="1"/>
    <col min="5378" max="5378" width="55.85546875" customWidth="1"/>
    <col min="5380" max="5380" width="12" bestFit="1" customWidth="1"/>
    <col min="5381" max="5381" width="9.42578125" customWidth="1"/>
    <col min="5632" max="5633" width="11" customWidth="1"/>
    <col min="5634" max="5634" width="55.85546875" customWidth="1"/>
    <col min="5636" max="5636" width="12" bestFit="1" customWidth="1"/>
    <col min="5637" max="5637" width="9.42578125" customWidth="1"/>
    <col min="5888" max="5889" width="11" customWidth="1"/>
    <col min="5890" max="5890" width="55.85546875" customWidth="1"/>
    <col min="5892" max="5892" width="12" bestFit="1" customWidth="1"/>
    <col min="5893" max="5893" width="9.42578125" customWidth="1"/>
    <col min="6144" max="6145" width="11" customWidth="1"/>
    <col min="6146" max="6146" width="55.85546875" customWidth="1"/>
    <col min="6148" max="6148" width="12" bestFit="1" customWidth="1"/>
    <col min="6149" max="6149" width="9.42578125" customWidth="1"/>
    <col min="6400" max="6401" width="11" customWidth="1"/>
    <col min="6402" max="6402" width="55.85546875" customWidth="1"/>
    <col min="6404" max="6404" width="12" bestFit="1" customWidth="1"/>
    <col min="6405" max="6405" width="9.42578125" customWidth="1"/>
    <col min="6656" max="6657" width="11" customWidth="1"/>
    <col min="6658" max="6658" width="55.85546875" customWidth="1"/>
    <col min="6660" max="6660" width="12" bestFit="1" customWidth="1"/>
    <col min="6661" max="6661" width="9.42578125" customWidth="1"/>
    <col min="6912" max="6913" width="11" customWidth="1"/>
    <col min="6914" max="6914" width="55.85546875" customWidth="1"/>
    <col min="6916" max="6916" width="12" bestFit="1" customWidth="1"/>
    <col min="6917" max="6917" width="9.42578125" customWidth="1"/>
    <col min="7168" max="7169" width="11" customWidth="1"/>
    <col min="7170" max="7170" width="55.85546875" customWidth="1"/>
    <col min="7172" max="7172" width="12" bestFit="1" customWidth="1"/>
    <col min="7173" max="7173" width="9.42578125" customWidth="1"/>
    <col min="7424" max="7425" width="11" customWidth="1"/>
    <col min="7426" max="7426" width="55.85546875" customWidth="1"/>
    <col min="7428" max="7428" width="12" bestFit="1" customWidth="1"/>
    <col min="7429" max="7429" width="9.42578125" customWidth="1"/>
    <col min="7680" max="7681" width="11" customWidth="1"/>
    <col min="7682" max="7682" width="55.85546875" customWidth="1"/>
    <col min="7684" max="7684" width="12" bestFit="1" customWidth="1"/>
    <col min="7685" max="7685" width="9.42578125" customWidth="1"/>
    <col min="7936" max="7937" width="11" customWidth="1"/>
    <col min="7938" max="7938" width="55.85546875" customWidth="1"/>
    <col min="7940" max="7940" width="12" bestFit="1" customWidth="1"/>
    <col min="7941" max="7941" width="9.42578125" customWidth="1"/>
    <col min="8192" max="8193" width="11" customWidth="1"/>
    <col min="8194" max="8194" width="55.85546875" customWidth="1"/>
    <col min="8196" max="8196" width="12" bestFit="1" customWidth="1"/>
    <col min="8197" max="8197" width="9.42578125" customWidth="1"/>
    <col min="8448" max="8449" width="11" customWidth="1"/>
    <col min="8450" max="8450" width="55.85546875" customWidth="1"/>
    <col min="8452" max="8452" width="12" bestFit="1" customWidth="1"/>
    <col min="8453" max="8453" width="9.42578125" customWidth="1"/>
    <col min="8704" max="8705" width="11" customWidth="1"/>
    <col min="8706" max="8706" width="55.85546875" customWidth="1"/>
    <col min="8708" max="8708" width="12" bestFit="1" customWidth="1"/>
    <col min="8709" max="8709" width="9.42578125" customWidth="1"/>
    <col min="8960" max="8961" width="11" customWidth="1"/>
    <col min="8962" max="8962" width="55.85546875" customWidth="1"/>
    <col min="8964" max="8964" width="12" bestFit="1" customWidth="1"/>
    <col min="8965" max="8965" width="9.42578125" customWidth="1"/>
    <col min="9216" max="9217" width="11" customWidth="1"/>
    <col min="9218" max="9218" width="55.85546875" customWidth="1"/>
    <col min="9220" max="9220" width="12" bestFit="1" customWidth="1"/>
    <col min="9221" max="9221" width="9.42578125" customWidth="1"/>
    <col min="9472" max="9473" width="11" customWidth="1"/>
    <col min="9474" max="9474" width="55.85546875" customWidth="1"/>
    <col min="9476" max="9476" width="12" bestFit="1" customWidth="1"/>
    <col min="9477" max="9477" width="9.42578125" customWidth="1"/>
    <col min="9728" max="9729" width="11" customWidth="1"/>
    <col min="9730" max="9730" width="55.85546875" customWidth="1"/>
    <col min="9732" max="9732" width="12" bestFit="1" customWidth="1"/>
    <col min="9733" max="9733" width="9.42578125" customWidth="1"/>
    <col min="9984" max="9985" width="11" customWidth="1"/>
    <col min="9986" max="9986" width="55.85546875" customWidth="1"/>
    <col min="9988" max="9988" width="12" bestFit="1" customWidth="1"/>
    <col min="9989" max="9989" width="9.42578125" customWidth="1"/>
    <col min="10240" max="10241" width="11" customWidth="1"/>
    <col min="10242" max="10242" width="55.85546875" customWidth="1"/>
    <col min="10244" max="10244" width="12" bestFit="1" customWidth="1"/>
    <col min="10245" max="10245" width="9.42578125" customWidth="1"/>
    <col min="10496" max="10497" width="11" customWidth="1"/>
    <col min="10498" max="10498" width="55.85546875" customWidth="1"/>
    <col min="10500" max="10500" width="12" bestFit="1" customWidth="1"/>
    <col min="10501" max="10501" width="9.42578125" customWidth="1"/>
    <col min="10752" max="10753" width="11" customWidth="1"/>
    <col min="10754" max="10754" width="55.85546875" customWidth="1"/>
    <col min="10756" max="10756" width="12" bestFit="1" customWidth="1"/>
    <col min="10757" max="10757" width="9.42578125" customWidth="1"/>
    <col min="11008" max="11009" width="11" customWidth="1"/>
    <col min="11010" max="11010" width="55.85546875" customWidth="1"/>
    <col min="11012" max="11012" width="12" bestFit="1" customWidth="1"/>
    <col min="11013" max="11013" width="9.42578125" customWidth="1"/>
    <col min="11264" max="11265" width="11" customWidth="1"/>
    <col min="11266" max="11266" width="55.85546875" customWidth="1"/>
    <col min="11268" max="11268" width="12" bestFit="1" customWidth="1"/>
    <col min="11269" max="11269" width="9.42578125" customWidth="1"/>
    <col min="11520" max="11521" width="11" customWidth="1"/>
    <col min="11522" max="11522" width="55.85546875" customWidth="1"/>
    <col min="11524" max="11524" width="12" bestFit="1" customWidth="1"/>
    <col min="11525" max="11525" width="9.42578125" customWidth="1"/>
    <col min="11776" max="11777" width="11" customWidth="1"/>
    <col min="11778" max="11778" width="55.85546875" customWidth="1"/>
    <col min="11780" max="11780" width="12" bestFit="1" customWidth="1"/>
    <col min="11781" max="11781" width="9.42578125" customWidth="1"/>
    <col min="12032" max="12033" width="11" customWidth="1"/>
    <col min="12034" max="12034" width="55.85546875" customWidth="1"/>
    <col min="12036" max="12036" width="12" bestFit="1" customWidth="1"/>
    <col min="12037" max="12037" width="9.42578125" customWidth="1"/>
    <col min="12288" max="12289" width="11" customWidth="1"/>
    <col min="12290" max="12290" width="55.85546875" customWidth="1"/>
    <col min="12292" max="12292" width="12" bestFit="1" customWidth="1"/>
    <col min="12293" max="12293" width="9.42578125" customWidth="1"/>
    <col min="12544" max="12545" width="11" customWidth="1"/>
    <col min="12546" max="12546" width="55.85546875" customWidth="1"/>
    <col min="12548" max="12548" width="12" bestFit="1" customWidth="1"/>
    <col min="12549" max="12549" width="9.42578125" customWidth="1"/>
    <col min="12800" max="12801" width="11" customWidth="1"/>
    <col min="12802" max="12802" width="55.85546875" customWidth="1"/>
    <col min="12804" max="12804" width="12" bestFit="1" customWidth="1"/>
    <col min="12805" max="12805" width="9.42578125" customWidth="1"/>
    <col min="13056" max="13057" width="11" customWidth="1"/>
    <col min="13058" max="13058" width="55.85546875" customWidth="1"/>
    <col min="13060" max="13060" width="12" bestFit="1" customWidth="1"/>
    <col min="13061" max="13061" width="9.42578125" customWidth="1"/>
    <col min="13312" max="13313" width="11" customWidth="1"/>
    <col min="13314" max="13314" width="55.85546875" customWidth="1"/>
    <col min="13316" max="13316" width="12" bestFit="1" customWidth="1"/>
    <col min="13317" max="13317" width="9.42578125" customWidth="1"/>
    <col min="13568" max="13569" width="11" customWidth="1"/>
    <col min="13570" max="13570" width="55.85546875" customWidth="1"/>
    <col min="13572" max="13572" width="12" bestFit="1" customWidth="1"/>
    <col min="13573" max="13573" width="9.42578125" customWidth="1"/>
    <col min="13824" max="13825" width="11" customWidth="1"/>
    <col min="13826" max="13826" width="55.85546875" customWidth="1"/>
    <col min="13828" max="13828" width="12" bestFit="1" customWidth="1"/>
    <col min="13829" max="13829" width="9.42578125" customWidth="1"/>
    <col min="14080" max="14081" width="11" customWidth="1"/>
    <col min="14082" max="14082" width="55.85546875" customWidth="1"/>
    <col min="14084" max="14084" width="12" bestFit="1" customWidth="1"/>
    <col min="14085" max="14085" width="9.42578125" customWidth="1"/>
    <col min="14336" max="14337" width="11" customWidth="1"/>
    <col min="14338" max="14338" width="55.85546875" customWidth="1"/>
    <col min="14340" max="14340" width="12" bestFit="1" customWidth="1"/>
    <col min="14341" max="14341" width="9.42578125" customWidth="1"/>
    <col min="14592" max="14593" width="11" customWidth="1"/>
    <col min="14594" max="14594" width="55.85546875" customWidth="1"/>
    <col min="14596" max="14596" width="12" bestFit="1" customWidth="1"/>
    <col min="14597" max="14597" width="9.42578125" customWidth="1"/>
    <col min="14848" max="14849" width="11" customWidth="1"/>
    <col min="14850" max="14850" width="55.85546875" customWidth="1"/>
    <col min="14852" max="14852" width="12" bestFit="1" customWidth="1"/>
    <col min="14853" max="14853" width="9.42578125" customWidth="1"/>
    <col min="15104" max="15105" width="11" customWidth="1"/>
    <col min="15106" max="15106" width="55.85546875" customWidth="1"/>
    <col min="15108" max="15108" width="12" bestFit="1" customWidth="1"/>
    <col min="15109" max="15109" width="9.42578125" customWidth="1"/>
    <col min="15360" max="15361" width="11" customWidth="1"/>
    <col min="15362" max="15362" width="55.85546875" customWidth="1"/>
    <col min="15364" max="15364" width="12" bestFit="1" customWidth="1"/>
    <col min="15365" max="15365" width="9.42578125" customWidth="1"/>
    <col min="15616" max="15617" width="11" customWidth="1"/>
    <col min="15618" max="15618" width="55.85546875" customWidth="1"/>
    <col min="15620" max="15620" width="12" bestFit="1" customWidth="1"/>
    <col min="15621" max="15621" width="9.42578125" customWidth="1"/>
    <col min="15872" max="15873" width="11" customWidth="1"/>
    <col min="15874" max="15874" width="55.85546875" customWidth="1"/>
    <col min="15876" max="15876" width="12" bestFit="1" customWidth="1"/>
    <col min="15877" max="15877" width="9.42578125" customWidth="1"/>
    <col min="16128" max="16129" width="11" customWidth="1"/>
    <col min="16130" max="16130" width="55.85546875" customWidth="1"/>
    <col min="16132" max="16132" width="12" bestFit="1" customWidth="1"/>
    <col min="16133" max="16133" width="9.42578125" customWidth="1"/>
  </cols>
  <sheetData>
    <row r="1" spans="1:13" ht="15.75" x14ac:dyDescent="0.25">
      <c r="A1" s="4" t="s">
        <v>23</v>
      </c>
    </row>
    <row r="2" spans="1:13" ht="15.75" thickBot="1" x14ac:dyDescent="0.3"/>
    <row r="3" spans="1:13" ht="16.5" thickTop="1" thickBot="1" x14ac:dyDescent="0.3">
      <c r="B3" s="6">
        <v>0</v>
      </c>
      <c r="C3" s="7" t="s">
        <v>16</v>
      </c>
    </row>
    <row r="4" spans="1:13" ht="15.75" thickTop="1" x14ac:dyDescent="0.25"/>
    <row r="5" spans="1:13" x14ac:dyDescent="0.25">
      <c r="A5" s="8" t="s">
        <v>28</v>
      </c>
      <c r="B5" s="26" t="s">
        <v>29</v>
      </c>
      <c r="C5" s="8" t="s">
        <v>30</v>
      </c>
      <c r="D5" s="8" t="s">
        <v>31</v>
      </c>
      <c r="E5" s="8" t="s">
        <v>22</v>
      </c>
      <c r="F5" s="8" t="s">
        <v>17</v>
      </c>
      <c r="G5" s="8" t="s">
        <v>32</v>
      </c>
      <c r="H5" s="8" t="s">
        <v>21</v>
      </c>
      <c r="I5" s="9" t="s">
        <v>18</v>
      </c>
      <c r="J5" s="9" t="s">
        <v>55</v>
      </c>
      <c r="K5" s="9" t="s">
        <v>56</v>
      </c>
    </row>
    <row r="6" spans="1:13" x14ac:dyDescent="0.25">
      <c r="A6" s="10" t="s">
        <v>19</v>
      </c>
    </row>
    <row r="7" spans="1:13" x14ac:dyDescent="0.25">
      <c r="A7" s="11" t="s">
        <v>20</v>
      </c>
    </row>
    <row r="9" spans="1:13" x14ac:dyDescent="0.25">
      <c r="A9" s="27" t="s">
        <v>33</v>
      </c>
      <c r="D9" s="13"/>
      <c r="E9" s="14"/>
      <c r="F9" s="13"/>
      <c r="G9" s="13"/>
      <c r="H9" s="13"/>
      <c r="I9" s="15"/>
    </row>
    <row r="10" spans="1:13" s="5" customFormat="1" ht="12.75" x14ac:dyDescent="0.2">
      <c r="A10" s="44" t="s">
        <v>93</v>
      </c>
      <c r="B10" s="16"/>
      <c r="C10" s="10"/>
      <c r="D10" s="17"/>
      <c r="E10" s="18"/>
      <c r="F10" s="18"/>
      <c r="G10" s="18"/>
      <c r="H10" s="18"/>
      <c r="I10" s="19"/>
      <c r="J10" s="19"/>
      <c r="K10" s="5" t="s">
        <v>80</v>
      </c>
      <c r="L10" s="5" t="s">
        <v>73</v>
      </c>
      <c r="M10" s="5" t="s">
        <v>76</v>
      </c>
    </row>
    <row r="11" spans="1:13" s="5" customFormat="1" x14ac:dyDescent="0.25">
      <c r="A11" s="10" t="s">
        <v>85</v>
      </c>
      <c r="B11" s="29">
        <f t="shared" ref="B11:B16" si="0">IF(prob=0, D11,C11)</f>
        <v>4.348375336410637E-3</v>
      </c>
      <c r="C11" s="30">
        <f ca="1">BETAINV(RAND(),G11,H11)</f>
        <v>1.4002176242644881E-2</v>
      </c>
      <c r="D11" s="31">
        <f>M11</f>
        <v>4.348375336410637E-3</v>
      </c>
      <c r="E11" s="32"/>
      <c r="F11" s="33" t="s">
        <v>21</v>
      </c>
      <c r="G11" s="33">
        <f>26*M11</f>
        <v>0.11305775874667656</v>
      </c>
      <c r="H11" s="33">
        <f>26-G11</f>
        <v>25.886942241253323</v>
      </c>
      <c r="I11" s="19" t="s">
        <v>54</v>
      </c>
      <c r="J11" s="19" t="s">
        <v>72</v>
      </c>
      <c r="K11">
        <f>1/26</f>
        <v>3.8461538461538464E-2</v>
      </c>
      <c r="L11" s="5">
        <f>-LN(1-K11)/(9)</f>
        <v>4.357857017031252E-3</v>
      </c>
      <c r="M11" s="5">
        <f>1-EXP(-L11*(1))</f>
        <v>4.348375336410637E-3</v>
      </c>
    </row>
    <row r="12" spans="1:13" s="5" customFormat="1" hidden="1" x14ac:dyDescent="0.25">
      <c r="A12" s="10" t="s">
        <v>86</v>
      </c>
      <c r="B12" s="29">
        <f t="shared" si="0"/>
        <v>1.212345257692593E-2</v>
      </c>
      <c r="C12" s="30">
        <f ca="1">BETAINV(RAND(),G12,H12)</f>
        <v>3.2761881273412063E-3</v>
      </c>
      <c r="D12" s="31">
        <f>M12</f>
        <v>1.212345257692593E-2</v>
      </c>
      <c r="E12" s="32"/>
      <c r="F12" s="33" t="s">
        <v>21</v>
      </c>
      <c r="G12" s="33">
        <f>26*M12</f>
        <v>0.31520976700007419</v>
      </c>
      <c r="H12" s="33">
        <f>63-G12</f>
        <v>62.684790232999923</v>
      </c>
      <c r="I12" s="19" t="s">
        <v>77</v>
      </c>
      <c r="J12" s="19" t="s">
        <v>88</v>
      </c>
      <c r="K12">
        <f>3/63</f>
        <v>4.7619047619047616E-2</v>
      </c>
      <c r="L12" s="5">
        <f>-LN(1-K12)/(4)</f>
        <v>1.2197541042358014E-2</v>
      </c>
      <c r="M12" s="5">
        <f>1-EXP(-L12*(1))</f>
        <v>1.212345257692593E-2</v>
      </c>
    </row>
    <row r="13" spans="1:13" s="5" customFormat="1" hidden="1" x14ac:dyDescent="0.25">
      <c r="A13" s="10" t="s">
        <v>82</v>
      </c>
      <c r="B13" s="29">
        <f t="shared" si="0"/>
        <v>0.41143380872345758</v>
      </c>
      <c r="C13" s="30">
        <f ca="1">BETAINV(RAND(),G13,H13)</f>
        <v>0.33803882181950551</v>
      </c>
      <c r="D13" s="31">
        <f>M13</f>
        <v>0.41143380872345758</v>
      </c>
      <c r="E13" s="32"/>
      <c r="F13" s="33" t="s">
        <v>21</v>
      </c>
      <c r="G13" s="33">
        <f>50*M13</f>
        <v>20.571690436172879</v>
      </c>
      <c r="H13" s="33">
        <f>50-G13</f>
        <v>29.428309563827121</v>
      </c>
      <c r="I13" s="19" t="s">
        <v>54</v>
      </c>
      <c r="J13" s="43" t="s">
        <v>74</v>
      </c>
      <c r="K13">
        <f>44/50</f>
        <v>0.88</v>
      </c>
      <c r="L13" s="5">
        <f>-LN(1-K13)/(4)</f>
        <v>0.53006588405002275</v>
      </c>
      <c r="M13" s="5">
        <f>1-EXP(-L13*(1))</f>
        <v>0.41143380872345758</v>
      </c>
    </row>
    <row r="14" spans="1:13" s="5" customFormat="1" x14ac:dyDescent="0.25">
      <c r="A14" s="10" t="s">
        <v>83</v>
      </c>
      <c r="B14" s="29">
        <f t="shared" si="0"/>
        <v>0.48530934396182324</v>
      </c>
      <c r="C14" s="30">
        <f ca="1">BETAINV(RAND(),G14,H14)</f>
        <v>0.39330925113790499</v>
      </c>
      <c r="D14" s="31">
        <f>M14</f>
        <v>0.48530934396182324</v>
      </c>
      <c r="E14" s="32"/>
      <c r="F14" s="33" t="s">
        <v>21</v>
      </c>
      <c r="G14" s="33">
        <f>50*M14</f>
        <v>24.265467198091162</v>
      </c>
      <c r="H14" s="33">
        <f>57-G14</f>
        <v>32.734532801908841</v>
      </c>
      <c r="I14" s="19" t="s">
        <v>77</v>
      </c>
      <c r="J14" s="43" t="s">
        <v>79</v>
      </c>
      <c r="K14">
        <f>53/57</f>
        <v>0.92982456140350878</v>
      </c>
      <c r="L14" s="5">
        <f>-LN(1-K14)/(4)</f>
        <v>0.66418922667866487</v>
      </c>
      <c r="M14" s="5">
        <f>1-EXP(-L14*(1))</f>
        <v>0.48530934396182324</v>
      </c>
    </row>
    <row r="15" spans="1:13" s="5" customFormat="1" x14ac:dyDescent="0.25">
      <c r="A15" s="10" t="s">
        <v>87</v>
      </c>
      <c r="B15" s="29">
        <f t="shared" si="0"/>
        <v>5.7876147667268452E-4</v>
      </c>
      <c r="C15" s="30">
        <f ca="1">BETAINV(RAND(),G15,H15)</f>
        <v>8.364809467309442E-8</v>
      </c>
      <c r="D15" s="31">
        <f>M15</f>
        <v>5.7876147667268452E-4</v>
      </c>
      <c r="E15" s="32"/>
      <c r="F15" s="33" t="s">
        <v>21</v>
      </c>
      <c r="G15" s="33">
        <f>50*M15</f>
        <v>2.8938073833634226E-2</v>
      </c>
      <c r="H15" s="33">
        <f>63-G15</f>
        <v>62.971061926166364</v>
      </c>
      <c r="I15" s="19" t="s">
        <v>77</v>
      </c>
      <c r="J15" s="43" t="s">
        <v>99</v>
      </c>
      <c r="K15">
        <f>12/63</f>
        <v>0.19047619047619047</v>
      </c>
      <c r="L15" s="5">
        <f>-LN(1-K15)/(365)</f>
        <v>5.7892902374577233E-4</v>
      </c>
      <c r="M15" s="5">
        <f>1-EXP(-L15*(1))</f>
        <v>5.7876147667268452E-4</v>
      </c>
    </row>
    <row r="16" spans="1:13" s="5" customFormat="1" x14ac:dyDescent="0.25">
      <c r="A16" s="10" t="s">
        <v>95</v>
      </c>
      <c r="B16" s="29">
        <f t="shared" si="0"/>
        <v>0.58363905446345909</v>
      </c>
      <c r="C16" s="30">
        <f ca="1">1-(C14+C11+C15)</f>
        <v>0.59268848897135551</v>
      </c>
      <c r="D16" s="31">
        <f>1-(D13+D11+D15)</f>
        <v>0.58363905446345909</v>
      </c>
      <c r="E16" s="32"/>
      <c r="F16" s="33"/>
      <c r="G16" s="33"/>
      <c r="H16" s="33"/>
      <c r="I16" s="19"/>
      <c r="J16" s="19"/>
      <c r="K16"/>
      <c r="M16"/>
    </row>
    <row r="17" spans="1:19" s="5" customFormat="1" x14ac:dyDescent="0.25">
      <c r="A17" s="10"/>
      <c r="B17" s="16"/>
      <c r="C17" s="10"/>
      <c r="D17" s="19"/>
      <c r="E17" s="20"/>
      <c r="F17" s="18"/>
      <c r="G17" s="18"/>
      <c r="H17" s="18"/>
      <c r="I17" s="19"/>
      <c r="K17"/>
      <c r="M17"/>
    </row>
    <row r="18" spans="1:19" s="5" customFormat="1" x14ac:dyDescent="0.25">
      <c r="A18" s="10"/>
      <c r="B18" s="16"/>
      <c r="C18" s="10"/>
      <c r="D18" s="19"/>
      <c r="E18" s="20"/>
      <c r="F18" s="18"/>
      <c r="G18" s="18"/>
      <c r="H18" s="18"/>
      <c r="I18" s="19"/>
      <c r="K18"/>
      <c r="M18"/>
    </row>
    <row r="19" spans="1:19" s="5" customFormat="1" ht="12.75" x14ac:dyDescent="0.2">
      <c r="A19" s="44" t="s">
        <v>78</v>
      </c>
      <c r="B19" s="16"/>
      <c r="C19" s="10"/>
      <c r="D19" s="17"/>
      <c r="E19" s="18"/>
      <c r="F19" s="18"/>
      <c r="G19" s="18"/>
      <c r="H19" s="18"/>
      <c r="I19" s="19"/>
      <c r="J19" s="19"/>
      <c r="K19" s="5" t="s">
        <v>75</v>
      </c>
      <c r="L19" s="5" t="s">
        <v>73</v>
      </c>
      <c r="M19" s="5" t="s">
        <v>76</v>
      </c>
    </row>
    <row r="20" spans="1:19" s="5" customFormat="1" hidden="1" x14ac:dyDescent="0.25">
      <c r="A20" s="10" t="s">
        <v>90</v>
      </c>
      <c r="B20" s="29">
        <f>IF(prob=0, D20,C20)</f>
        <v>4.348375336410637E-3</v>
      </c>
      <c r="C20" s="30">
        <f ca="1">BETAINV(RAND(),G20,H20)</f>
        <v>1.6183031231364886E-4</v>
      </c>
      <c r="D20" s="31">
        <f>M20</f>
        <v>4.348375336410637E-3</v>
      </c>
      <c r="E20" s="32"/>
      <c r="F20" s="33" t="s">
        <v>21</v>
      </c>
      <c r="G20" s="33">
        <f>26*M20</f>
        <v>0.11305775874667656</v>
      </c>
      <c r="H20" s="33">
        <f>26-G20</f>
        <v>25.886942241253323</v>
      </c>
      <c r="I20" s="19" t="s">
        <v>54</v>
      </c>
      <c r="J20" s="19" t="s">
        <v>72</v>
      </c>
      <c r="K20">
        <f>1/26</f>
        <v>3.8461538461538464E-2</v>
      </c>
      <c r="L20" s="5">
        <f>-LN(1-K20)/(9)</f>
        <v>4.357857017031252E-3</v>
      </c>
      <c r="M20" s="5">
        <f>1-EXP(-L20*(1))</f>
        <v>4.348375336410637E-3</v>
      </c>
    </row>
    <row r="21" spans="1:19" s="5" customFormat="1" x14ac:dyDescent="0.25">
      <c r="A21" s="10" t="s">
        <v>91</v>
      </c>
      <c r="B21" s="29">
        <f>IF(prob=0, D21,C21)</f>
        <v>1.9250028410851328E-2</v>
      </c>
      <c r="C21" s="30">
        <f ca="1">BETAINV(RAND(),G21,H21)</f>
        <v>7.9474034951088068E-3</v>
      </c>
      <c r="D21" s="31">
        <f>M21</f>
        <v>1.9250028410851328E-2</v>
      </c>
      <c r="E21" s="32"/>
      <c r="F21" s="33" t="s">
        <v>21</v>
      </c>
      <c r="G21" s="33">
        <f>26*M21</f>
        <v>0.50050073868213452</v>
      </c>
      <c r="H21" s="33">
        <f>174-G21</f>
        <v>173.49949926131788</v>
      </c>
      <c r="I21" s="19" t="s">
        <v>77</v>
      </c>
      <c r="J21" s="43" t="s">
        <v>92</v>
      </c>
      <c r="K21">
        <f>5/174</f>
        <v>2.8735632183908046E-2</v>
      </c>
      <c r="L21" s="5">
        <f>-LN(1-K21)/(1.5)</f>
        <v>1.9437722860970386E-2</v>
      </c>
      <c r="M21" s="5">
        <f>1-EXP(-L21*(1))</f>
        <v>1.9250028410851328E-2</v>
      </c>
    </row>
    <row r="22" spans="1:19" s="5" customFormat="1" x14ac:dyDescent="0.25">
      <c r="A22" s="10" t="s">
        <v>81</v>
      </c>
      <c r="B22" s="29">
        <f>IF(prob=0, D22,C22)</f>
        <v>0.82986640049684635</v>
      </c>
      <c r="C22" s="30">
        <f ca="1">BETAINV(RAND(),G22,H22)</f>
        <v>0.68801772610025347</v>
      </c>
      <c r="D22" s="31">
        <f>M22</f>
        <v>0.82986640049684635</v>
      </c>
      <c r="E22" s="32"/>
      <c r="F22" s="33" t="s">
        <v>21</v>
      </c>
      <c r="G22" s="33">
        <f>50*M22</f>
        <v>41.493320024842319</v>
      </c>
      <c r="H22" s="33">
        <f>57-G22</f>
        <v>15.506679975157681</v>
      </c>
      <c r="I22" s="19" t="s">
        <v>77</v>
      </c>
      <c r="J22" s="43" t="s">
        <v>84</v>
      </c>
      <c r="K22">
        <f>53/57</f>
        <v>0.92982456140350878</v>
      </c>
      <c r="L22" s="5">
        <f>-LN(1-K22)/(1.5)</f>
        <v>1.7711712711431062</v>
      </c>
      <c r="M22" s="5">
        <f>1-EXP(-L22*(1))</f>
        <v>0.82986640049684635</v>
      </c>
    </row>
    <row r="23" spans="1:19" s="5" customFormat="1" x14ac:dyDescent="0.25">
      <c r="A23" s="10" t="s">
        <v>89</v>
      </c>
      <c r="B23" s="29">
        <f>IF(prob=0, D23,C23)</f>
        <v>4.9938637959690002E-4</v>
      </c>
      <c r="C23" s="30">
        <f ca="1">BETAINV(RAND(),G23,H23)</f>
        <v>4.4519943287468777E-14</v>
      </c>
      <c r="D23" s="31">
        <f>M23</f>
        <v>4.9938637959690002E-4</v>
      </c>
      <c r="E23" s="32"/>
      <c r="F23" s="33" t="s">
        <v>21</v>
      </c>
      <c r="G23" s="33">
        <f>50*M23</f>
        <v>2.4969318979845001E-2</v>
      </c>
      <c r="H23" s="33">
        <f>174-G23</f>
        <v>173.97503068102014</v>
      </c>
      <c r="I23" s="19" t="s">
        <v>77</v>
      </c>
      <c r="J23" s="43" t="s">
        <v>98</v>
      </c>
      <c r="K23">
        <f>29/174</f>
        <v>0.16666666666666666</v>
      </c>
      <c r="L23" s="5">
        <f>-LN(1-K23)/(365)</f>
        <v>4.9951111450398519E-4</v>
      </c>
      <c r="M23" s="5">
        <f>1-EXP(-L23*(1))</f>
        <v>4.9938637959690002E-4</v>
      </c>
    </row>
    <row r="24" spans="1:19" s="5" customFormat="1" x14ac:dyDescent="0.25">
      <c r="A24" s="10" t="s">
        <v>96</v>
      </c>
      <c r="B24" s="29">
        <f>IF(prob=0, D24,C24)</f>
        <v>0.15038418471270543</v>
      </c>
      <c r="C24" s="30">
        <f ca="1">1-(C22+C21+C23)</f>
        <v>0.3040348704045932</v>
      </c>
      <c r="D24" s="31">
        <f>1-(D22+D21+D23)</f>
        <v>0.15038418471270543</v>
      </c>
      <c r="E24" s="32"/>
      <c r="F24" s="33"/>
      <c r="G24" s="33"/>
      <c r="H24" s="33"/>
      <c r="I24" s="19"/>
      <c r="J24" s="19"/>
      <c r="K24"/>
      <c r="M24"/>
    </row>
    <row r="25" spans="1:19" s="5" customFormat="1" x14ac:dyDescent="0.25">
      <c r="A25" s="10"/>
      <c r="B25" s="16"/>
      <c r="C25" s="10"/>
      <c r="D25" s="19"/>
      <c r="E25" s="20"/>
      <c r="F25" s="18"/>
      <c r="G25" s="18"/>
      <c r="H25" s="18"/>
      <c r="I25" s="19"/>
      <c r="K25"/>
      <c r="M25"/>
    </row>
    <row r="26" spans="1:19" s="5" customFormat="1" x14ac:dyDescent="0.25">
      <c r="F26" s="21"/>
      <c r="G26" s="21"/>
      <c r="M26"/>
    </row>
    <row r="27" spans="1:19" s="5" customFormat="1" x14ac:dyDescent="0.25">
      <c r="A27" s="28" t="s">
        <v>34</v>
      </c>
      <c r="M27"/>
    </row>
    <row r="28" spans="1:19" x14ac:dyDescent="0.25">
      <c r="A28" s="11"/>
      <c r="B28" s="22"/>
      <c r="C28" s="11"/>
      <c r="D28" s="23"/>
      <c r="E28" s="17"/>
      <c r="F28" s="18"/>
      <c r="G28" s="18"/>
      <c r="H28" s="18"/>
      <c r="K28" s="5"/>
      <c r="L28" s="5"/>
    </row>
    <row r="29" spans="1:19" x14ac:dyDescent="0.25">
      <c r="A29" s="11" t="s">
        <v>35</v>
      </c>
      <c r="B29" s="29">
        <f>IF(prob=0, D29,C29)</f>
        <v>0</v>
      </c>
      <c r="C29" s="30"/>
      <c r="D29" s="31"/>
      <c r="E29" s="32"/>
      <c r="F29" s="33"/>
      <c r="G29" s="33"/>
      <c r="H29" s="33"/>
      <c r="J29" s="70" t="s">
        <v>139</v>
      </c>
      <c r="L29" s="5"/>
    </row>
    <row r="30" spans="1:19" x14ac:dyDescent="0.25">
      <c r="A30" s="11" t="s">
        <v>100</v>
      </c>
      <c r="B30" s="29">
        <f>IF(prob=0, D30,C30)</f>
        <v>0</v>
      </c>
      <c r="C30" s="30"/>
      <c r="D30" s="31"/>
      <c r="E30" s="32"/>
      <c r="F30" s="33"/>
      <c r="G30" s="33"/>
      <c r="H30" s="33"/>
      <c r="J30" t="s">
        <v>140</v>
      </c>
      <c r="L30" s="5"/>
    </row>
    <row r="31" spans="1:19" x14ac:dyDescent="0.25">
      <c r="A31" s="11" t="s">
        <v>36</v>
      </c>
      <c r="B31" s="29">
        <f>IF(prob=0, D31,C31)</f>
        <v>0</v>
      </c>
      <c r="C31" s="30"/>
      <c r="D31" s="31"/>
      <c r="E31" s="32"/>
      <c r="F31" s="33"/>
      <c r="G31" s="33"/>
      <c r="H31" s="33"/>
      <c r="J31" t="s">
        <v>141</v>
      </c>
      <c r="S31" t="s">
        <v>142</v>
      </c>
    </row>
    <row r="32" spans="1:19" x14ac:dyDescent="0.25">
      <c r="A32" s="11" t="s">
        <v>37</v>
      </c>
      <c r="B32" s="29">
        <f>IF(prob=0, D32,C32)</f>
        <v>0</v>
      </c>
      <c r="C32" s="30"/>
      <c r="D32" s="31"/>
      <c r="E32" s="32"/>
      <c r="F32" s="33"/>
      <c r="G32" s="33"/>
      <c r="H32" s="33"/>
      <c r="J32" t="s">
        <v>143</v>
      </c>
      <c r="S32" s="71" t="s">
        <v>144</v>
      </c>
    </row>
    <row r="33" spans="1:10" x14ac:dyDescent="0.25">
      <c r="A33" s="11"/>
      <c r="B33" s="22"/>
      <c r="C33" s="11"/>
      <c r="D33" s="23"/>
      <c r="E33" s="17"/>
      <c r="F33" s="18"/>
      <c r="G33" s="18"/>
      <c r="H33" s="18"/>
    </row>
    <row r="34" spans="1:10" x14ac:dyDescent="0.25">
      <c r="A34" s="28" t="s">
        <v>38</v>
      </c>
      <c r="F34" s="24"/>
    </row>
    <row r="35" spans="1:10" x14ac:dyDescent="0.25">
      <c r="A35" s="12"/>
      <c r="F35" s="24"/>
    </row>
    <row r="36" spans="1:10" x14ac:dyDescent="0.25">
      <c r="A36" s="5" t="s">
        <v>39</v>
      </c>
      <c r="B36" s="29">
        <f t="shared" ref="B36:B43" si="1">IF(prob=0, D36,C36)</f>
        <v>0.61899999999999999</v>
      </c>
      <c r="C36" s="45">
        <f t="shared" ref="C36" ca="1" si="2">BETAINV(RAND(),G36,H36)</f>
        <v>0.69218252868419983</v>
      </c>
      <c r="D36" s="31">
        <v>0.61899999999999999</v>
      </c>
      <c r="E36" s="32">
        <v>0.1</v>
      </c>
      <c r="F36" s="33" t="s">
        <v>21</v>
      </c>
      <c r="G36" s="45">
        <f t="shared" ref="G36:G43" si="3">D36*(D36*(1-D36)/(E36^2)-1)</f>
        <v>13.979434099999997</v>
      </c>
      <c r="H36" s="45">
        <f t="shared" ref="H36:H43" si="4">D36*(1-D36)/(E36^2)-1-G36</f>
        <v>8.6044658999999992</v>
      </c>
      <c r="I36" t="s">
        <v>101</v>
      </c>
      <c r="J36" t="s">
        <v>102</v>
      </c>
    </row>
    <row r="37" spans="1:10" x14ac:dyDescent="0.25">
      <c r="A37" s="5" t="s">
        <v>104</v>
      </c>
      <c r="B37" s="29">
        <f t="shared" si="1"/>
        <v>0.65</v>
      </c>
      <c r="C37" s="45">
        <f t="shared" ref="C37" ca="1" si="5">BETAINV(RAND(),G37,H37)</f>
        <v>0.80607706147363523</v>
      </c>
      <c r="D37" s="31">
        <v>0.65</v>
      </c>
      <c r="E37" s="32">
        <v>0.1</v>
      </c>
      <c r="F37" s="33" t="s">
        <v>21</v>
      </c>
      <c r="G37" s="45">
        <f t="shared" si="3"/>
        <v>14.137499999999996</v>
      </c>
      <c r="H37" s="45">
        <f t="shared" si="4"/>
        <v>7.6124999999999972</v>
      </c>
      <c r="I37" t="s">
        <v>105</v>
      </c>
      <c r="J37" t="s">
        <v>106</v>
      </c>
    </row>
    <row r="38" spans="1:10" x14ac:dyDescent="0.25">
      <c r="A38" s="5" t="s">
        <v>40</v>
      </c>
      <c r="B38" s="29">
        <f t="shared" si="1"/>
        <v>0.86599999999999999</v>
      </c>
      <c r="C38" s="45">
        <f ca="1">BETAINV(RAND(),G38,H38)</f>
        <v>0.83435513715004705</v>
      </c>
      <c r="D38" s="31">
        <v>0.86599999999999999</v>
      </c>
      <c r="E38" s="32">
        <v>0.1</v>
      </c>
      <c r="F38" s="33" t="s">
        <v>21</v>
      </c>
      <c r="G38" s="45">
        <f t="shared" si="3"/>
        <v>9.1834103999999979</v>
      </c>
      <c r="H38" s="45">
        <f t="shared" si="4"/>
        <v>1.4209896000000004</v>
      </c>
      <c r="I38" t="s">
        <v>101</v>
      </c>
      <c r="J38" t="s">
        <v>103</v>
      </c>
    </row>
    <row r="39" spans="1:10" x14ac:dyDescent="0.25">
      <c r="A39" s="5" t="s">
        <v>115</v>
      </c>
      <c r="B39" s="29">
        <f t="shared" si="1"/>
        <v>0.84</v>
      </c>
      <c r="C39" s="45">
        <f ca="1">BETAINV(RAND(),G39,H39)</f>
        <v>0.76623139923538197</v>
      </c>
      <c r="D39" s="31">
        <v>0.84</v>
      </c>
      <c r="E39" s="32">
        <v>0.05</v>
      </c>
      <c r="F39" s="33" t="s">
        <v>21</v>
      </c>
      <c r="G39" s="45">
        <f t="shared" si="3"/>
        <v>44.318399999999997</v>
      </c>
      <c r="H39" s="45">
        <f t="shared" si="4"/>
        <v>8.4416000000000011</v>
      </c>
      <c r="I39" t="s">
        <v>116</v>
      </c>
      <c r="J39" t="s">
        <v>117</v>
      </c>
    </row>
    <row r="40" spans="1:10" x14ac:dyDescent="0.25">
      <c r="A40" s="5" t="s">
        <v>41</v>
      </c>
      <c r="B40" s="29">
        <f t="shared" si="1"/>
        <v>0.84</v>
      </c>
      <c r="C40" s="45">
        <f ca="1">BETAINV(RAND(),G40,H40)</f>
        <v>0.70536953845774175</v>
      </c>
      <c r="D40" s="31">
        <v>0.84</v>
      </c>
      <c r="E40" s="32">
        <v>0.1</v>
      </c>
      <c r="F40" s="33" t="s">
        <v>21</v>
      </c>
      <c r="G40" s="45">
        <f t="shared" si="3"/>
        <v>10.449599999999998</v>
      </c>
      <c r="H40" s="45">
        <f t="shared" si="4"/>
        <v>1.9904000000000011</v>
      </c>
      <c r="I40" t="s">
        <v>105</v>
      </c>
      <c r="J40" t="s">
        <v>107</v>
      </c>
    </row>
    <row r="41" spans="1:10" x14ac:dyDescent="0.25">
      <c r="A41" s="5" t="s">
        <v>108</v>
      </c>
      <c r="B41" s="29">
        <f t="shared" si="1"/>
        <v>0.86280000000000001</v>
      </c>
      <c r="C41" s="45">
        <f ca="1">BETAINV(RAND(),G41,H41)</f>
        <v>0.86854145007022521</v>
      </c>
      <c r="D41" s="31">
        <v>0.86280000000000001</v>
      </c>
      <c r="E41" s="32">
        <v>0.05</v>
      </c>
      <c r="F41" s="33" t="s">
        <v>21</v>
      </c>
      <c r="G41" s="45">
        <f t="shared" si="3"/>
        <v>39.991180339199992</v>
      </c>
      <c r="H41" s="45">
        <f t="shared" si="4"/>
        <v>6.3592836607999956</v>
      </c>
      <c r="I41" t="s">
        <v>110</v>
      </c>
      <c r="J41" t="s">
        <v>109</v>
      </c>
    </row>
    <row r="42" spans="1:10" x14ac:dyDescent="0.25">
      <c r="A42" s="5" t="s">
        <v>111</v>
      </c>
      <c r="B42" s="29">
        <f t="shared" si="1"/>
        <v>0.86280000000000001</v>
      </c>
      <c r="C42" s="45">
        <v>0.77449999999999997</v>
      </c>
      <c r="D42" s="31">
        <v>0.86280000000000001</v>
      </c>
      <c r="E42" s="32">
        <v>1.4999999999999999E-2</v>
      </c>
      <c r="F42" s="33" t="s">
        <v>21</v>
      </c>
      <c r="G42" s="45">
        <f t="shared" si="3"/>
        <v>453.07031488000001</v>
      </c>
      <c r="H42" s="45">
        <f t="shared" si="4"/>
        <v>72.045951786666649</v>
      </c>
      <c r="I42" t="s">
        <v>110</v>
      </c>
      <c r="J42" t="s">
        <v>113</v>
      </c>
    </row>
    <row r="43" spans="1:10" x14ac:dyDescent="0.25">
      <c r="A43" s="5" t="s">
        <v>112</v>
      </c>
      <c r="B43" s="29">
        <f t="shared" si="1"/>
        <v>0.86280000000000001</v>
      </c>
      <c r="C43" s="45">
        <v>0.67520000000000002</v>
      </c>
      <c r="D43" s="31">
        <v>0.86280000000000001</v>
      </c>
      <c r="E43" s="32">
        <v>0.03</v>
      </c>
      <c r="F43" s="33" t="s">
        <v>21</v>
      </c>
      <c r="G43" s="45">
        <f t="shared" si="3"/>
        <v>112.62047871999999</v>
      </c>
      <c r="H43" s="45">
        <f t="shared" si="4"/>
        <v>17.908587946666671</v>
      </c>
      <c r="I43" t="s">
        <v>110</v>
      </c>
      <c r="J43" t="s">
        <v>114</v>
      </c>
    </row>
  </sheetData>
  <hyperlinks>
    <hyperlink ref="S32" r:id="rId1" tooltip="Critical care (London, England)." display="https://www-ncbi-nlm-nih-gov.libproxy1.usc.edu/pubmed/?term=Delay+of+transfer+from+the+intensive+care+unit%3A+a+prospective+observational+study+of+incidence%2C+causes%2C+and+financial+impact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2"/>
  <sheetViews>
    <sheetView workbookViewId="0">
      <selection activeCell="H12" sqref="H12"/>
    </sheetView>
  </sheetViews>
  <sheetFormatPr defaultRowHeight="15" x14ac:dyDescent="0.25"/>
  <cols>
    <col min="3" max="3" width="13.42578125" bestFit="1" customWidth="1"/>
    <col min="4" max="4" width="11.42578125" bestFit="1" customWidth="1"/>
    <col min="5" max="5" width="13.42578125" bestFit="1" customWidth="1"/>
    <col min="6" max="6" width="13.42578125" customWidth="1"/>
    <col min="9" max="9" width="14.5703125" bestFit="1" customWidth="1"/>
    <col min="10" max="10" width="12" bestFit="1" customWidth="1"/>
  </cols>
  <sheetData>
    <row r="1" spans="1:10" ht="15.75" x14ac:dyDescent="0.25">
      <c r="A1" s="34" t="s">
        <v>46</v>
      </c>
      <c r="B1" s="34"/>
    </row>
    <row r="2" spans="1:10" ht="15.75" x14ac:dyDescent="0.25">
      <c r="A2" s="34"/>
      <c r="B2" s="34"/>
    </row>
    <row r="3" spans="1:10" x14ac:dyDescent="0.25">
      <c r="C3" s="35" t="s">
        <v>47</v>
      </c>
      <c r="D3" s="35"/>
      <c r="E3" s="36"/>
      <c r="F3" s="36"/>
      <c r="G3" s="35"/>
      <c r="H3" s="36"/>
      <c r="I3" s="36"/>
      <c r="J3" s="36"/>
    </row>
    <row r="4" spans="1:10" x14ac:dyDescent="0.25">
      <c r="A4" s="8" t="s">
        <v>42</v>
      </c>
      <c r="B4" s="8"/>
      <c r="C4" s="8" t="s">
        <v>48</v>
      </c>
      <c r="D4" s="8" t="s">
        <v>49</v>
      </c>
      <c r="E4" s="8" t="s">
        <v>50</v>
      </c>
      <c r="F4" s="8" t="s">
        <v>94</v>
      </c>
      <c r="G4" s="8" t="s">
        <v>43</v>
      </c>
      <c r="H4" s="8" t="s">
        <v>44</v>
      </c>
      <c r="I4" s="8" t="s">
        <v>97</v>
      </c>
      <c r="J4" s="8" t="s">
        <v>45</v>
      </c>
    </row>
    <row r="5" spans="1:10" x14ac:dyDescent="0.25">
      <c r="A5">
        <v>0</v>
      </c>
      <c r="C5">
        <v>1000</v>
      </c>
      <c r="G5" s="48">
        <f>SUM(C5:F5)</f>
        <v>1000</v>
      </c>
    </row>
    <row r="6" spans="1:10" x14ac:dyDescent="0.25">
      <c r="A6">
        <v>1</v>
      </c>
      <c r="C6" s="46">
        <f>C5*pContBleedFEIBA</f>
        <v>583.63905446345905</v>
      </c>
      <c r="D6" s="46">
        <f>C5*pThrombosisFEIBA+D5</f>
        <v>4.348375336410637</v>
      </c>
      <c r="E6" s="46">
        <f>C5*pStopBleedFEIBA+E5</f>
        <v>411.43380872345756</v>
      </c>
      <c r="F6" s="46">
        <f>C5*pDeathFEIBA+F5</f>
        <v>0.57876147667268452</v>
      </c>
      <c r="G6" s="47">
        <f t="shared" ref="G6:G10" si="0">SUM(B6:F6)</f>
        <v>999.99999999999989</v>
      </c>
      <c r="H6" s="46"/>
      <c r="I6" s="46">
        <f>SUM(C6:E6)</f>
        <v>999.42123852332725</v>
      </c>
      <c r="J6" s="46">
        <f>(C6*uBleedingCont + D6*uThrombosis + E6*uBleedingStop)</f>
        <v>739.31969903834761</v>
      </c>
    </row>
    <row r="7" spans="1:10" x14ac:dyDescent="0.25">
      <c r="A7">
        <v>2</v>
      </c>
      <c r="C7" s="46">
        <f>C6*pContBleedFEIBA</f>
        <v>340.63454589500054</v>
      </c>
      <c r="D7" s="46">
        <f>C6*pThrombosisFEIBA+D6</f>
        <v>6.8862570062055664</v>
      </c>
      <c r="E7" s="46">
        <f>C6*pStopBleedFEIBA+E6</f>
        <v>651.562647821116</v>
      </c>
      <c r="F7" s="46">
        <f>C6*pDeathFEIBA+F6</f>
        <v>0.91654927767780547</v>
      </c>
      <c r="G7" s="46">
        <f t="shared" si="0"/>
        <v>1000</v>
      </c>
      <c r="H7" s="46"/>
      <c r="I7" s="46">
        <f t="shared" ref="I7:I10" si="1">SUM(C7:E7)</f>
        <v>999.08345072232214</v>
      </c>
      <c r="J7" s="46">
        <f>(C7*uBleedingCont + D7*uThrombosis + E7*uBleedingStop)</f>
        <v>791.45016373004955</v>
      </c>
    </row>
    <row r="8" spans="1:10" x14ac:dyDescent="0.25">
      <c r="A8">
        <v>3</v>
      </c>
      <c r="C8" s="46">
        <f>C7*pContBleedFEIBA</f>
        <v>198.80762428374788</v>
      </c>
      <c r="D8" s="46">
        <f>C7*pThrombosisFEIBA+D7</f>
        <v>8.367463864304824</v>
      </c>
      <c r="E8" s="46">
        <f>C7*pStopBleedFEIBA+E7</f>
        <v>791.71121642148148</v>
      </c>
      <c r="F8" s="46">
        <f>C7*pDeathFEIBA+F7</f>
        <v>1.1136954304657254</v>
      </c>
      <c r="G8" s="46">
        <f t="shared" si="0"/>
        <v>1000</v>
      </c>
      <c r="H8" s="46"/>
      <c r="I8" s="46">
        <f t="shared" si="1"/>
        <v>998.88630456953422</v>
      </c>
      <c r="J8" s="46">
        <f>(C8*uBleedingCont + D8*uThrombosis + E8*uBleedingStop)</f>
        <v>821.87553885145519</v>
      </c>
    </row>
    <row r="9" spans="1:10" x14ac:dyDescent="0.25">
      <c r="A9">
        <v>4</v>
      </c>
      <c r="C9" s="46">
        <f>C8*pContBleedFEIBA</f>
        <v>116.03189385709324</v>
      </c>
      <c r="D9" s="46">
        <f>C8*pThrombosisFEIBA+D8</f>
        <v>9.2319540344306663</v>
      </c>
      <c r="E9" s="46">
        <f>C8*pStopBleedFEIBA+E8</f>
        <v>873.50739448380602</v>
      </c>
      <c r="F9" s="46">
        <f>C8*pDeathFEIBA+F8</f>
        <v>1.2287576246699756</v>
      </c>
      <c r="G9" s="46">
        <f t="shared" si="0"/>
        <v>999.99999999999989</v>
      </c>
      <c r="H9" s="46"/>
      <c r="I9" s="46">
        <f t="shared" si="1"/>
        <v>998.77124237532996</v>
      </c>
      <c r="J9" s="46">
        <f>(C9*uBleedingCont + D9*uThrombosis + E9*uBleedingStop)</f>
        <v>839.63297601900842</v>
      </c>
    </row>
    <row r="10" spans="1:10" x14ac:dyDescent="0.25">
      <c r="A10">
        <v>5</v>
      </c>
      <c r="C10" s="46">
        <f>C9*pContBleedFEIBA</f>
        <v>67.720744818358341</v>
      </c>
      <c r="D10" s="46">
        <f>C9*pThrombosisFEIBA+D9</f>
        <v>9.7365042599158667</v>
      </c>
      <c r="E10" s="46">
        <f>C9*pStopBleedFEIBA+E9</f>
        <v>921.24683850682584</v>
      </c>
      <c r="F10" s="46">
        <f>C9*pDeathFEIBA+F9</f>
        <v>1.2959124148998351</v>
      </c>
      <c r="G10" s="46">
        <f t="shared" si="0"/>
        <v>999.99999999999989</v>
      </c>
      <c r="H10" s="46"/>
      <c r="I10" s="46">
        <f t="shared" si="1"/>
        <v>998.70408758510007</v>
      </c>
      <c r="J10" s="46">
        <f>(C10*uBleedingCont + D10*uThrombosis + E10*uBleedingStop)</f>
        <v>849.99690985717336</v>
      </c>
    </row>
    <row r="11" spans="1:10" x14ac:dyDescent="0.25">
      <c r="H11" t="s">
        <v>118</v>
      </c>
      <c r="I11" t="s">
        <v>120</v>
      </c>
      <c r="J11" t="s">
        <v>119</v>
      </c>
    </row>
    <row r="12" spans="1:10" x14ac:dyDescent="0.25">
      <c r="H12" s="46">
        <f>SUM(H6:H10)/1000</f>
        <v>0</v>
      </c>
      <c r="I12" s="46">
        <f>SUM(I6:I10)/1000</f>
        <v>4.9948663237756135</v>
      </c>
      <c r="J12" s="46">
        <f>SUM(J6:J10)/1000</f>
        <v>4.0422752874960342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2"/>
  <sheetViews>
    <sheetView workbookViewId="0">
      <selection activeCell="J12" sqref="J12"/>
    </sheetView>
  </sheetViews>
  <sheetFormatPr defaultRowHeight="15" x14ac:dyDescent="0.25"/>
  <cols>
    <col min="3" max="3" width="13.42578125" bestFit="1" customWidth="1"/>
    <col min="4" max="4" width="11.42578125" bestFit="1" customWidth="1"/>
    <col min="5" max="5" width="13.42578125" bestFit="1" customWidth="1"/>
    <col min="6" max="6" width="13.42578125" customWidth="1"/>
    <col min="8" max="8" width="11.140625" customWidth="1"/>
    <col min="9" max="9" width="15" customWidth="1"/>
    <col min="10" max="10" width="11.42578125" customWidth="1"/>
  </cols>
  <sheetData>
    <row r="1" spans="1:10" ht="15.75" x14ac:dyDescent="0.25">
      <c r="A1" s="34" t="s">
        <v>51</v>
      </c>
      <c r="B1" s="34"/>
    </row>
    <row r="2" spans="1:10" ht="15.75" x14ac:dyDescent="0.25">
      <c r="A2" s="34"/>
      <c r="B2" s="34"/>
    </row>
    <row r="3" spans="1:10" x14ac:dyDescent="0.25">
      <c r="C3" s="35" t="s">
        <v>78</v>
      </c>
      <c r="D3" s="35"/>
      <c r="E3" s="36"/>
      <c r="F3" s="36"/>
      <c r="G3" s="35"/>
      <c r="H3" s="36"/>
      <c r="I3" s="36"/>
      <c r="J3" s="36"/>
    </row>
    <row r="4" spans="1:10" x14ac:dyDescent="0.25">
      <c r="A4" s="8" t="s">
        <v>42</v>
      </c>
      <c r="B4" s="8"/>
      <c r="C4" s="8" t="s">
        <v>48</v>
      </c>
      <c r="D4" s="8" t="s">
        <v>49</v>
      </c>
      <c r="E4" s="8" t="s">
        <v>50</v>
      </c>
      <c r="F4" s="8" t="s">
        <v>94</v>
      </c>
      <c r="G4" s="8" t="s">
        <v>43</v>
      </c>
      <c r="H4" s="8" t="s">
        <v>44</v>
      </c>
      <c r="I4" s="8" t="s">
        <v>97</v>
      </c>
      <c r="J4" s="8" t="s">
        <v>45</v>
      </c>
    </row>
    <row r="5" spans="1:10" x14ac:dyDescent="0.25">
      <c r="A5">
        <v>0</v>
      </c>
      <c r="C5">
        <v>1000</v>
      </c>
      <c r="G5" s="49">
        <f>SUM(C5:F5)</f>
        <v>1000</v>
      </c>
    </row>
    <row r="6" spans="1:10" x14ac:dyDescent="0.25">
      <c r="A6">
        <v>1</v>
      </c>
      <c r="C6" s="49">
        <f>C5*pContBleedrFVIIa</f>
        <v>150.38418471270543</v>
      </c>
      <c r="D6" s="49">
        <f>C5*pThrombosisrFVIIa2+D5</f>
        <v>19.250028410851328</v>
      </c>
      <c r="E6" s="49">
        <f>C5*pStopBleedrFVIIa+E5</f>
        <v>829.86640049684638</v>
      </c>
      <c r="F6" s="49">
        <f>C5*pDeathrFVIIa+F5</f>
        <v>0.49938637959690002</v>
      </c>
      <c r="G6" s="49">
        <f t="shared" ref="G6:G10" si="0">SUM(B6:F6)</f>
        <v>1000</v>
      </c>
      <c r="H6" s="49"/>
      <c r="I6" s="49">
        <f>SUM(C6:E6)</f>
        <v>999.5006136204031</v>
      </c>
      <c r="J6" s="49">
        <f>(C6*uBleedingCont + D6*uThrombosis + E6*uBleedingStop)</f>
        <v>832.58404675864267</v>
      </c>
    </row>
    <row r="7" spans="1:10" x14ac:dyDescent="0.25">
      <c r="A7">
        <v>2</v>
      </c>
      <c r="C7" s="49">
        <f>C6*pContBleedrFVIIa</f>
        <v>22.615403011705105</v>
      </c>
      <c r="D7" s="49">
        <f>C6*pThrombosisrFVIIa2+D6</f>
        <v>22.144928239113622</v>
      </c>
      <c r="E7" s="49">
        <f>C6*pStopBleedrFVIIa+E6</f>
        <v>954.66518255603205</v>
      </c>
      <c r="F7" s="49">
        <f>C6*pDeathrFVIIa+F6</f>
        <v>0.57448619314920946</v>
      </c>
      <c r="G7" s="49">
        <f t="shared" si="0"/>
        <v>1000</v>
      </c>
      <c r="H7" s="49"/>
      <c r="I7" s="49">
        <f t="shared" ref="I7:I10" si="1">SUM(C7:E7)</f>
        <v>999.42551380685074</v>
      </c>
      <c r="J7" s="49">
        <f>(C7*uBleedingCont + D7*uThrombosis + E7*uBleedingStop)</f>
        <v>860.0417997719876</v>
      </c>
    </row>
    <row r="8" spans="1:10" x14ac:dyDescent="0.25">
      <c r="A8">
        <v>3</v>
      </c>
      <c r="C8" s="49">
        <f>C7*pContBleedrFVIIa</f>
        <v>3.4009989438645349</v>
      </c>
      <c r="D8" s="49">
        <f>C7*pThrombosisrFVIIa2+D7</f>
        <v>22.580275389611799</v>
      </c>
      <c r="E8" s="49">
        <f>C7*pStopBleedrFVIIa+E7</f>
        <v>973.43294564914129</v>
      </c>
      <c r="F8" s="49">
        <f>C7*pDeathrFVIIa+F7</f>
        <v>0.58578001738234975</v>
      </c>
      <c r="G8" s="49">
        <f t="shared" si="0"/>
        <v>1000</v>
      </c>
      <c r="H8" s="49"/>
      <c r="I8" s="49">
        <f t="shared" si="1"/>
        <v>999.41421998261762</v>
      </c>
      <c r="J8" s="49">
        <f>(C8*uBleedingCont + D8*uThrombosis + E8*uBleedingStop)</f>
        <v>864.17101157294223</v>
      </c>
    </row>
    <row r="9" spans="1:10" x14ac:dyDescent="0.25">
      <c r="A9">
        <v>4</v>
      </c>
      <c r="C9" s="49">
        <f>C8*pContBleedrFVIIa</f>
        <v>0.51145645338184031</v>
      </c>
      <c r="D9" s="49">
        <f>C8*pThrombosisrFVIIa2+D8</f>
        <v>22.645744715906467</v>
      </c>
      <c r="E9" s="49">
        <f>C8*pStopBleedrFVIIa+E8</f>
        <v>976.25532040077974</v>
      </c>
      <c r="F9" s="49">
        <f>C8*pDeathrFVIIa+F8</f>
        <v>0.58747842993193911</v>
      </c>
      <c r="G9" s="49">
        <f t="shared" si="0"/>
        <v>1000</v>
      </c>
      <c r="H9" s="49"/>
      <c r="I9" s="49">
        <f t="shared" si="1"/>
        <v>999.41252157006807</v>
      </c>
      <c r="J9" s="49">
        <f>(C9*uBleedingCont + D9*uThrombosis + E9*uBleedingStop)</f>
        <v>864.79197972313489</v>
      </c>
    </row>
    <row r="10" spans="1:10" x14ac:dyDescent="0.25">
      <c r="A10">
        <v>5</v>
      </c>
      <c r="C10" s="49">
        <f>C9*pContBleedrFVIIa</f>
        <v>7.6914961757879888E-2</v>
      </c>
      <c r="D10" s="49">
        <f>C9*pThrombosisrFVIIa2+D9</f>
        <v>22.655590267164982</v>
      </c>
      <c r="E10" s="49">
        <f>C9*pStopBleedrFVIIa+E9</f>
        <v>976.6797609267586</v>
      </c>
      <c r="F10" s="49">
        <f>C9*pDeathrFVIIa+F9</f>
        <v>0.58773384431851494</v>
      </c>
      <c r="G10" s="49">
        <f t="shared" si="0"/>
        <v>1000</v>
      </c>
      <c r="H10" s="49"/>
      <c r="I10" s="49">
        <f t="shared" si="1"/>
        <v>999.41226615568144</v>
      </c>
      <c r="J10" s="49">
        <f>(C10*uBleedingCont + D10*uThrombosis + E10*uBleedingStop)</f>
        <v>864.88536351213406</v>
      </c>
    </row>
    <row r="11" spans="1:10" x14ac:dyDescent="0.25">
      <c r="H11" t="s">
        <v>121</v>
      </c>
      <c r="I11" t="s">
        <v>122</v>
      </c>
      <c r="J11" t="s">
        <v>123</v>
      </c>
    </row>
    <row r="12" spans="1:10" x14ac:dyDescent="0.25">
      <c r="H12" s="46">
        <f>SUM(H6:H10)/1000</f>
        <v>0</v>
      </c>
      <c r="I12" s="46">
        <f>SUM(I6:I10)/1000</f>
        <v>4.9971651351356208</v>
      </c>
      <c r="J12" s="46">
        <f>SUM(J6:J10)/1000</f>
        <v>4.2864742013388417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K1007"/>
  <sheetViews>
    <sheetView workbookViewId="0">
      <selection activeCell="C6" sqref="C6"/>
    </sheetView>
  </sheetViews>
  <sheetFormatPr defaultRowHeight="15" x14ac:dyDescent="0.25"/>
  <cols>
    <col min="2" max="2" width="4.7109375" style="51" customWidth="1"/>
    <col min="3" max="3" width="17.7109375" style="24" customWidth="1"/>
    <col min="4" max="4" width="16.5703125" style="24" bestFit="1" customWidth="1"/>
    <col min="5" max="5" width="12.28515625" style="24" bestFit="1" customWidth="1"/>
    <col min="6" max="6" width="11.7109375" style="24" bestFit="1" customWidth="1"/>
    <col min="7" max="7" width="16.140625" style="24" bestFit="1" customWidth="1"/>
    <col min="8" max="8" width="15.5703125" style="24" bestFit="1" customWidth="1"/>
    <col min="9" max="9" width="13.85546875" style="53" customWidth="1"/>
    <col min="10" max="10" width="13.85546875" style="53" bestFit="1" customWidth="1"/>
    <col min="11" max="11" width="12.7109375" style="53" bestFit="1" customWidth="1"/>
    <col min="12" max="12" width="13.85546875" style="24" customWidth="1"/>
    <col min="13" max="13" width="13.140625" style="24" bestFit="1" customWidth="1"/>
    <col min="14" max="14" width="11.5703125" style="24" bestFit="1" customWidth="1"/>
    <col min="15" max="15" width="4.7109375" style="51" customWidth="1"/>
    <col min="16" max="16" width="9.28515625" style="53" bestFit="1" customWidth="1"/>
    <col min="17" max="17" width="9.28515625" style="54" bestFit="1" customWidth="1"/>
    <col min="18" max="21" width="9.28515625" style="54" customWidth="1"/>
    <col min="22" max="22" width="1.7109375" style="51" customWidth="1"/>
    <col min="23" max="23" width="10.7109375" style="55" customWidth="1"/>
    <col min="24" max="25" width="10.7109375" style="59" customWidth="1"/>
    <col min="26" max="26" width="2.7109375" style="51" customWidth="1"/>
    <col min="29" max="29" width="12" bestFit="1" customWidth="1"/>
    <col min="30" max="30" width="2.42578125" style="56" customWidth="1"/>
    <col min="34" max="34" width="12" bestFit="1" customWidth="1"/>
    <col min="35" max="35" width="2.42578125" style="51" customWidth="1"/>
  </cols>
  <sheetData>
    <row r="1" spans="1:141" x14ac:dyDescent="0.25">
      <c r="C1" s="52" t="s">
        <v>124</v>
      </c>
      <c r="P1" s="53" t="s">
        <v>125</v>
      </c>
      <c r="X1" s="55" t="s">
        <v>126</v>
      </c>
      <c r="Y1">
        <v>100000</v>
      </c>
    </row>
    <row r="2" spans="1:141" x14ac:dyDescent="0.25">
      <c r="C2" s="57" t="s">
        <v>127</v>
      </c>
      <c r="I2" s="57" t="s">
        <v>128</v>
      </c>
      <c r="L2" s="57" t="s">
        <v>129</v>
      </c>
      <c r="P2" s="53" t="s">
        <v>47</v>
      </c>
      <c r="Q2" s="58"/>
      <c r="R2" s="53" t="s">
        <v>78</v>
      </c>
      <c r="S2" s="58"/>
      <c r="T2" s="53" t="s">
        <v>130</v>
      </c>
      <c r="U2" s="58"/>
      <c r="W2" s="55" t="s">
        <v>131</v>
      </c>
      <c r="AA2" t="s">
        <v>132</v>
      </c>
      <c r="AE2" t="s">
        <v>133</v>
      </c>
    </row>
    <row r="3" spans="1:141" s="60" customFormat="1" x14ac:dyDescent="0.25">
      <c r="B3" s="61"/>
      <c r="C3" s="62" t="s">
        <v>85</v>
      </c>
      <c r="D3" s="62" t="s">
        <v>90</v>
      </c>
      <c r="E3" s="63" t="s">
        <v>87</v>
      </c>
      <c r="F3" s="63" t="s">
        <v>89</v>
      </c>
      <c r="G3" s="10" t="s">
        <v>95</v>
      </c>
      <c r="H3" s="10" t="s">
        <v>96</v>
      </c>
      <c r="I3" s="64" t="s">
        <v>137</v>
      </c>
      <c r="J3" s="54" t="s">
        <v>138</v>
      </c>
      <c r="K3" s="64" t="s">
        <v>37</v>
      </c>
      <c r="L3" s="63" t="s">
        <v>39</v>
      </c>
      <c r="M3" s="63" t="s">
        <v>40</v>
      </c>
      <c r="N3" s="63" t="s">
        <v>41</v>
      </c>
      <c r="O3" s="61"/>
      <c r="P3" s="64" t="s">
        <v>45</v>
      </c>
      <c r="Q3" s="54" t="s">
        <v>44</v>
      </c>
      <c r="R3" s="64" t="s">
        <v>45</v>
      </c>
      <c r="S3" s="54" t="s">
        <v>44</v>
      </c>
      <c r="T3" s="64" t="s">
        <v>45</v>
      </c>
      <c r="U3" s="54" t="s">
        <v>44</v>
      </c>
      <c r="V3" s="61"/>
      <c r="W3" s="53" t="s">
        <v>47</v>
      </c>
      <c r="X3" s="53" t="s">
        <v>78</v>
      </c>
      <c r="Y3" s="55" t="s">
        <v>134</v>
      </c>
      <c r="Z3" s="61"/>
      <c r="AA3" s="53" t="s">
        <v>47</v>
      </c>
      <c r="AB3" s="53" t="s">
        <v>78</v>
      </c>
      <c r="AC3" s="53" t="s">
        <v>136</v>
      </c>
      <c r="AD3" s="56"/>
      <c r="AE3" s="60" t="s">
        <v>126</v>
      </c>
      <c r="AF3" s="53" t="s">
        <v>47</v>
      </c>
      <c r="AG3" s="53" t="s">
        <v>78</v>
      </c>
      <c r="AH3" s="53" t="s">
        <v>136</v>
      </c>
      <c r="AI3" s="61"/>
    </row>
    <row r="4" spans="1:141" x14ac:dyDescent="0.25">
      <c r="C4" s="65">
        <f>pThrombosisFEIBA</f>
        <v>4.348375336410637E-3</v>
      </c>
      <c r="D4" s="65">
        <f>pThrombosisrFVIIa2</f>
        <v>1.9250028410851328E-2</v>
      </c>
      <c r="E4" s="65">
        <f>pDeathFEIBA</f>
        <v>5.7876147667268452E-4</v>
      </c>
      <c r="F4" s="65">
        <f>pDeathrFVIIa</f>
        <v>4.9938637959690002E-4</v>
      </c>
      <c r="G4" s="65">
        <f>pContBleedFEIBA</f>
        <v>0.58363905446345909</v>
      </c>
      <c r="H4" s="65">
        <f>pContBleedrFVIIa</f>
        <v>0.15038418471270543</v>
      </c>
      <c r="I4" s="66">
        <f>cPrimary</f>
        <v>0</v>
      </c>
      <c r="J4" s="66">
        <f>cRevision</f>
        <v>5294</v>
      </c>
      <c r="K4" s="66">
        <f>cSuccess</f>
        <v>0</v>
      </c>
      <c r="L4" s="65">
        <f>uSuccessP</f>
        <v>0.85</v>
      </c>
      <c r="M4" s="65">
        <f>uSuccessR</f>
        <v>0.75</v>
      </c>
      <c r="N4" s="65">
        <f>uRevision</f>
        <v>0.3</v>
      </c>
      <c r="P4" s="66">
        <f>FEIBAQALY</f>
        <v>4.0422752874960342</v>
      </c>
      <c r="Q4" s="67">
        <f>FEIBAcost</f>
        <v>0</v>
      </c>
      <c r="R4" s="67">
        <f>rFVIIaQALY</f>
        <v>4.2864742013388417</v>
      </c>
      <c r="S4" s="67">
        <f>rFVIIaCost</f>
        <v>0</v>
      </c>
      <c r="T4" s="67">
        <f>R4-P4</f>
        <v>0.24419891384280756</v>
      </c>
      <c r="U4" s="67">
        <f>S4-Q4</f>
        <v>0</v>
      </c>
      <c r="W4" s="54"/>
      <c r="X4" s="54"/>
      <c r="Y4" s="54"/>
      <c r="AA4" s="68">
        <f>AVERAGE(AA6:AA1005)</f>
        <v>2E-3</v>
      </c>
      <c r="AB4" s="68">
        <f>AVERAGE(AB6:AB1005)</f>
        <v>0.998</v>
      </c>
      <c r="AC4" s="68">
        <f>AVERAGE(AC6:AC1005)</f>
        <v>0.998</v>
      </c>
      <c r="AF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</row>
    <row r="5" spans="1:141" x14ac:dyDescent="0.25">
      <c r="A5" t="s">
        <v>135</v>
      </c>
      <c r="W5"/>
      <c r="X5"/>
      <c r="Y5"/>
    </row>
    <row r="6" spans="1:141" x14ac:dyDescent="0.25">
      <c r="A6">
        <v>1</v>
      </c>
      <c r="C6" s="24">
        <v>2.3427009582519531E-2</v>
      </c>
      <c r="D6" s="24">
        <v>8.048713207244873E-3</v>
      </c>
      <c r="E6" s="24">
        <v>0.16664906419672137</v>
      </c>
      <c r="F6" s="24">
        <v>0</v>
      </c>
      <c r="I6" s="53">
        <v>0</v>
      </c>
      <c r="J6" s="53">
        <v>4422.1733696758747</v>
      </c>
      <c r="K6" s="53">
        <v>0</v>
      </c>
      <c r="L6" s="24">
        <v>0.88700419664382935</v>
      </c>
      <c r="M6" s="24">
        <v>0.70902514457702637</v>
      </c>
      <c r="N6" s="24">
        <v>0.29591834545135498</v>
      </c>
      <c r="P6" s="53">
        <v>15.209601730733242</v>
      </c>
      <c r="Q6" s="54">
        <v>514.53447989775805</v>
      </c>
      <c r="R6" s="54">
        <v>15.285162664419275</v>
      </c>
      <c r="S6" s="54">
        <v>599.41352474023859</v>
      </c>
      <c r="T6" s="54">
        <v>7.5560933686032783E-2</v>
      </c>
      <c r="U6" s="54">
        <v>84.879044842480539</v>
      </c>
      <c r="W6" s="69">
        <f>P6*cRatio-Q6</f>
        <v>1520445.6385934264</v>
      </c>
      <c r="X6" s="69">
        <f>R6*cRatio-S6</f>
        <v>1527916.8529171874</v>
      </c>
      <c r="Y6" s="69">
        <f>T6*cRatio-U6</f>
        <v>7471.2143237607979</v>
      </c>
      <c r="AA6" s="68">
        <f>IF(MAX(W6:X6)=W6,1,0)</f>
        <v>0</v>
      </c>
      <c r="AB6" s="68">
        <f>IF(MAX(W6:X6)=X6,1,0)</f>
        <v>1</v>
      </c>
      <c r="AC6" s="68">
        <f>IF(Y6&gt;0,1,0)</f>
        <v>1</v>
      </c>
      <c r="AE6">
        <v>0</v>
      </c>
      <c r="AF6">
        <v>0.98299999999999998</v>
      </c>
      <c r="AG6">
        <v>1.7000000000000001E-2</v>
      </c>
      <c r="AH6">
        <v>1.7000000000000001E-2</v>
      </c>
    </row>
    <row r="7" spans="1:141" x14ac:dyDescent="0.25">
      <c r="A7">
        <v>2</v>
      </c>
      <c r="C7" s="24">
        <v>3.3233076333999634E-2</v>
      </c>
      <c r="D7" s="24">
        <v>1.6466915607452393E-2</v>
      </c>
      <c r="E7" s="24">
        <v>0.37110326304669033</v>
      </c>
      <c r="F7" s="24">
        <v>0</v>
      </c>
      <c r="I7" s="53">
        <v>0</v>
      </c>
      <c r="J7" s="53">
        <v>7736.794650554657</v>
      </c>
      <c r="K7" s="53">
        <v>0</v>
      </c>
      <c r="L7" s="24">
        <v>0.83065938949584961</v>
      </c>
      <c r="M7" s="24">
        <v>0.70203173160552979</v>
      </c>
      <c r="N7" s="24">
        <v>0.30647885799407959</v>
      </c>
      <c r="P7" s="53">
        <v>14.12015254390014</v>
      </c>
      <c r="Q7" s="54">
        <v>563.04983823606619</v>
      </c>
      <c r="R7" s="54">
        <v>14.160498986225695</v>
      </c>
      <c r="S7" s="54">
        <v>642.4451312729849</v>
      </c>
      <c r="T7" s="54">
        <v>4.0346442325555287E-2</v>
      </c>
      <c r="U7" s="54">
        <v>79.395293036918702</v>
      </c>
      <c r="W7" s="69">
        <f>P7*cRatio-Q7</f>
        <v>1411452.204551778</v>
      </c>
      <c r="X7" s="69">
        <f>R7*cRatio-S7</f>
        <v>1415407.4534912966</v>
      </c>
      <c r="Y7" s="69">
        <f t="shared" ref="Y7:Y70" si="0">T7*cRatio-U7</f>
        <v>3955.2489395186099</v>
      </c>
      <c r="AA7" s="68">
        <f>IF(MAX(W7:X7)=W7,1,0)</f>
        <v>0</v>
      </c>
      <c r="AB7" s="68">
        <f>IF(MAX(W7:X7)=X7,1,0)</f>
        <v>1</v>
      </c>
      <c r="AC7" s="68">
        <f t="shared" ref="AC7:AC70" si="1">IF(Y7&gt;0,1,0)</f>
        <v>1</v>
      </c>
      <c r="AE7">
        <v>100</v>
      </c>
      <c r="AF7">
        <v>0.98</v>
      </c>
      <c r="AG7">
        <v>0.02</v>
      </c>
      <c r="AH7">
        <v>0.02</v>
      </c>
    </row>
    <row r="8" spans="1:141" x14ac:dyDescent="0.25">
      <c r="A8">
        <v>3</v>
      </c>
      <c r="C8" s="24">
        <v>8.5834860801696777E-3</v>
      </c>
      <c r="D8" s="24">
        <v>1.1054039001464844E-2</v>
      </c>
      <c r="E8" s="24">
        <v>0.22699281322200882</v>
      </c>
      <c r="F8" s="24">
        <v>0</v>
      </c>
      <c r="I8" s="53">
        <v>0</v>
      </c>
      <c r="J8" s="53">
        <v>4766.4274461567402</v>
      </c>
      <c r="K8" s="53">
        <v>0</v>
      </c>
      <c r="L8" s="24">
        <v>0.86408284306526184</v>
      </c>
      <c r="M8" s="24">
        <v>0.73049384355545044</v>
      </c>
      <c r="N8" s="24">
        <v>0.28116053342819214</v>
      </c>
      <c r="P8" s="53">
        <v>15.069547648886605</v>
      </c>
      <c r="Q8" s="54">
        <v>490.3042390624679</v>
      </c>
      <c r="R8" s="54">
        <v>15.117455261824601</v>
      </c>
      <c r="S8" s="54">
        <v>601.13144440092844</v>
      </c>
      <c r="T8" s="54">
        <v>4.7907612937995836E-2</v>
      </c>
      <c r="U8" s="54">
        <v>110.82720533846054</v>
      </c>
      <c r="W8" s="69">
        <f>P8*cRatio-Q8</f>
        <v>1506464.4606495982</v>
      </c>
      <c r="X8" s="69">
        <f>R8*cRatio-S8</f>
        <v>1511144.3947380593</v>
      </c>
      <c r="Y8" s="69">
        <f t="shared" si="0"/>
        <v>4679.9340884611229</v>
      </c>
      <c r="AA8" s="68">
        <f>IF(MAX(W8:X8)=W8,1,0)</f>
        <v>0</v>
      </c>
      <c r="AB8" s="68">
        <f>IF(MAX(W8:X8)=X8,1,0)</f>
        <v>1</v>
      </c>
      <c r="AC8" s="68">
        <f t="shared" si="1"/>
        <v>1</v>
      </c>
      <c r="AE8">
        <v>200</v>
      </c>
      <c r="AF8">
        <v>0.97499999999999998</v>
      </c>
      <c r="AG8">
        <v>2.5000000000000001E-2</v>
      </c>
      <c r="AH8">
        <v>2.5000000000000001E-2</v>
      </c>
    </row>
    <row r="9" spans="1:141" x14ac:dyDescent="0.25">
      <c r="A9">
        <v>4</v>
      </c>
      <c r="C9" s="24">
        <v>1.1874169111251831E-2</v>
      </c>
      <c r="D9" s="24">
        <v>4.1177988052368164E-2</v>
      </c>
      <c r="E9" s="24">
        <v>0.23159988807761428</v>
      </c>
      <c r="F9" s="24">
        <v>0</v>
      </c>
      <c r="I9" s="53">
        <v>0</v>
      </c>
      <c r="J9" s="53">
        <v>4320.808220654726</v>
      </c>
      <c r="K9" s="53">
        <v>0</v>
      </c>
      <c r="L9" s="24">
        <v>0.90875506401062012</v>
      </c>
      <c r="M9" s="24">
        <v>0.77751445770263672</v>
      </c>
      <c r="N9" s="24">
        <v>0.29631125926971436</v>
      </c>
      <c r="P9" s="53">
        <v>15.776689395243832</v>
      </c>
      <c r="Q9" s="54">
        <v>496.87470611962067</v>
      </c>
      <c r="R9" s="54">
        <v>15.841353473098097</v>
      </c>
      <c r="S9" s="54">
        <v>603.16820870830179</v>
      </c>
      <c r="T9" s="54">
        <v>6.4664077854265756E-2</v>
      </c>
      <c r="U9" s="54">
        <v>106.29350258868112</v>
      </c>
      <c r="W9" s="69">
        <f>P9*cRatio-Q9</f>
        <v>1577172.0648182635</v>
      </c>
      <c r="X9" s="69">
        <f>R9*cRatio-S9</f>
        <v>1583532.1791011014</v>
      </c>
      <c r="Y9" s="69">
        <f t="shared" si="0"/>
        <v>6360.1142828378943</v>
      </c>
      <c r="AA9" s="68">
        <f>IF(MAX(W9:X9)=W9,1,0)</f>
        <v>0</v>
      </c>
      <c r="AB9" s="68">
        <f>IF(MAX(W9:X9)=X9,1,0)</f>
        <v>1</v>
      </c>
      <c r="AC9" s="68">
        <f t="shared" si="1"/>
        <v>1</v>
      </c>
      <c r="AE9">
        <v>300</v>
      </c>
      <c r="AF9">
        <v>0.97099999999999997</v>
      </c>
      <c r="AG9">
        <v>2.9000000000000001E-2</v>
      </c>
      <c r="AH9">
        <v>2.9000000000000001E-2</v>
      </c>
    </row>
    <row r="10" spans="1:141" x14ac:dyDescent="0.25">
      <c r="A10">
        <v>5</v>
      </c>
      <c r="C10" s="24">
        <v>2.8662264347076416E-2</v>
      </c>
      <c r="D10" s="24">
        <v>1.5477389097213745E-2</v>
      </c>
      <c r="E10" s="24">
        <v>0.3324107239916605</v>
      </c>
      <c r="F10" s="24">
        <v>0</v>
      </c>
      <c r="I10" s="53">
        <v>0</v>
      </c>
      <c r="J10" s="53">
        <v>4394.6877121925354</v>
      </c>
      <c r="K10" s="53">
        <v>0</v>
      </c>
      <c r="L10" s="24">
        <v>0.83062773942947388</v>
      </c>
      <c r="M10" s="24">
        <v>0.68660116195678711</v>
      </c>
      <c r="N10" s="24">
        <v>0.3060261607170105</v>
      </c>
      <c r="P10" s="53">
        <v>14.188004307413372</v>
      </c>
      <c r="Q10" s="54">
        <v>485.00168805952035</v>
      </c>
      <c r="R10" s="54">
        <v>14.23001496140456</v>
      </c>
      <c r="S10" s="54">
        <v>609.57673278026016</v>
      </c>
      <c r="T10" s="54">
        <v>4.2010653991187752E-2</v>
      </c>
      <c r="U10" s="54">
        <v>124.57504472073981</v>
      </c>
      <c r="W10" s="69">
        <f t="shared" ref="W10:W73" si="2">P10*cRatio-Q10</f>
        <v>1418315.4290532777</v>
      </c>
      <c r="X10" s="69">
        <f t="shared" ref="X10:X73" si="3">R10*cRatio-S10</f>
        <v>1422391.9194076757</v>
      </c>
      <c r="Y10" s="69">
        <f t="shared" si="0"/>
        <v>4076.4903543980358</v>
      </c>
      <c r="AA10" s="68">
        <f t="shared" ref="AA10:AA73" si="4">IF(MAX(W10:X10)=W10,1,0)</f>
        <v>0</v>
      </c>
      <c r="AB10" s="68">
        <f t="shared" ref="AB10:AB73" si="5">IF(MAX(W10:X10)=X10,1,0)</f>
        <v>1</v>
      </c>
      <c r="AC10" s="68">
        <f t="shared" si="1"/>
        <v>1</v>
      </c>
      <c r="AE10">
        <v>400</v>
      </c>
      <c r="AF10">
        <v>0.96199999999999997</v>
      </c>
      <c r="AG10">
        <v>3.7999999999999999E-2</v>
      </c>
      <c r="AH10">
        <v>3.7999999999999999E-2</v>
      </c>
    </row>
    <row r="11" spans="1:141" x14ac:dyDescent="0.25">
      <c r="A11">
        <v>6</v>
      </c>
      <c r="C11" s="24">
        <v>3.1168758869171143E-2</v>
      </c>
      <c r="D11" s="24">
        <v>2.7666360139846802E-2</v>
      </c>
      <c r="E11" s="24">
        <v>0.40575277795680559</v>
      </c>
      <c r="F11" s="24">
        <v>0</v>
      </c>
      <c r="I11" s="53">
        <v>0</v>
      </c>
      <c r="J11" s="53">
        <v>2634.003758430481</v>
      </c>
      <c r="K11" s="53">
        <v>0</v>
      </c>
      <c r="L11" s="24">
        <v>0.84455490112304688</v>
      </c>
      <c r="M11" s="24">
        <v>0.79289412498474121</v>
      </c>
      <c r="N11" s="24">
        <v>0.33052957057952881</v>
      </c>
      <c r="P11" s="53">
        <v>14.390782207191194</v>
      </c>
      <c r="Q11" s="54">
        <v>477.27319690006885</v>
      </c>
      <c r="R11" s="54">
        <v>14.427357174915027</v>
      </c>
      <c r="S11" s="54">
        <v>613.15818149389906</v>
      </c>
      <c r="T11" s="54">
        <v>3.6574967723833396E-2</v>
      </c>
      <c r="U11" s="54">
        <v>135.88498459383021</v>
      </c>
      <c r="W11" s="69">
        <f t="shared" si="2"/>
        <v>1438600.9475222193</v>
      </c>
      <c r="X11" s="69">
        <f t="shared" si="3"/>
        <v>1442122.5593100088</v>
      </c>
      <c r="Y11" s="69">
        <f t="shared" si="0"/>
        <v>3521.6117877895094</v>
      </c>
      <c r="AA11" s="68">
        <f t="shared" si="4"/>
        <v>0</v>
      </c>
      <c r="AB11" s="68">
        <f t="shared" si="5"/>
        <v>1</v>
      </c>
      <c r="AC11" s="68">
        <f t="shared" si="1"/>
        <v>1</v>
      </c>
      <c r="AE11">
        <v>500</v>
      </c>
      <c r="AF11">
        <v>0.95399999999999996</v>
      </c>
      <c r="AG11">
        <v>4.5999999999999999E-2</v>
      </c>
      <c r="AH11">
        <v>4.5999999999999999E-2</v>
      </c>
    </row>
    <row r="12" spans="1:141" x14ac:dyDescent="0.25">
      <c r="A12">
        <v>7</v>
      </c>
      <c r="C12" s="24">
        <v>1.8918022513389587E-2</v>
      </c>
      <c r="D12" s="24">
        <v>9.3755722045898438E-3</v>
      </c>
      <c r="E12" s="24">
        <v>0.20704391700174146</v>
      </c>
      <c r="F12" s="24">
        <v>0</v>
      </c>
      <c r="I12" s="53">
        <v>0</v>
      </c>
      <c r="J12" s="53">
        <v>6282.5111672282219</v>
      </c>
      <c r="K12" s="53">
        <v>0</v>
      </c>
      <c r="L12" s="24">
        <v>0.84682667255401611</v>
      </c>
      <c r="M12" s="24">
        <v>0.80081915855407715</v>
      </c>
      <c r="N12" s="24">
        <v>0.2966989278793335</v>
      </c>
      <c r="P12" s="53">
        <v>14.624442879986544</v>
      </c>
      <c r="Q12" s="54">
        <v>568.57074055769795</v>
      </c>
      <c r="R12" s="54">
        <v>14.664322784108371</v>
      </c>
      <c r="S12" s="54">
        <v>615.75496938112076</v>
      </c>
      <c r="T12" s="54">
        <v>3.9879904121827181E-2</v>
      </c>
      <c r="U12" s="54">
        <v>47.184228823422814</v>
      </c>
      <c r="W12" s="69">
        <f t="shared" si="2"/>
        <v>1461875.7172580967</v>
      </c>
      <c r="X12" s="69">
        <f t="shared" si="3"/>
        <v>1465816.523441456</v>
      </c>
      <c r="Y12" s="69">
        <f t="shared" si="0"/>
        <v>3940.8061833592951</v>
      </c>
      <c r="AA12" s="68">
        <f t="shared" si="4"/>
        <v>0</v>
      </c>
      <c r="AB12" s="68">
        <f t="shared" si="5"/>
        <v>1</v>
      </c>
      <c r="AC12" s="68">
        <f t="shared" si="1"/>
        <v>1</v>
      </c>
      <c r="AE12">
        <v>600</v>
      </c>
      <c r="AF12">
        <v>0.94899999999999995</v>
      </c>
      <c r="AG12">
        <v>5.0999999999999997E-2</v>
      </c>
      <c r="AH12">
        <v>5.0999999999999997E-2</v>
      </c>
    </row>
    <row r="13" spans="1:141" x14ac:dyDescent="0.25">
      <c r="A13">
        <v>8</v>
      </c>
      <c r="C13" s="24">
        <v>1.1674359440803528E-2</v>
      </c>
      <c r="D13" s="24">
        <v>1.200789213180542E-2</v>
      </c>
      <c r="E13" s="24">
        <v>0.13562985273387193</v>
      </c>
      <c r="F13" s="24">
        <v>0</v>
      </c>
      <c r="I13" s="53">
        <v>0</v>
      </c>
      <c r="J13" s="53">
        <v>4085.9822183847427</v>
      </c>
      <c r="K13" s="53">
        <v>0</v>
      </c>
      <c r="L13" s="24">
        <v>0.80584025382995605</v>
      </c>
      <c r="M13" s="24">
        <v>0.72696113586425781</v>
      </c>
      <c r="N13" s="24">
        <v>0.32011502981185913</v>
      </c>
      <c r="P13" s="53">
        <v>14.023814756947516</v>
      </c>
      <c r="Q13" s="54">
        <v>479.23723458479543</v>
      </c>
      <c r="R13" s="54">
        <v>14.061784877273986</v>
      </c>
      <c r="S13" s="54">
        <v>590.71130099852451</v>
      </c>
      <c r="T13" s="54">
        <v>3.797012032647018E-2</v>
      </c>
      <c r="U13" s="54">
        <v>111.47406641372908</v>
      </c>
      <c r="W13" s="69">
        <f t="shared" si="2"/>
        <v>1401902.2384601668</v>
      </c>
      <c r="X13" s="69">
        <f t="shared" si="3"/>
        <v>1405587.7764264001</v>
      </c>
      <c r="Y13" s="69">
        <f t="shared" si="0"/>
        <v>3685.5379662332889</v>
      </c>
      <c r="AA13" s="68">
        <f t="shared" si="4"/>
        <v>0</v>
      </c>
      <c r="AB13" s="68">
        <f t="shared" si="5"/>
        <v>1</v>
      </c>
      <c r="AC13" s="68">
        <f t="shared" si="1"/>
        <v>1</v>
      </c>
      <c r="AE13">
        <v>700</v>
      </c>
      <c r="AF13">
        <v>0.93300000000000005</v>
      </c>
      <c r="AG13">
        <v>6.7000000000000004E-2</v>
      </c>
      <c r="AH13">
        <v>6.7000000000000004E-2</v>
      </c>
    </row>
    <row r="14" spans="1:141" x14ac:dyDescent="0.25">
      <c r="A14">
        <v>9</v>
      </c>
      <c r="C14" s="24">
        <v>9.2275887727737427E-3</v>
      </c>
      <c r="D14" s="24">
        <v>4.8326998949050903E-3</v>
      </c>
      <c r="E14" s="24">
        <v>0.29301861309472887</v>
      </c>
      <c r="F14" s="24">
        <v>0</v>
      </c>
      <c r="I14" s="53">
        <v>0</v>
      </c>
      <c r="J14" s="53">
        <v>6836.4944308996201</v>
      </c>
      <c r="K14" s="53">
        <v>0</v>
      </c>
      <c r="L14" s="24">
        <v>0.81893932819366455</v>
      </c>
      <c r="M14" s="24">
        <v>0.68420672416687012</v>
      </c>
      <c r="N14" s="24">
        <v>0.33920395374298096</v>
      </c>
      <c r="P14" s="53">
        <v>14.293293560088149</v>
      </c>
      <c r="Q14" s="54">
        <v>496.54140019292203</v>
      </c>
      <c r="R14" s="54">
        <v>14.320507428471792</v>
      </c>
      <c r="S14" s="54">
        <v>609.25764474560174</v>
      </c>
      <c r="T14" s="54">
        <v>2.7213868383643813E-2</v>
      </c>
      <c r="U14" s="54">
        <v>112.71624455267971</v>
      </c>
      <c r="W14" s="69">
        <f t="shared" si="2"/>
        <v>1428832.8146086219</v>
      </c>
      <c r="X14" s="69">
        <f t="shared" si="3"/>
        <v>1431441.4852024338</v>
      </c>
      <c r="Y14" s="69">
        <f t="shared" si="0"/>
        <v>2608.6705938117016</v>
      </c>
      <c r="AA14" s="68">
        <f t="shared" si="4"/>
        <v>0</v>
      </c>
      <c r="AB14" s="68">
        <f t="shared" si="5"/>
        <v>1</v>
      </c>
      <c r="AC14" s="68">
        <f t="shared" si="1"/>
        <v>1</v>
      </c>
      <c r="AE14">
        <v>800</v>
      </c>
      <c r="AF14">
        <v>0.92200000000000004</v>
      </c>
      <c r="AG14">
        <v>7.8E-2</v>
      </c>
      <c r="AH14">
        <v>7.8E-2</v>
      </c>
    </row>
    <row r="15" spans="1:141" x14ac:dyDescent="0.25">
      <c r="A15">
        <v>10</v>
      </c>
      <c r="C15" s="24">
        <v>4.3485164642333984E-2</v>
      </c>
      <c r="D15" s="24">
        <v>9.2680603265762329E-3</v>
      </c>
      <c r="E15" s="24">
        <v>0.21171104598737084</v>
      </c>
      <c r="F15" s="24">
        <v>0</v>
      </c>
      <c r="I15" s="53">
        <v>0</v>
      </c>
      <c r="J15" s="53">
        <v>7350.3702878952026</v>
      </c>
      <c r="K15" s="53">
        <v>0</v>
      </c>
      <c r="L15" s="24">
        <v>0.8098529577255249</v>
      </c>
      <c r="M15" s="24">
        <v>0.7099376916885376</v>
      </c>
      <c r="N15" s="24">
        <v>0.30399566888809204</v>
      </c>
      <c r="P15" s="53">
        <v>13.642791542303097</v>
      </c>
      <c r="Q15" s="54">
        <v>509.88709258614489</v>
      </c>
      <c r="R15" s="54">
        <v>13.674259830669023</v>
      </c>
      <c r="S15" s="54">
        <v>603.8062118268125</v>
      </c>
      <c r="T15" s="54">
        <v>3.146828836592519E-2</v>
      </c>
      <c r="U15" s="54">
        <v>93.919119240667612</v>
      </c>
      <c r="W15" s="69">
        <f t="shared" si="2"/>
        <v>1363769.2671377235</v>
      </c>
      <c r="X15" s="69">
        <f t="shared" si="3"/>
        <v>1366822.1768550754</v>
      </c>
      <c r="Y15" s="69">
        <f t="shared" si="0"/>
        <v>3052.9097173518517</v>
      </c>
      <c r="AA15" s="68">
        <f t="shared" si="4"/>
        <v>0</v>
      </c>
      <c r="AB15" s="68">
        <f t="shared" si="5"/>
        <v>1</v>
      </c>
      <c r="AC15" s="68">
        <f t="shared" si="1"/>
        <v>1</v>
      </c>
      <c r="AE15">
        <v>900</v>
      </c>
      <c r="AF15">
        <v>0.90800000000000003</v>
      </c>
      <c r="AG15">
        <v>9.1999999999999998E-2</v>
      </c>
      <c r="AH15">
        <v>9.1999999999999998E-2</v>
      </c>
    </row>
    <row r="16" spans="1:141" x14ac:dyDescent="0.25">
      <c r="A16">
        <v>11</v>
      </c>
      <c r="C16" s="24">
        <v>1.8474295735359192E-2</v>
      </c>
      <c r="D16" s="24">
        <v>4.5084953308105469E-2</v>
      </c>
      <c r="E16" s="24">
        <v>0.17824473525751597</v>
      </c>
      <c r="F16" s="24">
        <v>0</v>
      </c>
      <c r="I16" s="53">
        <v>0</v>
      </c>
      <c r="J16" s="53">
        <v>3121.2577596306801</v>
      </c>
      <c r="K16" s="53">
        <v>0</v>
      </c>
      <c r="L16" s="24">
        <v>0.78137683868408203</v>
      </c>
      <c r="M16" s="24">
        <v>0.81534147262573242</v>
      </c>
      <c r="N16" s="24">
        <v>0.26848149299621582</v>
      </c>
      <c r="P16" s="53">
        <v>13.501891696489201</v>
      </c>
      <c r="Q16" s="54">
        <v>510.65956392030017</v>
      </c>
      <c r="R16" s="54">
        <v>13.538604739536654</v>
      </c>
      <c r="S16" s="54">
        <v>600.37771844388965</v>
      </c>
      <c r="T16" s="54">
        <v>3.6713043047452487E-2</v>
      </c>
      <c r="U16" s="54">
        <v>89.718154523589476</v>
      </c>
      <c r="W16" s="69">
        <f t="shared" si="2"/>
        <v>1349678.510085</v>
      </c>
      <c r="X16" s="69">
        <f t="shared" si="3"/>
        <v>1353260.0962352215</v>
      </c>
      <c r="Y16" s="69">
        <f t="shared" si="0"/>
        <v>3581.5861502216594</v>
      </c>
      <c r="AA16" s="68">
        <f t="shared" si="4"/>
        <v>0</v>
      </c>
      <c r="AB16" s="68">
        <f t="shared" si="5"/>
        <v>1</v>
      </c>
      <c r="AC16" s="68">
        <f t="shared" si="1"/>
        <v>1</v>
      </c>
      <c r="AE16">
        <v>1000</v>
      </c>
      <c r="AF16">
        <v>0.88600000000000001</v>
      </c>
      <c r="AG16">
        <v>0.114</v>
      </c>
      <c r="AH16">
        <v>0.114</v>
      </c>
    </row>
    <row r="17" spans="1:34" x14ac:dyDescent="0.25">
      <c r="A17">
        <v>12</v>
      </c>
      <c r="C17" s="24">
        <v>1.2263819575309753E-2</v>
      </c>
      <c r="D17" s="24">
        <v>3.9260685443878174E-3</v>
      </c>
      <c r="E17" s="24">
        <v>0.39693062795682038</v>
      </c>
      <c r="F17" s="24">
        <v>0</v>
      </c>
      <c r="I17" s="53">
        <v>0</v>
      </c>
      <c r="J17" s="53">
        <v>4252.0114220678806</v>
      </c>
      <c r="K17" s="53">
        <v>0</v>
      </c>
      <c r="L17" s="24">
        <v>0.86737912893295288</v>
      </c>
      <c r="M17" s="24">
        <v>0.75214070081710815</v>
      </c>
      <c r="N17" s="24">
        <v>0.28004518151283264</v>
      </c>
      <c r="P17" s="53">
        <v>15.083727509190849</v>
      </c>
      <c r="Q17" s="54">
        <v>463.88401068147169</v>
      </c>
      <c r="R17" s="54">
        <v>15.113307003733414</v>
      </c>
      <c r="S17" s="54">
        <v>606.99903466712544</v>
      </c>
      <c r="T17" s="54">
        <v>2.9579494542565143E-2</v>
      </c>
      <c r="U17" s="54">
        <v>143.11502398565375</v>
      </c>
      <c r="W17" s="69">
        <f t="shared" si="2"/>
        <v>1507908.8669084036</v>
      </c>
      <c r="X17" s="69">
        <f t="shared" si="3"/>
        <v>1510723.7013386742</v>
      </c>
      <c r="Y17" s="69">
        <f t="shared" si="0"/>
        <v>2814.8344302708606</v>
      </c>
      <c r="AA17" s="68">
        <f t="shared" si="4"/>
        <v>0</v>
      </c>
      <c r="AB17" s="68">
        <f t="shared" si="5"/>
        <v>1</v>
      </c>
      <c r="AC17" s="68">
        <f t="shared" si="1"/>
        <v>1</v>
      </c>
      <c r="AE17">
        <v>1500</v>
      </c>
      <c r="AF17">
        <v>0.78400000000000003</v>
      </c>
      <c r="AG17">
        <v>0.216</v>
      </c>
      <c r="AH17">
        <v>0.216</v>
      </c>
    </row>
    <row r="18" spans="1:34" x14ac:dyDescent="0.25">
      <c r="A18">
        <v>13</v>
      </c>
      <c r="C18" s="24">
        <v>9.7124576568603516E-3</v>
      </c>
      <c r="D18" s="24">
        <v>2.5426119565963745E-2</v>
      </c>
      <c r="E18" s="24">
        <v>0.14055837309986974</v>
      </c>
      <c r="F18" s="24">
        <v>0</v>
      </c>
      <c r="I18" s="53">
        <v>0</v>
      </c>
      <c r="J18" s="53">
        <v>5837.1666818857193</v>
      </c>
      <c r="K18" s="53">
        <v>0</v>
      </c>
      <c r="L18" s="24">
        <v>0.87088829278945923</v>
      </c>
      <c r="M18" s="24">
        <v>0.78265511989593506</v>
      </c>
      <c r="N18" s="24">
        <v>0.26299077272415161</v>
      </c>
      <c r="P18" s="53">
        <v>15.157140565597102</v>
      </c>
      <c r="Q18" s="54">
        <v>544.22841078864678</v>
      </c>
      <c r="R18" s="54">
        <v>15.222566763856218</v>
      </c>
      <c r="S18" s="54">
        <v>600.59504878407415</v>
      </c>
      <c r="T18" s="54">
        <v>6.5426198259116219E-2</v>
      </c>
      <c r="U18" s="54">
        <v>56.366637995427368</v>
      </c>
      <c r="W18" s="69">
        <f t="shared" si="2"/>
        <v>1515169.8281489215</v>
      </c>
      <c r="X18" s="69">
        <f t="shared" si="3"/>
        <v>1521656.0813368377</v>
      </c>
      <c r="Y18" s="69">
        <f t="shared" si="0"/>
        <v>6486.2531879161943</v>
      </c>
      <c r="AA18" s="68">
        <f t="shared" si="4"/>
        <v>0</v>
      </c>
      <c r="AB18" s="68">
        <f t="shared" si="5"/>
        <v>1</v>
      </c>
      <c r="AC18" s="68">
        <f t="shared" si="1"/>
        <v>1</v>
      </c>
      <c r="AE18">
        <v>2000</v>
      </c>
      <c r="AF18">
        <v>0.64200000000000002</v>
      </c>
      <c r="AG18">
        <v>0.35799999999999998</v>
      </c>
      <c r="AH18">
        <v>0.35799999999999998</v>
      </c>
    </row>
    <row r="19" spans="1:34" x14ac:dyDescent="0.25">
      <c r="A19">
        <v>14</v>
      </c>
      <c r="C19" s="24">
        <v>3.2795965671539307E-2</v>
      </c>
      <c r="D19" s="24">
        <v>3.3874809741973877E-2</v>
      </c>
      <c r="E19" s="24">
        <v>0.32510494077723046</v>
      </c>
      <c r="F19" s="24">
        <v>0</v>
      </c>
      <c r="I19" s="53">
        <v>0</v>
      </c>
      <c r="J19" s="53">
        <v>8252.6542246341705</v>
      </c>
      <c r="K19" s="53">
        <v>0</v>
      </c>
      <c r="L19" s="24">
        <v>0.83760723471641541</v>
      </c>
      <c r="M19" s="24">
        <v>0.70313262939453125</v>
      </c>
      <c r="N19" s="24">
        <v>0.34063661098480225</v>
      </c>
      <c r="P19" s="53">
        <v>14.234219892056915</v>
      </c>
      <c r="Q19" s="54">
        <v>596.08106625254834</v>
      </c>
      <c r="R19" s="54">
        <v>14.284956207151978</v>
      </c>
      <c r="S19" s="54">
        <v>645.51623575257247</v>
      </c>
      <c r="T19" s="54">
        <v>5.0736315095063489E-2</v>
      </c>
      <c r="U19" s="54">
        <v>49.435169500024131</v>
      </c>
      <c r="W19" s="69">
        <f t="shared" si="2"/>
        <v>1422825.9081394388</v>
      </c>
      <c r="X19" s="69">
        <f t="shared" si="3"/>
        <v>1427850.1044794454</v>
      </c>
      <c r="Y19" s="69">
        <f t="shared" si="0"/>
        <v>5024.196340006325</v>
      </c>
      <c r="AA19" s="68">
        <f t="shared" si="4"/>
        <v>0</v>
      </c>
      <c r="AB19" s="68">
        <f t="shared" si="5"/>
        <v>1</v>
      </c>
      <c r="AC19" s="68">
        <f t="shared" si="1"/>
        <v>1</v>
      </c>
      <c r="AE19">
        <v>2500</v>
      </c>
      <c r="AF19">
        <v>0.47699999999999998</v>
      </c>
      <c r="AG19">
        <v>0.52300000000000002</v>
      </c>
      <c r="AH19">
        <v>0.52300000000000002</v>
      </c>
    </row>
    <row r="20" spans="1:34" x14ac:dyDescent="0.25">
      <c r="A20">
        <v>15</v>
      </c>
      <c r="C20" s="24">
        <v>2.4896711111068726E-2</v>
      </c>
      <c r="D20" s="24">
        <v>4.1237175464630127E-2</v>
      </c>
      <c r="E20" s="24">
        <v>0.30005851511308201</v>
      </c>
      <c r="F20" s="24">
        <v>0</v>
      </c>
      <c r="I20" s="53">
        <v>0</v>
      </c>
      <c r="J20" s="53">
        <v>6909.5101207494736</v>
      </c>
      <c r="K20" s="53">
        <v>0</v>
      </c>
      <c r="L20" s="24">
        <v>0.82205784320831299</v>
      </c>
      <c r="M20" s="24">
        <v>0.76336252689361572</v>
      </c>
      <c r="N20" s="24">
        <v>0.28577440977096558</v>
      </c>
      <c r="P20" s="53">
        <v>14.112936258409823</v>
      </c>
      <c r="Q20" s="54">
        <v>525.22792687520598</v>
      </c>
      <c r="R20" s="54">
        <v>14.144986885483766</v>
      </c>
      <c r="S20" s="54">
        <v>618.79219567511393</v>
      </c>
      <c r="T20" s="54">
        <v>3.2050627073942906E-2</v>
      </c>
      <c r="U20" s="54">
        <v>93.56426879990795</v>
      </c>
      <c r="W20" s="69">
        <f t="shared" si="2"/>
        <v>1410768.397914107</v>
      </c>
      <c r="X20" s="69">
        <f t="shared" si="3"/>
        <v>1413879.8963527014</v>
      </c>
      <c r="Y20" s="69">
        <f t="shared" si="0"/>
        <v>3111.4984385943826</v>
      </c>
      <c r="AA20" s="68">
        <f t="shared" si="4"/>
        <v>0</v>
      </c>
      <c r="AB20" s="68">
        <f t="shared" si="5"/>
        <v>1</v>
      </c>
      <c r="AC20" s="68">
        <f t="shared" si="1"/>
        <v>1</v>
      </c>
      <c r="AE20">
        <v>3000</v>
      </c>
      <c r="AF20">
        <v>0.36799999999999999</v>
      </c>
      <c r="AG20">
        <v>0.63200000000000001</v>
      </c>
      <c r="AH20">
        <v>0.63200000000000001</v>
      </c>
    </row>
    <row r="21" spans="1:34" x14ac:dyDescent="0.25">
      <c r="A21">
        <v>16</v>
      </c>
      <c r="C21" s="24">
        <v>1.0685056447982788E-2</v>
      </c>
      <c r="D21" s="24">
        <v>1.4760285615921021E-2</v>
      </c>
      <c r="E21" s="24">
        <v>0.22635734923752315</v>
      </c>
      <c r="F21" s="24">
        <v>0</v>
      </c>
      <c r="I21" s="53">
        <v>0</v>
      </c>
      <c r="J21" s="53">
        <v>4041.0971269011497</v>
      </c>
      <c r="K21" s="53">
        <v>0</v>
      </c>
      <c r="L21" s="24">
        <v>0.86587244272232056</v>
      </c>
      <c r="M21" s="24">
        <v>0.80401253700256348</v>
      </c>
      <c r="N21" s="24">
        <v>0.32361459732055664</v>
      </c>
      <c r="P21" s="53">
        <v>15.086279280633729</v>
      </c>
      <c r="Q21" s="54">
        <v>474.64944274045865</v>
      </c>
      <c r="R21" s="54">
        <v>15.120680536166772</v>
      </c>
      <c r="S21" s="54">
        <v>597.53355848101046</v>
      </c>
      <c r="T21" s="54">
        <v>3.440125553304263E-2</v>
      </c>
      <c r="U21" s="54">
        <v>122.88411574055181</v>
      </c>
      <c r="W21" s="69">
        <f t="shared" si="2"/>
        <v>1508153.2786206324</v>
      </c>
      <c r="X21" s="69">
        <f t="shared" si="3"/>
        <v>1511470.5200581963</v>
      </c>
      <c r="Y21" s="69">
        <f t="shared" si="0"/>
        <v>3317.2414375637113</v>
      </c>
      <c r="AA21" s="68">
        <f t="shared" si="4"/>
        <v>0</v>
      </c>
      <c r="AB21" s="68">
        <f t="shared" si="5"/>
        <v>1</v>
      </c>
      <c r="AC21" s="68">
        <f t="shared" si="1"/>
        <v>1</v>
      </c>
      <c r="AE21">
        <v>3500</v>
      </c>
      <c r="AF21">
        <v>0.26900000000000002</v>
      </c>
      <c r="AG21">
        <v>0.73099999999999998</v>
      </c>
      <c r="AH21">
        <v>0.73099999999999998</v>
      </c>
    </row>
    <row r="22" spans="1:34" x14ac:dyDescent="0.25">
      <c r="A22">
        <v>17</v>
      </c>
      <c r="C22" s="24">
        <v>1.6274720430374146E-2</v>
      </c>
      <c r="D22" s="24">
        <v>6.7626535892486572E-3</v>
      </c>
      <c r="E22" s="24">
        <v>0.26360755294277105</v>
      </c>
      <c r="F22" s="24">
        <v>0</v>
      </c>
      <c r="I22" s="53">
        <v>0</v>
      </c>
      <c r="J22" s="53">
        <v>3810.5249404907227</v>
      </c>
      <c r="K22" s="53">
        <v>0</v>
      </c>
      <c r="L22" s="24">
        <v>0.82318788766860962</v>
      </c>
      <c r="M22" s="24">
        <v>0.79325282573699951</v>
      </c>
      <c r="N22" s="24">
        <v>0.26785159111022949</v>
      </c>
      <c r="P22" s="53">
        <v>14.271748474580612</v>
      </c>
      <c r="Q22" s="54">
        <v>469.12567161960567</v>
      </c>
      <c r="R22" s="54">
        <v>14.295210239561033</v>
      </c>
      <c r="S22" s="54">
        <v>599.06915973295531</v>
      </c>
      <c r="T22" s="54">
        <v>2.3461764980421407E-2</v>
      </c>
      <c r="U22" s="54">
        <v>129.94348811334964</v>
      </c>
      <c r="W22" s="69">
        <f t="shared" si="2"/>
        <v>1426705.7217864415</v>
      </c>
      <c r="X22" s="69">
        <f t="shared" si="3"/>
        <v>1428921.9547963704</v>
      </c>
      <c r="Y22" s="69">
        <f t="shared" si="0"/>
        <v>2216.233009928791</v>
      </c>
      <c r="AA22" s="68">
        <f t="shared" si="4"/>
        <v>0</v>
      </c>
      <c r="AB22" s="68">
        <f t="shared" si="5"/>
        <v>1</v>
      </c>
      <c r="AC22" s="68">
        <f t="shared" si="1"/>
        <v>1</v>
      </c>
      <c r="AE22">
        <v>4000</v>
      </c>
      <c r="AF22">
        <v>0.193</v>
      </c>
      <c r="AG22">
        <v>0.80700000000000005</v>
      </c>
      <c r="AH22">
        <v>0.80700000000000005</v>
      </c>
    </row>
    <row r="23" spans="1:34" x14ac:dyDescent="0.25">
      <c r="A23">
        <v>18</v>
      </c>
      <c r="C23" s="24">
        <v>1.5543699264526367E-2</v>
      </c>
      <c r="D23" s="24">
        <v>7.0670992136001587E-3</v>
      </c>
      <c r="E23" s="24">
        <v>0.38737813104951052</v>
      </c>
      <c r="F23" s="24">
        <v>0</v>
      </c>
      <c r="I23" s="53">
        <v>0</v>
      </c>
      <c r="J23" s="53">
        <v>4356.9458648562431</v>
      </c>
      <c r="K23" s="53">
        <v>0</v>
      </c>
      <c r="L23" s="24">
        <v>0.87933361530303955</v>
      </c>
      <c r="M23" s="24">
        <v>0.72257822751998901</v>
      </c>
      <c r="N23" s="24">
        <v>0.2822185754776001</v>
      </c>
      <c r="P23" s="53">
        <v>15.224908182591108</v>
      </c>
      <c r="Q23" s="54">
        <v>478.02933246011884</v>
      </c>
      <c r="R23" s="54">
        <v>15.264958199870126</v>
      </c>
      <c r="S23" s="54">
        <v>611.86832393783266</v>
      </c>
      <c r="T23" s="54">
        <v>4.0050017279018135E-2</v>
      </c>
      <c r="U23" s="54">
        <v>133.83899147771382</v>
      </c>
      <c r="W23" s="69">
        <f t="shared" si="2"/>
        <v>1522012.7889266505</v>
      </c>
      <c r="X23" s="69">
        <f t="shared" si="3"/>
        <v>1525883.9516630748</v>
      </c>
      <c r="Y23" s="69">
        <f t="shared" si="0"/>
        <v>3871.1627364240994</v>
      </c>
      <c r="AA23" s="68">
        <f t="shared" si="4"/>
        <v>0</v>
      </c>
      <c r="AB23" s="68">
        <f t="shared" si="5"/>
        <v>1</v>
      </c>
      <c r="AC23" s="68">
        <f t="shared" si="1"/>
        <v>1</v>
      </c>
      <c r="AE23">
        <v>4500</v>
      </c>
      <c r="AF23">
        <v>0.14599999999999999</v>
      </c>
      <c r="AG23">
        <v>0.85399999999999998</v>
      </c>
      <c r="AH23">
        <v>0.85399999999999998</v>
      </c>
    </row>
    <row r="24" spans="1:34" x14ac:dyDescent="0.25">
      <c r="A24">
        <v>19</v>
      </c>
      <c r="C24" s="24">
        <v>4.0737241506576538E-3</v>
      </c>
      <c r="D24" s="24">
        <v>2.8405040502548218E-2</v>
      </c>
      <c r="E24" s="24">
        <v>0.43791667630234626</v>
      </c>
      <c r="F24" s="24">
        <v>0</v>
      </c>
      <c r="I24" s="53">
        <v>0</v>
      </c>
      <c r="J24" s="53">
        <v>3961.2664841115475</v>
      </c>
      <c r="K24" s="53">
        <v>0</v>
      </c>
      <c r="L24" s="24">
        <v>0.79286861419677734</v>
      </c>
      <c r="M24" s="24">
        <v>0.74170094728469849</v>
      </c>
      <c r="N24" s="24">
        <v>0.35719513893127441</v>
      </c>
      <c r="P24" s="53">
        <v>13.911046199527755</v>
      </c>
      <c r="Q24" s="54">
        <v>466.42071447639717</v>
      </c>
      <c r="R24" s="54">
        <v>13.931553906791518</v>
      </c>
      <c r="S24" s="54">
        <v>611.01129597611884</v>
      </c>
      <c r="T24" s="54">
        <v>2.0507707263762498E-2</v>
      </c>
      <c r="U24" s="54">
        <v>144.59058149972168</v>
      </c>
      <c r="W24" s="69">
        <f t="shared" si="2"/>
        <v>1390638.1992382992</v>
      </c>
      <c r="X24" s="69">
        <f t="shared" si="3"/>
        <v>1392544.3793831756</v>
      </c>
      <c r="Y24" s="69">
        <f t="shared" si="0"/>
        <v>1906.1801448765282</v>
      </c>
      <c r="AA24" s="68">
        <f t="shared" si="4"/>
        <v>0</v>
      </c>
      <c r="AB24" s="68">
        <f t="shared" si="5"/>
        <v>1</v>
      </c>
      <c r="AC24" s="68">
        <f t="shared" si="1"/>
        <v>1</v>
      </c>
      <c r="AE24">
        <v>5000</v>
      </c>
      <c r="AF24">
        <v>0.106</v>
      </c>
      <c r="AG24">
        <v>0.89400000000000002</v>
      </c>
      <c r="AH24">
        <v>0.89400000000000002</v>
      </c>
    </row>
    <row r="25" spans="1:34" x14ac:dyDescent="0.25">
      <c r="A25">
        <v>20</v>
      </c>
      <c r="C25" s="24">
        <v>6.5260887145996094E-2</v>
      </c>
      <c r="D25" s="24">
        <v>2.0756319165229797E-2</v>
      </c>
      <c r="E25" s="24">
        <v>0.17339870729145132</v>
      </c>
      <c r="F25" s="24">
        <v>0</v>
      </c>
      <c r="I25" s="53">
        <v>0</v>
      </c>
      <c r="J25" s="53">
        <v>6247.7146275341511</v>
      </c>
      <c r="K25" s="53">
        <v>0</v>
      </c>
      <c r="L25" s="24">
        <v>0.9090428352355957</v>
      </c>
      <c r="M25" s="24">
        <v>0.74452108144760132</v>
      </c>
      <c r="N25" s="24">
        <v>0.28824353218078613</v>
      </c>
      <c r="P25" s="53">
        <v>14.922588112245586</v>
      </c>
      <c r="Q25" s="54">
        <v>532.55389220228551</v>
      </c>
      <c r="R25" s="54">
        <v>14.993759391779149</v>
      </c>
      <c r="S25" s="54">
        <v>603.45221753866986</v>
      </c>
      <c r="T25" s="54">
        <v>7.1171279533562171E-2</v>
      </c>
      <c r="U25" s="54">
        <v>70.898325336384346</v>
      </c>
      <c r="W25" s="69">
        <f t="shared" si="2"/>
        <v>1491726.2573323564</v>
      </c>
      <c r="X25" s="69">
        <f t="shared" si="3"/>
        <v>1498772.4869603761</v>
      </c>
      <c r="Y25" s="69">
        <f t="shared" si="0"/>
        <v>7046.2296280198334</v>
      </c>
      <c r="AA25" s="68">
        <f t="shared" si="4"/>
        <v>0</v>
      </c>
      <c r="AB25" s="68">
        <f t="shared" si="5"/>
        <v>1</v>
      </c>
      <c r="AC25" s="68">
        <f t="shared" si="1"/>
        <v>1</v>
      </c>
      <c r="AE25">
        <v>6000</v>
      </c>
      <c r="AF25">
        <v>6.6000000000000003E-2</v>
      </c>
      <c r="AG25">
        <v>0.93400000000000005</v>
      </c>
      <c r="AH25">
        <v>0.93400000000000005</v>
      </c>
    </row>
    <row r="26" spans="1:34" x14ac:dyDescent="0.25">
      <c r="A26">
        <v>21</v>
      </c>
      <c r="C26" s="24">
        <v>1.3784199953079224E-2</v>
      </c>
      <c r="D26" s="24">
        <v>6.6895782947540283E-3</v>
      </c>
      <c r="E26" s="24">
        <v>0.28040156212224926</v>
      </c>
      <c r="F26" s="24">
        <v>0</v>
      </c>
      <c r="I26" s="53">
        <v>0</v>
      </c>
      <c r="J26" s="53">
        <v>8469.2798554897308</v>
      </c>
      <c r="K26" s="53">
        <v>0</v>
      </c>
      <c r="L26" s="24">
        <v>0.8495272696018219</v>
      </c>
      <c r="M26" s="24">
        <v>0.6995387077331543</v>
      </c>
      <c r="N26" s="24">
        <v>0.28963243961334229</v>
      </c>
      <c r="P26" s="53">
        <v>14.705127489209367</v>
      </c>
      <c r="Q26" s="54">
        <v>655.54358176131905</v>
      </c>
      <c r="R26" s="54">
        <v>14.772052899049889</v>
      </c>
      <c r="S26" s="54">
        <v>653.56530954614232</v>
      </c>
      <c r="T26" s="54">
        <v>6.6925409840521866E-2</v>
      </c>
      <c r="U26" s="54">
        <v>-1.9782722151767302</v>
      </c>
      <c r="W26" s="69">
        <f t="shared" si="2"/>
        <v>1469857.2053391754</v>
      </c>
      <c r="X26" s="69">
        <f t="shared" si="3"/>
        <v>1476551.7245954426</v>
      </c>
      <c r="Y26" s="69">
        <f t="shared" si="0"/>
        <v>6694.5192562673628</v>
      </c>
      <c r="AA26" s="68">
        <f t="shared" si="4"/>
        <v>0</v>
      </c>
      <c r="AB26" s="68">
        <f t="shared" si="5"/>
        <v>1</v>
      </c>
      <c r="AC26" s="68">
        <f t="shared" si="1"/>
        <v>1</v>
      </c>
      <c r="AE26">
        <v>7000</v>
      </c>
      <c r="AF26">
        <v>4.7E-2</v>
      </c>
      <c r="AG26">
        <v>0.95299999999999996</v>
      </c>
      <c r="AH26">
        <v>0.95299999999999996</v>
      </c>
    </row>
    <row r="27" spans="1:34" x14ac:dyDescent="0.25">
      <c r="A27">
        <v>22</v>
      </c>
      <c r="C27" s="24">
        <v>8.7418854236602783E-3</v>
      </c>
      <c r="D27" s="24">
        <v>1.2968897819519043E-2</v>
      </c>
      <c r="E27" s="24">
        <v>0.22209829213607618</v>
      </c>
      <c r="F27" s="24">
        <v>0</v>
      </c>
      <c r="I27" s="53">
        <v>0</v>
      </c>
      <c r="J27" s="53">
        <v>5601.7492897808552</v>
      </c>
      <c r="K27" s="53">
        <v>0</v>
      </c>
      <c r="L27" s="24">
        <v>0.79006791114807129</v>
      </c>
      <c r="M27" s="24">
        <v>0.74850130081176758</v>
      </c>
      <c r="N27" s="24">
        <v>0.27709639072418213</v>
      </c>
      <c r="P27" s="53">
        <v>13.781902498450838</v>
      </c>
      <c r="Q27" s="54">
        <v>555.33706653664228</v>
      </c>
      <c r="R27" s="54">
        <v>13.821698995719768</v>
      </c>
      <c r="S27" s="54">
        <v>615.55199404644156</v>
      </c>
      <c r="T27" s="54">
        <v>3.9796497268929087E-2</v>
      </c>
      <c r="U27" s="54">
        <v>60.214927509799281</v>
      </c>
      <c r="W27" s="69">
        <f t="shared" si="2"/>
        <v>1377634.9127785473</v>
      </c>
      <c r="X27" s="69">
        <f t="shared" si="3"/>
        <v>1381554.3475779304</v>
      </c>
      <c r="Y27" s="69">
        <f t="shared" si="0"/>
        <v>3919.4347993831097</v>
      </c>
      <c r="AA27" s="68">
        <f t="shared" si="4"/>
        <v>0</v>
      </c>
      <c r="AB27" s="68">
        <f t="shared" si="5"/>
        <v>1</v>
      </c>
      <c r="AC27" s="68">
        <f t="shared" si="1"/>
        <v>1</v>
      </c>
      <c r="AE27">
        <v>8000</v>
      </c>
      <c r="AF27">
        <v>3.5999999999999997E-2</v>
      </c>
      <c r="AG27">
        <v>0.96399999999999997</v>
      </c>
      <c r="AH27">
        <v>0.96399999999999997</v>
      </c>
    </row>
    <row r="28" spans="1:34" x14ac:dyDescent="0.25">
      <c r="A28">
        <v>23</v>
      </c>
      <c r="C28" s="24">
        <v>4.6894550323486328E-3</v>
      </c>
      <c r="D28" s="24">
        <v>1.5398025512695313E-2</v>
      </c>
      <c r="E28" s="24">
        <v>0.17464328174755764</v>
      </c>
      <c r="F28" s="24">
        <v>0</v>
      </c>
      <c r="I28" s="53">
        <v>0</v>
      </c>
      <c r="J28" s="53">
        <v>10257.065296173096</v>
      </c>
      <c r="K28" s="53">
        <v>0</v>
      </c>
      <c r="L28" s="24">
        <v>0.90570950508117676</v>
      </c>
      <c r="M28" s="24">
        <v>0.70514309406280518</v>
      </c>
      <c r="N28" s="24">
        <v>0.33669161796569824</v>
      </c>
      <c r="P28" s="53">
        <v>15.819201684539911</v>
      </c>
      <c r="Q28" s="54">
        <v>691.16932295581239</v>
      </c>
      <c r="R28" s="54">
        <v>15.904560086283269</v>
      </c>
      <c r="S28" s="54">
        <v>631.75783733827257</v>
      </c>
      <c r="T28" s="54">
        <v>8.5358401743357959E-2</v>
      </c>
      <c r="U28" s="54">
        <v>-59.411485617539824</v>
      </c>
      <c r="W28" s="69">
        <f t="shared" si="2"/>
        <v>1581228.9991310351</v>
      </c>
      <c r="X28" s="69">
        <f t="shared" si="3"/>
        <v>1589824.2507909886</v>
      </c>
      <c r="Y28" s="69">
        <f t="shared" si="0"/>
        <v>8595.2516599533355</v>
      </c>
      <c r="AA28" s="68">
        <f t="shared" si="4"/>
        <v>0</v>
      </c>
      <c r="AB28" s="68">
        <f t="shared" si="5"/>
        <v>1</v>
      </c>
      <c r="AC28" s="68">
        <f t="shared" si="1"/>
        <v>1</v>
      </c>
      <c r="AE28">
        <v>9000</v>
      </c>
      <c r="AF28">
        <v>2.5000000000000001E-2</v>
      </c>
      <c r="AG28">
        <v>0.97499999999999998</v>
      </c>
      <c r="AH28">
        <v>0.97499999999999998</v>
      </c>
    </row>
    <row r="29" spans="1:34" x14ac:dyDescent="0.25">
      <c r="A29">
        <v>24</v>
      </c>
      <c r="C29" s="24">
        <v>5.4031133651733398E-2</v>
      </c>
      <c r="D29" s="24">
        <v>3.895723819732666E-2</v>
      </c>
      <c r="E29" s="24">
        <v>0.43321633566100565</v>
      </c>
      <c r="F29" s="24">
        <v>0</v>
      </c>
      <c r="I29" s="53">
        <v>0</v>
      </c>
      <c r="J29" s="53">
        <v>6874.0500137209892</v>
      </c>
      <c r="K29" s="53">
        <v>0</v>
      </c>
      <c r="L29" s="24">
        <v>0.88375502824783325</v>
      </c>
      <c r="M29" s="24">
        <v>0.67600536346435547</v>
      </c>
      <c r="N29" s="24">
        <v>0.30968639254570007</v>
      </c>
      <c r="P29" s="53">
        <v>14.666583291997028</v>
      </c>
      <c r="Q29" s="54">
        <v>557.35825945801616</v>
      </c>
      <c r="R29" s="54">
        <v>14.722840309899537</v>
      </c>
      <c r="S29" s="54">
        <v>650.56586887326932</v>
      </c>
      <c r="T29" s="54">
        <v>5.6257017902508366E-2</v>
      </c>
      <c r="U29" s="54">
        <v>93.20760941525316</v>
      </c>
      <c r="W29" s="69">
        <f t="shared" si="2"/>
        <v>1466100.9709402448</v>
      </c>
      <c r="X29" s="69">
        <f t="shared" si="3"/>
        <v>1471633.4651210804</v>
      </c>
      <c r="Y29" s="69">
        <f t="shared" si="0"/>
        <v>5532.4941808355834</v>
      </c>
      <c r="AA29" s="68">
        <f t="shared" si="4"/>
        <v>0</v>
      </c>
      <c r="AB29" s="68">
        <f t="shared" si="5"/>
        <v>1</v>
      </c>
      <c r="AC29" s="68">
        <f t="shared" si="1"/>
        <v>1</v>
      </c>
      <c r="AE29">
        <v>10000</v>
      </c>
      <c r="AF29">
        <v>1.4E-2</v>
      </c>
      <c r="AG29">
        <v>0.98599999999999999</v>
      </c>
      <c r="AH29">
        <v>0.98599999999999999</v>
      </c>
    </row>
    <row r="30" spans="1:34" x14ac:dyDescent="0.25">
      <c r="A30">
        <v>25</v>
      </c>
      <c r="C30" s="24">
        <v>3.2223343849182129E-2</v>
      </c>
      <c r="D30" s="24">
        <v>3.9033651351928711E-2</v>
      </c>
      <c r="E30" s="24">
        <v>0.1383002132644533</v>
      </c>
      <c r="F30" s="24">
        <v>0</v>
      </c>
      <c r="I30" s="53">
        <v>0</v>
      </c>
      <c r="J30" s="53">
        <v>3359.1128885746002</v>
      </c>
      <c r="K30" s="53">
        <v>0</v>
      </c>
      <c r="L30" s="24">
        <v>0.83852803707122803</v>
      </c>
      <c r="M30" s="24">
        <v>0.76255041360855103</v>
      </c>
      <c r="N30" s="24">
        <v>0.31619763374328613</v>
      </c>
      <c r="P30" s="53">
        <v>14.264309962255767</v>
      </c>
      <c r="Q30" s="54">
        <v>486.34103929957359</v>
      </c>
      <c r="R30" s="54">
        <v>14.324266296876086</v>
      </c>
      <c r="S30" s="54">
        <v>592.00511894630324</v>
      </c>
      <c r="T30" s="54">
        <v>5.9956334620318685E-2</v>
      </c>
      <c r="U30" s="54">
        <v>105.66407964672965</v>
      </c>
      <c r="W30" s="69">
        <f t="shared" si="2"/>
        <v>1425944.6551862773</v>
      </c>
      <c r="X30" s="69">
        <f t="shared" si="3"/>
        <v>1431834.6245686624</v>
      </c>
      <c r="Y30" s="69">
        <f t="shared" si="0"/>
        <v>5889.9693823851385</v>
      </c>
      <c r="AA30" s="68">
        <f t="shared" si="4"/>
        <v>0</v>
      </c>
      <c r="AB30" s="68">
        <f t="shared" si="5"/>
        <v>1</v>
      </c>
      <c r="AC30" s="68">
        <f t="shared" si="1"/>
        <v>1</v>
      </c>
      <c r="AE30">
        <v>11000</v>
      </c>
      <c r="AF30">
        <v>1.2E-2</v>
      </c>
      <c r="AG30">
        <v>0.98799999999999999</v>
      </c>
      <c r="AH30">
        <v>0.98799999999999999</v>
      </c>
    </row>
    <row r="31" spans="1:34" x14ac:dyDescent="0.25">
      <c r="A31">
        <v>26</v>
      </c>
      <c r="C31" s="24">
        <v>2.7747750282287598E-3</v>
      </c>
      <c r="D31" s="24">
        <v>2.345690131187439E-2</v>
      </c>
      <c r="E31" s="24">
        <v>0.23777097637774738</v>
      </c>
      <c r="F31" s="24">
        <v>0</v>
      </c>
      <c r="I31" s="53">
        <v>0</v>
      </c>
      <c r="J31" s="53">
        <v>4585.9650708734989</v>
      </c>
      <c r="K31" s="53">
        <v>0</v>
      </c>
      <c r="L31" s="24">
        <v>0.84479042887687683</v>
      </c>
      <c r="M31" s="24">
        <v>0.76880329847335815</v>
      </c>
      <c r="N31" s="24">
        <v>0.30565541982650757</v>
      </c>
      <c r="P31" s="53">
        <v>14.822571821292518</v>
      </c>
      <c r="Q31" s="54">
        <v>514.33974376893195</v>
      </c>
      <c r="R31" s="54">
        <v>14.866617439402876</v>
      </c>
      <c r="S31" s="54">
        <v>607.95401736017357</v>
      </c>
      <c r="T31" s="54">
        <v>4.404561811035812E-2</v>
      </c>
      <c r="U31" s="54">
        <v>93.614273591241613</v>
      </c>
      <c r="W31" s="69">
        <f t="shared" si="2"/>
        <v>1481742.8423854827</v>
      </c>
      <c r="X31" s="69">
        <f t="shared" si="3"/>
        <v>1486053.7899229275</v>
      </c>
      <c r="Y31" s="69">
        <f t="shared" si="0"/>
        <v>4310.9475374445701</v>
      </c>
      <c r="AA31" s="68">
        <f t="shared" si="4"/>
        <v>0</v>
      </c>
      <c r="AB31" s="68">
        <f t="shared" si="5"/>
        <v>1</v>
      </c>
      <c r="AC31" s="68">
        <f t="shared" si="1"/>
        <v>1</v>
      </c>
      <c r="AE31">
        <v>12000</v>
      </c>
      <c r="AF31">
        <v>8.9999999999999993E-3</v>
      </c>
      <c r="AG31">
        <v>0.99099999999999999</v>
      </c>
      <c r="AH31">
        <v>0.99099999999999999</v>
      </c>
    </row>
    <row r="32" spans="1:34" x14ac:dyDescent="0.25">
      <c r="A32">
        <v>27</v>
      </c>
      <c r="C32" s="24">
        <v>1.169903576374054E-2</v>
      </c>
      <c r="D32" s="24">
        <v>3.011089563369751E-2</v>
      </c>
      <c r="E32" s="24">
        <v>0.18254604233353836</v>
      </c>
      <c r="F32" s="24">
        <v>0</v>
      </c>
      <c r="I32" s="53">
        <v>0</v>
      </c>
      <c r="J32" s="53">
        <v>2078.9355039596558</v>
      </c>
      <c r="K32" s="53">
        <v>0</v>
      </c>
      <c r="L32" s="24">
        <v>0.86056768894195557</v>
      </c>
      <c r="M32" s="24">
        <v>0.76328402757644653</v>
      </c>
      <c r="N32" s="24">
        <v>0.32940840721130371</v>
      </c>
      <c r="P32" s="53">
        <v>14.97191933708937</v>
      </c>
      <c r="Q32" s="54">
        <v>429.44290521300104</v>
      </c>
      <c r="R32" s="54">
        <v>15.013425214753617</v>
      </c>
      <c r="S32" s="54">
        <v>585.55789883445755</v>
      </c>
      <c r="T32" s="54">
        <v>4.1505877664247848E-2</v>
      </c>
      <c r="U32" s="54">
        <v>156.11499362145651</v>
      </c>
      <c r="W32" s="69">
        <f t="shared" si="2"/>
        <v>1496762.4908037239</v>
      </c>
      <c r="X32" s="69">
        <f t="shared" si="3"/>
        <v>1500756.9635765273</v>
      </c>
      <c r="Y32" s="69">
        <f t="shared" si="0"/>
        <v>3994.4727728033281</v>
      </c>
      <c r="AA32" s="68">
        <f t="shared" si="4"/>
        <v>0</v>
      </c>
      <c r="AB32" s="68">
        <f t="shared" si="5"/>
        <v>1</v>
      </c>
      <c r="AC32" s="68">
        <f t="shared" si="1"/>
        <v>1</v>
      </c>
      <c r="AE32">
        <v>13000</v>
      </c>
      <c r="AF32">
        <v>7.0000000000000001E-3</v>
      </c>
      <c r="AG32">
        <v>0.99299999999999999</v>
      </c>
      <c r="AH32">
        <v>0.99299999999999999</v>
      </c>
    </row>
    <row r="33" spans="1:34" x14ac:dyDescent="0.25">
      <c r="A33">
        <v>28</v>
      </c>
      <c r="C33" s="24">
        <v>2.8674125671386719E-2</v>
      </c>
      <c r="D33" s="24">
        <v>2.8631746768951416E-2</v>
      </c>
      <c r="E33" s="24">
        <v>0.18533660719423617</v>
      </c>
      <c r="F33" s="24">
        <v>0</v>
      </c>
      <c r="I33" s="53">
        <v>0</v>
      </c>
      <c r="J33" s="53">
        <v>4108.28972235322</v>
      </c>
      <c r="K33" s="53">
        <v>0</v>
      </c>
      <c r="L33" s="24">
        <v>0.83821934461593628</v>
      </c>
      <c r="M33" s="24">
        <v>0.81461977958679199</v>
      </c>
      <c r="N33" s="24">
        <v>0.31813126802444458</v>
      </c>
      <c r="P33" s="53">
        <v>14.353164990105297</v>
      </c>
      <c r="Q33" s="54">
        <v>458.59233074541851</v>
      </c>
      <c r="R33" s="54">
        <v>14.376096918863382</v>
      </c>
      <c r="S33" s="54">
        <v>591.10955330810179</v>
      </c>
      <c r="T33" s="54">
        <v>2.2931928758085363E-2</v>
      </c>
      <c r="U33" s="54">
        <v>132.51722256268329</v>
      </c>
      <c r="W33" s="69">
        <f t="shared" si="2"/>
        <v>1434857.9066797842</v>
      </c>
      <c r="X33" s="69">
        <f t="shared" si="3"/>
        <v>1437018.5823330302</v>
      </c>
      <c r="Y33" s="69">
        <f t="shared" si="0"/>
        <v>2160.675653245853</v>
      </c>
      <c r="AA33" s="68">
        <f t="shared" si="4"/>
        <v>0</v>
      </c>
      <c r="AB33" s="68">
        <f t="shared" si="5"/>
        <v>1</v>
      </c>
      <c r="AC33" s="68">
        <f t="shared" si="1"/>
        <v>1</v>
      </c>
      <c r="AE33">
        <v>14000</v>
      </c>
      <c r="AF33">
        <v>6.0000000000000001E-3</v>
      </c>
      <c r="AG33">
        <v>0.99399999999999999</v>
      </c>
      <c r="AH33">
        <v>0.99399999999999999</v>
      </c>
    </row>
    <row r="34" spans="1:34" x14ac:dyDescent="0.25">
      <c r="A34">
        <v>29</v>
      </c>
      <c r="C34" s="24">
        <v>2.2672086954116821E-2</v>
      </c>
      <c r="D34" s="24">
        <v>4.0214240550994873E-2</v>
      </c>
      <c r="E34" s="24">
        <v>0.34197537191670818</v>
      </c>
      <c r="F34" s="24">
        <v>0</v>
      </c>
      <c r="I34" s="53">
        <v>0</v>
      </c>
      <c r="J34" s="53">
        <v>5643.9312174916267</v>
      </c>
      <c r="K34" s="53">
        <v>0</v>
      </c>
      <c r="L34" s="24">
        <v>0.84869939088821411</v>
      </c>
      <c r="M34" s="24">
        <v>0.74712759256362915</v>
      </c>
      <c r="N34" s="24">
        <v>0.30969122052192688</v>
      </c>
      <c r="P34" s="53">
        <v>14.570137504799844</v>
      </c>
      <c r="Q34" s="54">
        <v>538.89772707249904</v>
      </c>
      <c r="R34" s="54">
        <v>14.622950150679356</v>
      </c>
      <c r="S34" s="54">
        <v>629.36443648556065</v>
      </c>
      <c r="T34" s="54">
        <v>5.2812645879512843E-2</v>
      </c>
      <c r="U34" s="54">
        <v>90.466709413061608</v>
      </c>
      <c r="W34" s="69">
        <f t="shared" si="2"/>
        <v>1456474.8527529119</v>
      </c>
      <c r="X34" s="69">
        <f t="shared" si="3"/>
        <v>1461665.6506314501</v>
      </c>
      <c r="Y34" s="69">
        <f t="shared" si="0"/>
        <v>5190.797878538222</v>
      </c>
      <c r="AA34" s="68">
        <f t="shared" si="4"/>
        <v>0</v>
      </c>
      <c r="AB34" s="68">
        <f t="shared" si="5"/>
        <v>1</v>
      </c>
      <c r="AC34" s="68">
        <f t="shared" si="1"/>
        <v>1</v>
      </c>
      <c r="AE34">
        <v>15000</v>
      </c>
      <c r="AF34">
        <v>5.0000000000000001E-3</v>
      </c>
      <c r="AG34">
        <v>0.995</v>
      </c>
      <c r="AH34">
        <v>0.995</v>
      </c>
    </row>
    <row r="35" spans="1:34" x14ac:dyDescent="0.25">
      <c r="A35">
        <v>30</v>
      </c>
      <c r="C35" s="24">
        <v>2.3764073848724365E-3</v>
      </c>
      <c r="D35" s="24">
        <v>1.3138145208358765E-2</v>
      </c>
      <c r="E35" s="24">
        <v>0.42055747941218213</v>
      </c>
      <c r="F35" s="24">
        <v>0</v>
      </c>
      <c r="I35" s="53">
        <v>0</v>
      </c>
      <c r="J35" s="53">
        <v>4212.7561755478382</v>
      </c>
      <c r="K35" s="53">
        <v>0</v>
      </c>
      <c r="L35" s="24">
        <v>0.84022772312164307</v>
      </c>
      <c r="M35" s="24">
        <v>0.73950463533401489</v>
      </c>
      <c r="N35" s="24">
        <v>0.26215064525604248</v>
      </c>
      <c r="P35" s="53">
        <v>14.733465876334526</v>
      </c>
      <c r="Q35" s="54">
        <v>507.05349315015138</v>
      </c>
      <c r="R35" s="54">
        <v>14.775129381547483</v>
      </c>
      <c r="S35" s="54">
        <v>627.15342358359555</v>
      </c>
      <c r="T35" s="54">
        <v>4.1663505212957475E-2</v>
      </c>
      <c r="U35" s="54">
        <v>120.09993043344417</v>
      </c>
      <c r="W35" s="69">
        <f t="shared" si="2"/>
        <v>1472839.5341403026</v>
      </c>
      <c r="X35" s="69">
        <f t="shared" si="3"/>
        <v>1476885.7847311648</v>
      </c>
      <c r="Y35" s="69">
        <f t="shared" si="0"/>
        <v>4046.2505908623029</v>
      </c>
      <c r="AA35" s="68">
        <f t="shared" si="4"/>
        <v>0</v>
      </c>
      <c r="AB35" s="68">
        <f t="shared" si="5"/>
        <v>1</v>
      </c>
      <c r="AC35" s="68">
        <f t="shared" si="1"/>
        <v>1</v>
      </c>
      <c r="AE35">
        <v>16000</v>
      </c>
      <c r="AF35">
        <v>5.0000000000000001E-3</v>
      </c>
      <c r="AG35">
        <v>0.995</v>
      </c>
      <c r="AH35">
        <v>0.995</v>
      </c>
    </row>
    <row r="36" spans="1:34" x14ac:dyDescent="0.25">
      <c r="A36">
        <v>31</v>
      </c>
      <c r="C36" s="24">
        <v>1.5384599566459656E-2</v>
      </c>
      <c r="D36" s="24">
        <v>6.5722018480300903E-3</v>
      </c>
      <c r="E36" s="24">
        <v>0.17852552375568917</v>
      </c>
      <c r="F36" s="24">
        <v>0</v>
      </c>
      <c r="I36" s="53">
        <v>0</v>
      </c>
      <c r="J36" s="53">
        <v>5463.3640684187412</v>
      </c>
      <c r="K36" s="53">
        <v>0</v>
      </c>
      <c r="L36" s="24">
        <v>0.87966412305831909</v>
      </c>
      <c r="M36" s="24">
        <v>0.73388457298278809</v>
      </c>
      <c r="N36" s="24">
        <v>0.32329332828521729</v>
      </c>
      <c r="P36" s="53">
        <v>15.231207217161682</v>
      </c>
      <c r="Q36" s="54">
        <v>525.11307075122943</v>
      </c>
      <c r="R36" s="54">
        <v>15.286692299332437</v>
      </c>
      <c r="S36" s="54">
        <v>602.70367238272445</v>
      </c>
      <c r="T36" s="54">
        <v>5.5485082170754652E-2</v>
      </c>
      <c r="U36" s="54">
        <v>77.590601631495019</v>
      </c>
      <c r="W36" s="69">
        <f t="shared" si="2"/>
        <v>1522595.6086454168</v>
      </c>
      <c r="X36" s="69">
        <f t="shared" si="3"/>
        <v>1528066.526260861</v>
      </c>
      <c r="Y36" s="69">
        <f t="shared" si="0"/>
        <v>5470.9176154439701</v>
      </c>
      <c r="AA36" s="68">
        <f t="shared" si="4"/>
        <v>0</v>
      </c>
      <c r="AB36" s="68">
        <f t="shared" si="5"/>
        <v>1</v>
      </c>
      <c r="AC36" s="68">
        <f t="shared" si="1"/>
        <v>1</v>
      </c>
      <c r="AE36">
        <v>17000</v>
      </c>
      <c r="AF36">
        <v>5.0000000000000001E-3</v>
      </c>
      <c r="AG36">
        <v>0.995</v>
      </c>
      <c r="AH36">
        <v>0.995</v>
      </c>
    </row>
    <row r="37" spans="1:34" x14ac:dyDescent="0.25">
      <c r="A37">
        <v>32</v>
      </c>
      <c r="C37" s="24">
        <v>1.1525705456733704E-2</v>
      </c>
      <c r="D37" s="24">
        <v>2.7030289173126221E-2</v>
      </c>
      <c r="E37" s="24">
        <v>0.24090488103363639</v>
      </c>
      <c r="F37" s="24">
        <v>0</v>
      </c>
      <c r="I37" s="53">
        <v>0</v>
      </c>
      <c r="J37" s="53">
        <v>4166.6347533464432</v>
      </c>
      <c r="K37" s="53">
        <v>0</v>
      </c>
      <c r="L37" s="24">
        <v>0.89878702163696289</v>
      </c>
      <c r="M37" s="24">
        <v>0.69383859634399414</v>
      </c>
      <c r="N37" s="24">
        <v>0.30545443296432495</v>
      </c>
      <c r="P37" s="53">
        <v>15.601220206557521</v>
      </c>
      <c r="Q37" s="54">
        <v>481.67225592740908</v>
      </c>
      <c r="R37" s="54">
        <v>15.67042358194252</v>
      </c>
      <c r="S37" s="54">
        <v>600.39810596065922</v>
      </c>
      <c r="T37" s="54">
        <v>6.9203375384999433E-2</v>
      </c>
      <c r="U37" s="54">
        <v>118.72585003325014</v>
      </c>
      <c r="W37" s="69">
        <f t="shared" si="2"/>
        <v>1559640.3483998247</v>
      </c>
      <c r="X37" s="69">
        <f t="shared" si="3"/>
        <v>1566441.9600882914</v>
      </c>
      <c r="Y37" s="69">
        <f t="shared" si="0"/>
        <v>6801.6116884666935</v>
      </c>
      <c r="AA37" s="68">
        <f t="shared" si="4"/>
        <v>0</v>
      </c>
      <c r="AB37" s="68">
        <f t="shared" si="5"/>
        <v>1</v>
      </c>
      <c r="AC37" s="68">
        <f t="shared" si="1"/>
        <v>1</v>
      </c>
      <c r="AE37">
        <v>18000</v>
      </c>
      <c r="AF37">
        <v>5.0000000000000001E-3</v>
      </c>
      <c r="AG37">
        <v>0.995</v>
      </c>
      <c r="AH37">
        <v>0.995</v>
      </c>
    </row>
    <row r="38" spans="1:34" x14ac:dyDescent="0.25">
      <c r="A38">
        <v>33</v>
      </c>
      <c r="C38" s="24">
        <v>2.2272437810897827E-2</v>
      </c>
      <c r="D38" s="24">
        <v>3.3611655235290527E-3</v>
      </c>
      <c r="E38" s="24">
        <v>0.30937197398954841</v>
      </c>
      <c r="F38" s="24">
        <v>0</v>
      </c>
      <c r="I38" s="53">
        <v>0</v>
      </c>
      <c r="J38" s="53">
        <v>4223.3429849147797</v>
      </c>
      <c r="K38" s="53">
        <v>0</v>
      </c>
      <c r="L38" s="24">
        <v>0.81258189678192139</v>
      </c>
      <c r="M38" s="24">
        <v>0.74121040105819702</v>
      </c>
      <c r="N38" s="24">
        <v>0.28767478466033936</v>
      </c>
      <c r="P38" s="53">
        <v>13.981447709691469</v>
      </c>
      <c r="Q38" s="54">
        <v>501.09272065086049</v>
      </c>
      <c r="R38" s="54">
        <v>14.017066454783878</v>
      </c>
      <c r="S38" s="54">
        <v>612.60997413042458</v>
      </c>
      <c r="T38" s="54">
        <v>3.5618745092408588E-2</v>
      </c>
      <c r="U38" s="54">
        <v>111.51725347956409</v>
      </c>
      <c r="W38" s="69">
        <f t="shared" si="2"/>
        <v>1397643.678248496</v>
      </c>
      <c r="X38" s="69">
        <f t="shared" si="3"/>
        <v>1401094.0355042573</v>
      </c>
      <c r="Y38" s="69">
        <f t="shared" si="0"/>
        <v>3450.3572557612947</v>
      </c>
      <c r="AA38" s="68">
        <f t="shared" si="4"/>
        <v>0</v>
      </c>
      <c r="AB38" s="68">
        <f t="shared" si="5"/>
        <v>1</v>
      </c>
      <c r="AC38" s="68">
        <f t="shared" si="1"/>
        <v>1</v>
      </c>
      <c r="AE38">
        <v>19000</v>
      </c>
      <c r="AF38">
        <v>4.0000000000000001E-3</v>
      </c>
      <c r="AG38">
        <v>0.996</v>
      </c>
      <c r="AH38">
        <v>0.996</v>
      </c>
    </row>
    <row r="39" spans="1:34" x14ac:dyDescent="0.25">
      <c r="A39">
        <v>34</v>
      </c>
      <c r="C39" s="24">
        <v>3.7371158599853516E-2</v>
      </c>
      <c r="D39" s="24">
        <v>1.3435602188110352E-2</v>
      </c>
      <c r="E39" s="24">
        <v>0.1870157743292383</v>
      </c>
      <c r="F39" s="24">
        <v>0</v>
      </c>
      <c r="I39" s="53">
        <v>0</v>
      </c>
      <c r="J39" s="53">
        <v>4835.5315811932087</v>
      </c>
      <c r="K39" s="53">
        <v>0</v>
      </c>
      <c r="L39" s="24">
        <v>0.86893302202224731</v>
      </c>
      <c r="M39" s="24">
        <v>0.72924512624740601</v>
      </c>
      <c r="N39" s="24">
        <v>0.23118782043457031</v>
      </c>
      <c r="P39" s="53">
        <v>14.696363076037581</v>
      </c>
      <c r="Q39" s="54">
        <v>503.88038380755569</v>
      </c>
      <c r="R39" s="54">
        <v>14.759896986856063</v>
      </c>
      <c r="S39" s="54">
        <v>599.90565544651088</v>
      </c>
      <c r="T39" s="54">
        <v>6.3533910818481587E-2</v>
      </c>
      <c r="U39" s="54">
        <v>96.025271638955189</v>
      </c>
      <c r="W39" s="69">
        <f t="shared" si="2"/>
        <v>1469132.4272199506</v>
      </c>
      <c r="X39" s="69">
        <f t="shared" si="3"/>
        <v>1475389.7930301598</v>
      </c>
      <c r="Y39" s="69">
        <f t="shared" si="0"/>
        <v>6257.365810209204</v>
      </c>
      <c r="AA39" s="68">
        <f t="shared" si="4"/>
        <v>0</v>
      </c>
      <c r="AB39" s="68">
        <f t="shared" si="5"/>
        <v>1</v>
      </c>
      <c r="AC39" s="68">
        <f t="shared" si="1"/>
        <v>1</v>
      </c>
      <c r="AE39">
        <v>20000</v>
      </c>
      <c r="AF39">
        <v>4.0000000000000001E-3</v>
      </c>
      <c r="AG39">
        <v>0.996</v>
      </c>
      <c r="AH39">
        <v>0.996</v>
      </c>
    </row>
    <row r="40" spans="1:34" x14ac:dyDescent="0.25">
      <c r="A40">
        <v>35</v>
      </c>
      <c r="C40" s="24">
        <v>2.3409783840179443E-2</v>
      </c>
      <c r="D40" s="24">
        <v>3.7333309650421143E-2</v>
      </c>
      <c r="E40" s="24">
        <v>0.11348535101410735</v>
      </c>
      <c r="F40" s="24">
        <v>0</v>
      </c>
      <c r="I40" s="53">
        <v>0</v>
      </c>
      <c r="J40" s="53">
        <v>4949.1133540868759</v>
      </c>
      <c r="K40" s="53">
        <v>0</v>
      </c>
      <c r="L40" s="24">
        <v>0.83678746223449707</v>
      </c>
      <c r="M40" s="24">
        <v>0.73336344957351685</v>
      </c>
      <c r="N40" s="24">
        <v>0.34885060787200928</v>
      </c>
      <c r="P40" s="53">
        <v>14.357842972531607</v>
      </c>
      <c r="Q40" s="54">
        <v>517.462441290279</v>
      </c>
      <c r="R40" s="54">
        <v>14.425717651601149</v>
      </c>
      <c r="S40" s="54">
        <v>593.31656701787358</v>
      </c>
      <c r="T40" s="54">
        <v>6.7874679069541699E-2</v>
      </c>
      <c r="U40" s="54">
        <v>75.854125727594578</v>
      </c>
      <c r="W40" s="69">
        <f t="shared" si="2"/>
        <v>1435266.8348118705</v>
      </c>
      <c r="X40" s="69">
        <f t="shared" si="3"/>
        <v>1441978.448593097</v>
      </c>
      <c r="Y40" s="69">
        <f t="shared" si="0"/>
        <v>6711.6137812265752</v>
      </c>
      <c r="AA40" s="68">
        <f t="shared" si="4"/>
        <v>0</v>
      </c>
      <c r="AB40" s="68">
        <f t="shared" si="5"/>
        <v>1</v>
      </c>
      <c r="AC40" s="68">
        <f t="shared" si="1"/>
        <v>1</v>
      </c>
      <c r="AE40">
        <v>21000</v>
      </c>
      <c r="AF40">
        <v>4.0000000000000001E-3</v>
      </c>
      <c r="AG40">
        <v>0.996</v>
      </c>
      <c r="AH40">
        <v>0.996</v>
      </c>
    </row>
    <row r="41" spans="1:34" x14ac:dyDescent="0.25">
      <c r="A41">
        <v>36</v>
      </c>
      <c r="C41" s="24">
        <v>4.0601134300231934E-2</v>
      </c>
      <c r="D41" s="24">
        <v>1.008903980255127E-2</v>
      </c>
      <c r="E41" s="24">
        <v>0.29830255080166157</v>
      </c>
      <c r="F41" s="24">
        <v>0</v>
      </c>
      <c r="I41" s="53">
        <v>0</v>
      </c>
      <c r="J41" s="53">
        <v>4813.8294368982315</v>
      </c>
      <c r="K41" s="53">
        <v>0</v>
      </c>
      <c r="L41" s="24">
        <v>0.81015586853027344</v>
      </c>
      <c r="M41" s="24">
        <v>0.75173318386077881</v>
      </c>
      <c r="N41" s="24">
        <v>0.29745635390281677</v>
      </c>
      <c r="P41" s="53">
        <v>13.672160840845455</v>
      </c>
      <c r="Q41" s="54">
        <v>547.09080896637852</v>
      </c>
      <c r="R41" s="54">
        <v>13.711913240899937</v>
      </c>
      <c r="S41" s="54">
        <v>625.31755228572297</v>
      </c>
      <c r="T41" s="54">
        <v>3.9752400054481996E-2</v>
      </c>
      <c r="U41" s="54">
        <v>78.22674331934445</v>
      </c>
      <c r="W41" s="69">
        <f t="shared" si="2"/>
        <v>1366668.9932755791</v>
      </c>
      <c r="X41" s="69">
        <f t="shared" si="3"/>
        <v>1370566.006537708</v>
      </c>
      <c r="Y41" s="69">
        <f t="shared" si="0"/>
        <v>3897.0132621288549</v>
      </c>
      <c r="AA41" s="68">
        <f t="shared" si="4"/>
        <v>0</v>
      </c>
      <c r="AB41" s="68">
        <f t="shared" si="5"/>
        <v>1</v>
      </c>
      <c r="AC41" s="68">
        <f t="shared" si="1"/>
        <v>1</v>
      </c>
      <c r="AE41">
        <v>22000</v>
      </c>
      <c r="AF41">
        <v>4.0000000000000001E-3</v>
      </c>
      <c r="AG41">
        <v>0.996</v>
      </c>
      <c r="AH41">
        <v>0.996</v>
      </c>
    </row>
    <row r="42" spans="1:34" x14ac:dyDescent="0.25">
      <c r="A42">
        <v>37</v>
      </c>
      <c r="C42" s="24">
        <v>1.6906708478927612E-2</v>
      </c>
      <c r="D42" s="24">
        <v>1.9754067063331604E-2</v>
      </c>
      <c r="E42" s="24">
        <v>0.11394396820568861</v>
      </c>
      <c r="F42" s="24">
        <v>0</v>
      </c>
      <c r="I42" s="53">
        <v>0</v>
      </c>
      <c r="J42" s="53">
        <v>4438.555333763361</v>
      </c>
      <c r="K42" s="53">
        <v>0</v>
      </c>
      <c r="L42" s="24">
        <v>0.89597916603088379</v>
      </c>
      <c r="M42" s="24">
        <v>0.81139445304870605</v>
      </c>
      <c r="N42" s="24">
        <v>0.33008736371994019</v>
      </c>
      <c r="P42" s="53">
        <v>15.495989591776413</v>
      </c>
      <c r="Q42" s="54">
        <v>502.14930482940127</v>
      </c>
      <c r="R42" s="54">
        <v>15.551336394568271</v>
      </c>
      <c r="S42" s="54">
        <v>591.54862014083028</v>
      </c>
      <c r="T42" s="54">
        <v>5.5346802791857996E-2</v>
      </c>
      <c r="U42" s="54">
        <v>89.399315311429007</v>
      </c>
      <c r="W42" s="69">
        <f t="shared" si="2"/>
        <v>1549096.8098728119</v>
      </c>
      <c r="X42" s="69">
        <f t="shared" si="3"/>
        <v>1554542.0908366861</v>
      </c>
      <c r="Y42" s="69">
        <f t="shared" si="0"/>
        <v>5445.2809638743711</v>
      </c>
      <c r="AA42" s="68">
        <f t="shared" si="4"/>
        <v>0</v>
      </c>
      <c r="AB42" s="68">
        <f t="shared" si="5"/>
        <v>1</v>
      </c>
      <c r="AC42" s="68">
        <f t="shared" si="1"/>
        <v>1</v>
      </c>
      <c r="AE42">
        <v>23000</v>
      </c>
      <c r="AF42">
        <v>4.0000000000000001E-3</v>
      </c>
      <c r="AG42">
        <v>0.996</v>
      </c>
      <c r="AH42">
        <v>0.996</v>
      </c>
    </row>
    <row r="43" spans="1:34" x14ac:dyDescent="0.25">
      <c r="A43">
        <v>38</v>
      </c>
      <c r="C43" s="24">
        <v>1.0057583451271057E-2</v>
      </c>
      <c r="D43" s="24">
        <v>6.5911263227462769E-3</v>
      </c>
      <c r="E43" s="24">
        <v>0.16978358963163798</v>
      </c>
      <c r="F43" s="24">
        <v>0</v>
      </c>
      <c r="I43" s="53">
        <v>0</v>
      </c>
      <c r="J43" s="53">
        <v>5879.8654936254025</v>
      </c>
      <c r="K43" s="53">
        <v>0</v>
      </c>
      <c r="L43" s="24">
        <v>0.85277307033538818</v>
      </c>
      <c r="M43" s="24">
        <v>0.76726067066192627</v>
      </c>
      <c r="N43" s="24">
        <v>0.28852319717407227</v>
      </c>
      <c r="P43" s="53">
        <v>14.856319705986833</v>
      </c>
      <c r="Q43" s="54">
        <v>526.14432839317078</v>
      </c>
      <c r="R43" s="54">
        <v>14.9019681722228</v>
      </c>
      <c r="S43" s="54">
        <v>601.81137056004582</v>
      </c>
      <c r="T43" s="54">
        <v>4.5648466235967078E-2</v>
      </c>
      <c r="U43" s="54">
        <v>75.667042166875035</v>
      </c>
      <c r="W43" s="69">
        <f t="shared" si="2"/>
        <v>1485105.82627029</v>
      </c>
      <c r="X43" s="69">
        <f t="shared" si="3"/>
        <v>1489595.00585172</v>
      </c>
      <c r="Y43" s="69">
        <f t="shared" si="0"/>
        <v>4489.179581429833</v>
      </c>
      <c r="AA43" s="68">
        <f t="shared" si="4"/>
        <v>0</v>
      </c>
      <c r="AB43" s="68">
        <f t="shared" si="5"/>
        <v>1</v>
      </c>
      <c r="AC43" s="68">
        <f t="shared" si="1"/>
        <v>1</v>
      </c>
      <c r="AE43">
        <v>24000</v>
      </c>
      <c r="AF43">
        <v>4.0000000000000001E-3</v>
      </c>
      <c r="AG43">
        <v>0.996</v>
      </c>
      <c r="AH43">
        <v>0.996</v>
      </c>
    </row>
    <row r="44" spans="1:34" x14ac:dyDescent="0.25">
      <c r="A44">
        <v>39</v>
      </c>
      <c r="C44" s="24">
        <v>2.2698640823364258E-3</v>
      </c>
      <c r="D44" s="24">
        <v>4.8625916242599487E-3</v>
      </c>
      <c r="E44" s="24">
        <v>0.31083332735632846</v>
      </c>
      <c r="F44" s="24">
        <v>0</v>
      </c>
      <c r="I44" s="53">
        <v>0</v>
      </c>
      <c r="J44" s="53">
        <v>4892.291035503149</v>
      </c>
      <c r="K44" s="53">
        <v>0</v>
      </c>
      <c r="L44" s="24">
        <v>0.8252556324005127</v>
      </c>
      <c r="M44" s="24">
        <v>0.77834415435791016</v>
      </c>
      <c r="N44" s="24">
        <v>0.28440499305725098</v>
      </c>
      <c r="P44" s="53">
        <v>14.49427207722626</v>
      </c>
      <c r="Q44" s="54">
        <v>530.99776559024724</v>
      </c>
      <c r="R44" s="54">
        <v>14.528162011207826</v>
      </c>
      <c r="S44" s="54">
        <v>622.25127507544005</v>
      </c>
      <c r="T44" s="54">
        <v>3.3889933981566145E-2</v>
      </c>
      <c r="U44" s="54">
        <v>91.253509485192808</v>
      </c>
      <c r="W44" s="69">
        <f t="shared" si="2"/>
        <v>1448896.2099570357</v>
      </c>
      <c r="X44" s="69">
        <f t="shared" si="3"/>
        <v>1452193.9498457073</v>
      </c>
      <c r="Y44" s="69">
        <f t="shared" si="0"/>
        <v>3297.7398886714218</v>
      </c>
      <c r="AA44" s="68">
        <f t="shared" si="4"/>
        <v>0</v>
      </c>
      <c r="AB44" s="68">
        <f t="shared" si="5"/>
        <v>1</v>
      </c>
      <c r="AC44" s="68">
        <f t="shared" si="1"/>
        <v>1</v>
      </c>
      <c r="AE44">
        <v>25000</v>
      </c>
      <c r="AF44">
        <v>4.0000000000000001E-3</v>
      </c>
      <c r="AG44">
        <v>0.996</v>
      </c>
      <c r="AH44">
        <v>0.996</v>
      </c>
    </row>
    <row r="45" spans="1:34" x14ac:dyDescent="0.25">
      <c r="A45">
        <v>40</v>
      </c>
      <c r="C45" s="24">
        <v>3.8089752197265625E-3</v>
      </c>
      <c r="D45" s="24">
        <v>3.1329452991485596E-2</v>
      </c>
      <c r="E45" s="24">
        <v>0.19230923603245501</v>
      </c>
      <c r="F45" s="24">
        <v>0</v>
      </c>
      <c r="I45" s="53">
        <v>0</v>
      </c>
      <c r="J45" s="53">
        <v>4822.8446394205093</v>
      </c>
      <c r="K45" s="53">
        <v>0</v>
      </c>
      <c r="L45" s="24">
        <v>0.86376309394836426</v>
      </c>
      <c r="M45" s="24">
        <v>0.72468507289886475</v>
      </c>
      <c r="N45" s="24">
        <v>0.30268514156341553</v>
      </c>
      <c r="P45" s="53">
        <v>15.146423395485332</v>
      </c>
      <c r="Q45" s="54">
        <v>461.96972853399143</v>
      </c>
      <c r="R45" s="54">
        <v>15.188796833223277</v>
      </c>
      <c r="S45" s="54">
        <v>592.2091932715083</v>
      </c>
      <c r="T45" s="54">
        <v>4.2373437737944997E-2</v>
      </c>
      <c r="U45" s="54">
        <v>130.23946473751687</v>
      </c>
      <c r="W45" s="69">
        <f t="shared" si="2"/>
        <v>1514180.3698199994</v>
      </c>
      <c r="X45" s="69">
        <f t="shared" si="3"/>
        <v>1518287.4741290561</v>
      </c>
      <c r="Y45" s="69">
        <f t="shared" si="0"/>
        <v>4107.1043090569829</v>
      </c>
      <c r="AA45" s="68">
        <f t="shared" si="4"/>
        <v>0</v>
      </c>
      <c r="AB45" s="68">
        <f t="shared" si="5"/>
        <v>1</v>
      </c>
      <c r="AC45" s="68">
        <f t="shared" si="1"/>
        <v>1</v>
      </c>
      <c r="AE45">
        <v>26000</v>
      </c>
      <c r="AF45">
        <v>4.0000000000000001E-3</v>
      </c>
      <c r="AG45">
        <v>0.996</v>
      </c>
      <c r="AH45">
        <v>0.996</v>
      </c>
    </row>
    <row r="46" spans="1:34" x14ac:dyDescent="0.25">
      <c r="A46">
        <v>41</v>
      </c>
      <c r="C46" s="24">
        <v>3.7922263145446777E-3</v>
      </c>
      <c r="D46" s="24">
        <v>1.9793272018432617E-2</v>
      </c>
      <c r="E46" s="24">
        <v>0.29007584940124193</v>
      </c>
      <c r="F46" s="24">
        <v>0</v>
      </c>
      <c r="I46" s="53">
        <v>0</v>
      </c>
      <c r="J46" s="53">
        <v>4102.5900281965733</v>
      </c>
      <c r="K46" s="53">
        <v>0</v>
      </c>
      <c r="L46" s="24">
        <v>0.88099563121795654</v>
      </c>
      <c r="M46" s="24">
        <v>0.81213736534118652</v>
      </c>
      <c r="N46" s="24">
        <v>0.33914303779602051</v>
      </c>
      <c r="P46" s="53">
        <v>15.457886936264114</v>
      </c>
      <c r="Q46" s="54">
        <v>472.05437140623951</v>
      </c>
      <c r="R46" s="54">
        <v>15.489404075049475</v>
      </c>
      <c r="S46" s="54">
        <v>601.8973434808895</v>
      </c>
      <c r="T46" s="54">
        <v>3.1517138785360999E-2</v>
      </c>
      <c r="U46" s="54">
        <v>129.84297207464999</v>
      </c>
      <c r="W46" s="69">
        <f t="shared" si="2"/>
        <v>1545316.6392550049</v>
      </c>
      <c r="X46" s="69">
        <f t="shared" si="3"/>
        <v>1548338.5101614664</v>
      </c>
      <c r="Y46" s="69">
        <f t="shared" si="0"/>
        <v>3021.87090646145</v>
      </c>
      <c r="AA46" s="68">
        <f t="shared" si="4"/>
        <v>0</v>
      </c>
      <c r="AB46" s="68">
        <f t="shared" si="5"/>
        <v>1</v>
      </c>
      <c r="AC46" s="68">
        <f t="shared" si="1"/>
        <v>1</v>
      </c>
      <c r="AE46">
        <v>27000</v>
      </c>
      <c r="AF46">
        <v>3.0000000000000001E-3</v>
      </c>
      <c r="AG46">
        <v>0.997</v>
      </c>
      <c r="AH46">
        <v>0.997</v>
      </c>
    </row>
    <row r="47" spans="1:34" x14ac:dyDescent="0.25">
      <c r="A47">
        <v>42</v>
      </c>
      <c r="C47" s="24">
        <v>1.7808794975280762E-2</v>
      </c>
      <c r="D47" s="24">
        <v>9.7548216581344604E-3</v>
      </c>
      <c r="E47" s="24">
        <v>0.55717476608106276</v>
      </c>
      <c r="F47" s="24">
        <v>0</v>
      </c>
      <c r="I47" s="53">
        <v>0</v>
      </c>
      <c r="J47" s="53">
        <v>4271.5761810541153</v>
      </c>
      <c r="K47" s="53">
        <v>0</v>
      </c>
      <c r="L47" s="24">
        <v>0.79085111618041992</v>
      </c>
      <c r="M47" s="24">
        <v>0.7715599536895752</v>
      </c>
      <c r="N47" s="24">
        <v>0.30591350793838501</v>
      </c>
      <c r="P47" s="53">
        <v>13.689579436227037</v>
      </c>
      <c r="Q47" s="54">
        <v>492.17183851145899</v>
      </c>
      <c r="R47" s="54">
        <v>13.703110277711932</v>
      </c>
      <c r="S47" s="54">
        <v>634.08813381607183</v>
      </c>
      <c r="T47" s="54">
        <v>1.3530841484895362E-2</v>
      </c>
      <c r="U47" s="54">
        <v>141.91629530461285</v>
      </c>
      <c r="W47" s="69">
        <f t="shared" si="2"/>
        <v>1368465.7717841922</v>
      </c>
      <c r="X47" s="69">
        <f t="shared" si="3"/>
        <v>1369676.9396373772</v>
      </c>
      <c r="Y47" s="69">
        <f t="shared" si="0"/>
        <v>1211.1678531849234</v>
      </c>
      <c r="AA47" s="68">
        <f t="shared" si="4"/>
        <v>0</v>
      </c>
      <c r="AB47" s="68">
        <f t="shared" si="5"/>
        <v>1</v>
      </c>
      <c r="AC47" s="68">
        <f t="shared" si="1"/>
        <v>1</v>
      </c>
      <c r="AE47">
        <v>28000</v>
      </c>
      <c r="AF47">
        <v>3.0000000000000001E-3</v>
      </c>
      <c r="AG47">
        <v>0.997</v>
      </c>
      <c r="AH47">
        <v>0.997</v>
      </c>
    </row>
    <row r="48" spans="1:34" x14ac:dyDescent="0.25">
      <c r="A48">
        <v>43</v>
      </c>
      <c r="C48" s="24">
        <v>4.4709920883178711E-2</v>
      </c>
      <c r="D48" s="24">
        <v>2.2658109664916992E-2</v>
      </c>
      <c r="E48" s="24">
        <v>0.19905607461750807</v>
      </c>
      <c r="F48" s="24">
        <v>0</v>
      </c>
      <c r="I48" s="53">
        <v>0</v>
      </c>
      <c r="J48" s="53">
        <v>6132.5449496507645</v>
      </c>
      <c r="K48" s="53">
        <v>0</v>
      </c>
      <c r="L48" s="24">
        <v>0.89156532287597656</v>
      </c>
      <c r="M48" s="24">
        <v>0.72324192523956299</v>
      </c>
      <c r="N48" s="24">
        <v>0.33540558815002441</v>
      </c>
      <c r="P48" s="53">
        <v>14.925049054760171</v>
      </c>
      <c r="Q48" s="54">
        <v>585.34204675804745</v>
      </c>
      <c r="R48" s="54">
        <v>15.019777888848603</v>
      </c>
      <c r="S48" s="54">
        <v>618.00290614981964</v>
      </c>
      <c r="T48" s="54">
        <v>9.4728834088432023E-2</v>
      </c>
      <c r="U48" s="54">
        <v>32.660859391772192</v>
      </c>
      <c r="W48" s="69">
        <f t="shared" si="2"/>
        <v>1491919.563429259</v>
      </c>
      <c r="X48" s="69">
        <f t="shared" si="3"/>
        <v>1501359.7859787105</v>
      </c>
      <c r="Y48" s="69">
        <f t="shared" si="0"/>
        <v>9440.2225494514314</v>
      </c>
      <c r="AA48" s="68">
        <f t="shared" si="4"/>
        <v>0</v>
      </c>
      <c r="AB48" s="68">
        <f t="shared" si="5"/>
        <v>1</v>
      </c>
      <c r="AC48" s="68">
        <f t="shared" si="1"/>
        <v>1</v>
      </c>
      <c r="AE48">
        <v>29000</v>
      </c>
      <c r="AF48">
        <v>3.0000000000000001E-3</v>
      </c>
      <c r="AG48">
        <v>0.997</v>
      </c>
      <c r="AH48">
        <v>0.997</v>
      </c>
    </row>
    <row r="49" spans="1:34" x14ac:dyDescent="0.25">
      <c r="A49">
        <v>44</v>
      </c>
      <c r="C49" s="24">
        <v>4.8114299774169922E-2</v>
      </c>
      <c r="D49" s="24">
        <v>4.9385428428649902E-3</v>
      </c>
      <c r="E49" s="24">
        <v>0.21120999438029345</v>
      </c>
      <c r="F49" s="24">
        <v>0</v>
      </c>
      <c r="I49" s="53">
        <v>0</v>
      </c>
      <c r="J49" s="53">
        <v>2537.071704864502</v>
      </c>
      <c r="K49" s="53">
        <v>0</v>
      </c>
      <c r="L49" s="24">
        <v>0.80303788185119629</v>
      </c>
      <c r="M49" s="24">
        <v>0.70488357543945313</v>
      </c>
      <c r="N49" s="24">
        <v>0.27430051565170288</v>
      </c>
      <c r="P49" s="53">
        <v>13.453640099361337</v>
      </c>
      <c r="Q49" s="54">
        <v>445.11748545453452</v>
      </c>
      <c r="R49" s="54">
        <v>13.491670895414865</v>
      </c>
      <c r="S49" s="54">
        <v>589.93179373299199</v>
      </c>
      <c r="T49" s="54">
        <v>3.8030796053527993E-2</v>
      </c>
      <c r="U49" s="54">
        <v>144.81430827845747</v>
      </c>
      <c r="W49" s="69">
        <f t="shared" si="2"/>
        <v>1344918.8924506791</v>
      </c>
      <c r="X49" s="69">
        <f t="shared" si="3"/>
        <v>1348577.1577477534</v>
      </c>
      <c r="Y49" s="69">
        <f t="shared" si="0"/>
        <v>3658.265297074342</v>
      </c>
      <c r="AA49" s="68">
        <f t="shared" si="4"/>
        <v>0</v>
      </c>
      <c r="AB49" s="68">
        <f t="shared" si="5"/>
        <v>1</v>
      </c>
      <c r="AC49" s="68">
        <f t="shared" si="1"/>
        <v>1</v>
      </c>
      <c r="AE49">
        <v>30000</v>
      </c>
      <c r="AF49">
        <v>3.0000000000000001E-3</v>
      </c>
      <c r="AG49">
        <v>0.997</v>
      </c>
      <c r="AH49">
        <v>0.997</v>
      </c>
    </row>
    <row r="50" spans="1:34" x14ac:dyDescent="0.25">
      <c r="A50">
        <v>45</v>
      </c>
      <c r="C50" s="24">
        <v>2.2092923521995544E-2</v>
      </c>
      <c r="D50" s="24">
        <v>2.1964162588119507E-2</v>
      </c>
      <c r="E50" s="24">
        <v>0.1553868597903667</v>
      </c>
      <c r="F50" s="24">
        <v>0</v>
      </c>
      <c r="I50" s="53">
        <v>0</v>
      </c>
      <c r="J50" s="53">
        <v>3933.5992187261581</v>
      </c>
      <c r="K50" s="53">
        <v>0</v>
      </c>
      <c r="L50" s="24">
        <v>0.85367542505264282</v>
      </c>
      <c r="M50" s="24">
        <v>0.78101277351379395</v>
      </c>
      <c r="N50" s="24">
        <v>0.29297572374343872</v>
      </c>
      <c r="P50" s="53">
        <v>14.692958925037763</v>
      </c>
      <c r="Q50" s="54">
        <v>475.36130918909828</v>
      </c>
      <c r="R50" s="54">
        <v>14.737441546764687</v>
      </c>
      <c r="S50" s="54">
        <v>591.86341425344324</v>
      </c>
      <c r="T50" s="54">
        <v>4.4482621726924521E-2</v>
      </c>
      <c r="U50" s="54">
        <v>116.50210506434496</v>
      </c>
      <c r="W50" s="69">
        <f t="shared" si="2"/>
        <v>1468820.5311945872</v>
      </c>
      <c r="X50" s="69">
        <f t="shared" si="3"/>
        <v>1473152.2912622155</v>
      </c>
      <c r="Y50" s="69">
        <f t="shared" si="0"/>
        <v>4331.7600676281072</v>
      </c>
      <c r="AA50" s="68">
        <f t="shared" si="4"/>
        <v>0</v>
      </c>
      <c r="AB50" s="68">
        <f t="shared" si="5"/>
        <v>1</v>
      </c>
      <c r="AC50" s="68">
        <f t="shared" si="1"/>
        <v>1</v>
      </c>
      <c r="AE50">
        <v>35000</v>
      </c>
      <c r="AF50">
        <v>2E-3</v>
      </c>
      <c r="AG50">
        <v>0.998</v>
      </c>
      <c r="AH50">
        <v>0.998</v>
      </c>
    </row>
    <row r="51" spans="1:34" x14ac:dyDescent="0.25">
      <c r="A51">
        <v>46</v>
      </c>
      <c r="C51" s="24">
        <v>6.2493324279785156E-2</v>
      </c>
      <c r="D51" s="24">
        <v>4.3793797492980957E-2</v>
      </c>
      <c r="E51" s="24">
        <v>0.24244540921169336</v>
      </c>
      <c r="F51" s="24">
        <v>0</v>
      </c>
      <c r="I51" s="53">
        <v>0</v>
      </c>
      <c r="J51" s="53">
        <v>6399.7320830821991</v>
      </c>
      <c r="K51" s="53">
        <v>0</v>
      </c>
      <c r="L51" s="24">
        <v>0.87336963415145874</v>
      </c>
      <c r="M51" s="24">
        <v>0.76308989524841309</v>
      </c>
      <c r="N51" s="24">
        <v>0.28452086448669434</v>
      </c>
      <c r="P51" s="53">
        <v>14.384812055216573</v>
      </c>
      <c r="Q51" s="54">
        <v>552.89660327046874</v>
      </c>
      <c r="R51" s="54">
        <v>14.443546524508134</v>
      </c>
      <c r="S51" s="54">
        <v>618.07460617645722</v>
      </c>
      <c r="T51" s="54">
        <v>5.8734469291561453E-2</v>
      </c>
      <c r="U51" s="54">
        <v>65.178002905988478</v>
      </c>
      <c r="W51" s="69">
        <f t="shared" si="2"/>
        <v>1437928.3089183869</v>
      </c>
      <c r="X51" s="69">
        <f t="shared" si="3"/>
        <v>1443736.577844637</v>
      </c>
      <c r="Y51" s="69">
        <f t="shared" si="0"/>
        <v>5808.2689262501572</v>
      </c>
      <c r="AA51" s="68">
        <f t="shared" si="4"/>
        <v>0</v>
      </c>
      <c r="AB51" s="68">
        <f t="shared" si="5"/>
        <v>1</v>
      </c>
      <c r="AC51" s="68">
        <f t="shared" si="1"/>
        <v>1</v>
      </c>
      <c r="AE51">
        <v>40000</v>
      </c>
      <c r="AF51">
        <v>2E-3</v>
      </c>
      <c r="AG51">
        <v>0.998</v>
      </c>
      <c r="AH51">
        <v>0.998</v>
      </c>
    </row>
    <row r="52" spans="1:34" x14ac:dyDescent="0.25">
      <c r="A52">
        <v>47</v>
      </c>
      <c r="C52" s="24">
        <v>3.9754211902618408E-2</v>
      </c>
      <c r="D52" s="24">
        <v>5.6364834308624268E-3</v>
      </c>
      <c r="E52" s="24">
        <v>0.26863191783464885</v>
      </c>
      <c r="F52" s="24">
        <v>0</v>
      </c>
      <c r="I52" s="53">
        <v>0</v>
      </c>
      <c r="J52" s="53">
        <v>5836.4449068903923</v>
      </c>
      <c r="K52" s="53">
        <v>0</v>
      </c>
      <c r="L52" s="24">
        <v>0.81916582584381104</v>
      </c>
      <c r="M52" s="24">
        <v>0.75007027387619019</v>
      </c>
      <c r="N52" s="24">
        <v>0.29593569040298462</v>
      </c>
      <c r="P52" s="53">
        <v>13.843649822332688</v>
      </c>
      <c r="Q52" s="54">
        <v>541.13852659612178</v>
      </c>
      <c r="R52" s="54">
        <v>13.880367457509308</v>
      </c>
      <c r="S52" s="54">
        <v>619.10199387197702</v>
      </c>
      <c r="T52" s="54">
        <v>3.6717635176620078E-2</v>
      </c>
      <c r="U52" s="54">
        <v>77.963467275855237</v>
      </c>
      <c r="W52" s="69">
        <f t="shared" si="2"/>
        <v>1383823.8437066728</v>
      </c>
      <c r="X52" s="69">
        <f t="shared" si="3"/>
        <v>1387417.6437570588</v>
      </c>
      <c r="Y52" s="69">
        <f t="shared" si="0"/>
        <v>3593.8000503861526</v>
      </c>
      <c r="AA52" s="68">
        <f t="shared" si="4"/>
        <v>0</v>
      </c>
      <c r="AB52" s="68">
        <f t="shared" si="5"/>
        <v>1</v>
      </c>
      <c r="AC52" s="68">
        <f t="shared" si="1"/>
        <v>1</v>
      </c>
      <c r="AE52">
        <v>45000</v>
      </c>
      <c r="AF52">
        <v>2E-3</v>
      </c>
      <c r="AG52">
        <v>0.998</v>
      </c>
      <c r="AH52">
        <v>0.998</v>
      </c>
    </row>
    <row r="53" spans="1:34" x14ac:dyDescent="0.25">
      <c r="A53">
        <v>48</v>
      </c>
      <c r="C53" s="24">
        <v>2.0250499248504639E-2</v>
      </c>
      <c r="D53" s="24">
        <v>7.2486698627471924E-3</v>
      </c>
      <c r="E53" s="24">
        <v>0.35152328704754332</v>
      </c>
      <c r="F53" s="24">
        <v>0</v>
      </c>
      <c r="I53" s="53">
        <v>0</v>
      </c>
      <c r="J53" s="53">
        <v>6644.0552473068237</v>
      </c>
      <c r="K53" s="53">
        <v>0</v>
      </c>
      <c r="L53" s="24">
        <v>0.85346940159797668</v>
      </c>
      <c r="M53" s="24">
        <v>0.76559591293334961</v>
      </c>
      <c r="N53" s="24">
        <v>0.32967782020568848</v>
      </c>
      <c r="P53" s="53">
        <v>14.735609373974313</v>
      </c>
      <c r="Q53" s="54">
        <v>488.20309804198837</v>
      </c>
      <c r="R53" s="54">
        <v>14.75782068337905</v>
      </c>
      <c r="S53" s="54">
        <v>612.38766516193994</v>
      </c>
      <c r="T53" s="54">
        <v>2.2211309404736923E-2</v>
      </c>
      <c r="U53" s="54">
        <v>124.18456711995157</v>
      </c>
      <c r="W53" s="69">
        <f t="shared" si="2"/>
        <v>1473072.7342993894</v>
      </c>
      <c r="X53" s="69">
        <f t="shared" si="3"/>
        <v>1475169.6806727431</v>
      </c>
      <c r="Y53" s="69">
        <f t="shared" si="0"/>
        <v>2096.9463733537405</v>
      </c>
      <c r="AA53" s="68">
        <f t="shared" si="4"/>
        <v>0</v>
      </c>
      <c r="AB53" s="68">
        <f t="shared" si="5"/>
        <v>1</v>
      </c>
      <c r="AC53" s="68">
        <f t="shared" si="1"/>
        <v>1</v>
      </c>
      <c r="AE53">
        <v>50000</v>
      </c>
      <c r="AF53">
        <v>2E-3</v>
      </c>
      <c r="AG53">
        <v>0.998</v>
      </c>
      <c r="AH53">
        <v>0.998</v>
      </c>
    </row>
    <row r="54" spans="1:34" x14ac:dyDescent="0.25">
      <c r="A54">
        <v>49</v>
      </c>
      <c r="C54" s="24">
        <v>2.83336341381073E-2</v>
      </c>
      <c r="D54" s="24">
        <v>2.6217192411422729E-2</v>
      </c>
      <c r="E54" s="24">
        <v>0.51119361347818104</v>
      </c>
      <c r="F54" s="24">
        <v>0</v>
      </c>
      <c r="I54" s="53">
        <v>0</v>
      </c>
      <c r="J54" s="53">
        <v>4306.368064135313</v>
      </c>
      <c r="K54" s="53">
        <v>0</v>
      </c>
      <c r="L54" s="24">
        <v>0.8416297435760498</v>
      </c>
      <c r="M54" s="24">
        <v>0.75693625211715698</v>
      </c>
      <c r="N54" s="24">
        <v>0.36367321014404297</v>
      </c>
      <c r="P54" s="53">
        <v>14.382297617101862</v>
      </c>
      <c r="Q54" s="54">
        <v>510.60631025048696</v>
      </c>
      <c r="R54" s="54">
        <v>14.412591147651559</v>
      </c>
      <c r="S54" s="54">
        <v>639.15618960437632</v>
      </c>
      <c r="T54" s="54">
        <v>3.0293530549696968E-2</v>
      </c>
      <c r="U54" s="54">
        <v>128.54987935388937</v>
      </c>
      <c r="W54" s="69">
        <f t="shared" si="2"/>
        <v>1437719.1553999358</v>
      </c>
      <c r="X54" s="69">
        <f t="shared" si="3"/>
        <v>1440619.9585755514</v>
      </c>
      <c r="Y54" s="69">
        <f t="shared" si="0"/>
        <v>2900.803175615807</v>
      </c>
      <c r="AA54" s="68">
        <f t="shared" si="4"/>
        <v>0</v>
      </c>
      <c r="AB54" s="68">
        <f t="shared" si="5"/>
        <v>1</v>
      </c>
      <c r="AC54" s="68">
        <f t="shared" si="1"/>
        <v>1</v>
      </c>
      <c r="AE54">
        <v>55000</v>
      </c>
      <c r="AF54">
        <v>2E-3</v>
      </c>
      <c r="AG54">
        <v>0.998</v>
      </c>
      <c r="AH54">
        <v>0.998</v>
      </c>
    </row>
    <row r="55" spans="1:34" x14ac:dyDescent="0.25">
      <c r="A55">
        <v>50</v>
      </c>
      <c r="C55" s="24">
        <v>4.3522119522094727E-2</v>
      </c>
      <c r="D55" s="24">
        <v>3.0175685882568359E-2</v>
      </c>
      <c r="E55" s="24">
        <v>0.49682745524321859</v>
      </c>
      <c r="F55" s="24">
        <v>0</v>
      </c>
      <c r="I55" s="53">
        <v>0</v>
      </c>
      <c r="J55" s="53">
        <v>8134.3855708837509</v>
      </c>
      <c r="K55" s="53">
        <v>0</v>
      </c>
      <c r="L55" s="24">
        <v>0.79996085166931152</v>
      </c>
      <c r="M55" s="24">
        <v>0.88067626953125</v>
      </c>
      <c r="N55" s="24">
        <v>0.30455869436264038</v>
      </c>
      <c r="P55" s="53">
        <v>13.507340213068439</v>
      </c>
      <c r="Q55" s="54">
        <v>554.46747871989294</v>
      </c>
      <c r="R55" s="54">
        <v>13.511238029348579</v>
      </c>
      <c r="S55" s="54">
        <v>659.35966007057743</v>
      </c>
      <c r="T55" s="54">
        <v>3.8978162801406313E-3</v>
      </c>
      <c r="U55" s="54">
        <v>104.8921813506845</v>
      </c>
      <c r="W55" s="69">
        <f t="shared" si="2"/>
        <v>1350179.553828124</v>
      </c>
      <c r="X55" s="69">
        <f t="shared" si="3"/>
        <v>1350464.4432747874</v>
      </c>
      <c r="Y55" s="69">
        <f t="shared" si="0"/>
        <v>284.88944666337864</v>
      </c>
      <c r="AA55" s="68">
        <f t="shared" si="4"/>
        <v>0</v>
      </c>
      <c r="AB55" s="68">
        <f t="shared" si="5"/>
        <v>1</v>
      </c>
      <c r="AC55" s="68">
        <f t="shared" si="1"/>
        <v>1</v>
      </c>
      <c r="AE55">
        <v>60000</v>
      </c>
      <c r="AF55">
        <v>2E-3</v>
      </c>
      <c r="AG55">
        <v>0.998</v>
      </c>
      <c r="AH55">
        <v>0.998</v>
      </c>
    </row>
    <row r="56" spans="1:34" x14ac:dyDescent="0.25">
      <c r="A56">
        <v>51</v>
      </c>
      <c r="C56" s="24">
        <v>7.9212188720703125E-3</v>
      </c>
      <c r="D56" s="24">
        <v>6.9600790739059448E-3</v>
      </c>
      <c r="E56" s="24">
        <v>0.34322737740664361</v>
      </c>
      <c r="F56" s="24">
        <v>0</v>
      </c>
      <c r="I56" s="53">
        <v>0</v>
      </c>
      <c r="J56" s="53">
        <v>4617.9303899407387</v>
      </c>
      <c r="K56" s="53">
        <v>0</v>
      </c>
      <c r="L56" s="24">
        <v>0.83809030055999756</v>
      </c>
      <c r="M56" s="24">
        <v>0.77742171287536621</v>
      </c>
      <c r="N56" s="24">
        <v>0.32699710130691528</v>
      </c>
      <c r="P56" s="53">
        <v>14.639976924606986</v>
      </c>
      <c r="Q56" s="54">
        <v>503.16288706687214</v>
      </c>
      <c r="R56" s="54">
        <v>14.670215719672086</v>
      </c>
      <c r="S56" s="54">
        <v>616.97014592028847</v>
      </c>
      <c r="T56" s="54">
        <v>3.0238795065100632E-2</v>
      </c>
      <c r="U56" s="54">
        <v>113.80725885341633</v>
      </c>
      <c r="W56" s="69">
        <f t="shared" si="2"/>
        <v>1463494.5295736317</v>
      </c>
      <c r="X56" s="69">
        <f t="shared" si="3"/>
        <v>1466404.6018212882</v>
      </c>
      <c r="Y56" s="69">
        <f t="shared" si="0"/>
        <v>2910.0722476566466</v>
      </c>
      <c r="AA56" s="68">
        <f t="shared" si="4"/>
        <v>0</v>
      </c>
      <c r="AB56" s="68">
        <f t="shared" si="5"/>
        <v>1</v>
      </c>
      <c r="AC56" s="68">
        <f t="shared" si="1"/>
        <v>1</v>
      </c>
      <c r="AE56">
        <v>65000</v>
      </c>
      <c r="AF56">
        <v>2E-3</v>
      </c>
      <c r="AG56">
        <v>0.998</v>
      </c>
      <c r="AH56">
        <v>0.998</v>
      </c>
    </row>
    <row r="57" spans="1:34" x14ac:dyDescent="0.25">
      <c r="A57">
        <v>52</v>
      </c>
      <c r="C57" s="24">
        <v>1.9625633955001831E-2</v>
      </c>
      <c r="D57" s="24">
        <v>2.1193802356719971E-2</v>
      </c>
      <c r="E57" s="24">
        <v>0.20213590636069784</v>
      </c>
      <c r="F57" s="24">
        <v>0</v>
      </c>
      <c r="I57" s="53">
        <v>0</v>
      </c>
      <c r="J57" s="53">
        <v>5262.7432160079479</v>
      </c>
      <c r="K57" s="53">
        <v>0</v>
      </c>
      <c r="L57" s="24">
        <v>0.82452851533889771</v>
      </c>
      <c r="M57" s="24">
        <v>0.71788442134857178</v>
      </c>
      <c r="N57" s="24">
        <v>0.28778153657913208</v>
      </c>
      <c r="P57" s="53">
        <v>14.237235603519695</v>
      </c>
      <c r="Q57" s="54">
        <v>467.75884268320908</v>
      </c>
      <c r="R57" s="54">
        <v>14.269897190300554</v>
      </c>
      <c r="S57" s="54">
        <v>594.0613061551461</v>
      </c>
      <c r="T57" s="54">
        <v>3.2661586780859508E-2</v>
      </c>
      <c r="U57" s="54">
        <v>126.30246347193702</v>
      </c>
      <c r="W57" s="69">
        <f t="shared" si="2"/>
        <v>1423255.8015092863</v>
      </c>
      <c r="X57" s="69">
        <f t="shared" si="3"/>
        <v>1426395.6577239004</v>
      </c>
      <c r="Y57" s="69">
        <f t="shared" si="0"/>
        <v>3139.8562146140139</v>
      </c>
      <c r="AA57" s="68">
        <f t="shared" si="4"/>
        <v>0</v>
      </c>
      <c r="AB57" s="68">
        <f t="shared" si="5"/>
        <v>1</v>
      </c>
      <c r="AC57" s="68">
        <f t="shared" si="1"/>
        <v>1</v>
      </c>
      <c r="AE57">
        <v>70000</v>
      </c>
      <c r="AF57">
        <v>2E-3</v>
      </c>
      <c r="AG57">
        <v>0.998</v>
      </c>
      <c r="AH57">
        <v>0.998</v>
      </c>
    </row>
    <row r="58" spans="1:34" x14ac:dyDescent="0.25">
      <c r="A58">
        <v>53</v>
      </c>
      <c r="C58" s="24">
        <v>6.5130442380905151E-3</v>
      </c>
      <c r="D58" s="24">
        <v>2.9519975185394287E-2</v>
      </c>
      <c r="E58" s="24">
        <v>0.38889512790482261</v>
      </c>
      <c r="F58" s="24">
        <v>0</v>
      </c>
      <c r="I58" s="53">
        <v>0</v>
      </c>
      <c r="J58" s="53">
        <v>4897.3201774060726</v>
      </c>
      <c r="K58" s="53">
        <v>0</v>
      </c>
      <c r="L58" s="24">
        <v>0.85828131437301636</v>
      </c>
      <c r="M58" s="24">
        <v>0.68462610244750977</v>
      </c>
      <c r="N58" s="24">
        <v>0.29857254028320313</v>
      </c>
      <c r="P58" s="53">
        <v>14.958340937589115</v>
      </c>
      <c r="Q58" s="54">
        <v>541.20357865748372</v>
      </c>
      <c r="R58" s="54">
        <v>15.020856453758094</v>
      </c>
      <c r="S58" s="54">
        <v>636.94946064293481</v>
      </c>
      <c r="T58" s="54">
        <v>6.2515516168978991E-2</v>
      </c>
      <c r="U58" s="54">
        <v>95.745881985451092</v>
      </c>
      <c r="W58" s="69">
        <f t="shared" si="2"/>
        <v>1495292.8901802541</v>
      </c>
      <c r="X58" s="69">
        <f t="shared" si="3"/>
        <v>1501448.6959151665</v>
      </c>
      <c r="Y58" s="69">
        <f t="shared" si="0"/>
        <v>6155.8057349124483</v>
      </c>
      <c r="AA58" s="68">
        <f t="shared" si="4"/>
        <v>0</v>
      </c>
      <c r="AB58" s="68">
        <f t="shared" si="5"/>
        <v>1</v>
      </c>
      <c r="AC58" s="68">
        <f t="shared" si="1"/>
        <v>1</v>
      </c>
      <c r="AE58">
        <v>75000</v>
      </c>
      <c r="AF58">
        <v>2E-3</v>
      </c>
      <c r="AG58">
        <v>0.998</v>
      </c>
      <c r="AH58">
        <v>0.998</v>
      </c>
    </row>
    <row r="59" spans="1:34" x14ac:dyDescent="0.25">
      <c r="A59">
        <v>54</v>
      </c>
      <c r="C59" s="24">
        <v>2.4149328470230103E-2</v>
      </c>
      <c r="D59" s="24">
        <v>8.8334530591964722E-3</v>
      </c>
      <c r="E59" s="24">
        <v>0.15212518479518447</v>
      </c>
      <c r="F59" s="24">
        <v>0</v>
      </c>
      <c r="I59" s="53">
        <v>0</v>
      </c>
      <c r="J59" s="53">
        <v>6194.5966444909573</v>
      </c>
      <c r="K59" s="53">
        <v>0</v>
      </c>
      <c r="L59" s="24">
        <v>0.84286636114120483</v>
      </c>
      <c r="M59" s="24">
        <v>0.84437274932861328</v>
      </c>
      <c r="N59" s="24">
        <v>0.32874536514282227</v>
      </c>
      <c r="P59" s="53">
        <v>14.504801951531009</v>
      </c>
      <c r="Q59" s="54">
        <v>525.88878651258619</v>
      </c>
      <c r="R59" s="54">
        <v>14.524813743875745</v>
      </c>
      <c r="S59" s="54">
        <v>599.40057253058569</v>
      </c>
      <c r="T59" s="54">
        <v>2.0011792344735824E-2</v>
      </c>
      <c r="U59" s="54">
        <v>73.511786017999498</v>
      </c>
      <c r="W59" s="69">
        <f t="shared" si="2"/>
        <v>1449954.3063665882</v>
      </c>
      <c r="X59" s="69">
        <f t="shared" si="3"/>
        <v>1451881.9738150437</v>
      </c>
      <c r="Y59" s="69">
        <f t="shared" si="0"/>
        <v>1927.6674484555829</v>
      </c>
      <c r="AA59" s="68">
        <f t="shared" si="4"/>
        <v>0</v>
      </c>
      <c r="AB59" s="68">
        <f t="shared" si="5"/>
        <v>1</v>
      </c>
      <c r="AC59" s="68">
        <f t="shared" si="1"/>
        <v>1</v>
      </c>
      <c r="AE59">
        <v>80000</v>
      </c>
      <c r="AF59">
        <v>2E-3</v>
      </c>
      <c r="AG59">
        <v>0.998</v>
      </c>
      <c r="AH59">
        <v>0.998</v>
      </c>
    </row>
    <row r="60" spans="1:34" x14ac:dyDescent="0.25">
      <c r="A60">
        <v>55</v>
      </c>
      <c r="C60" s="24">
        <v>1.1736959218978882E-2</v>
      </c>
      <c r="D60" s="24">
        <v>3.5405099391937256E-2</v>
      </c>
      <c r="E60" s="24">
        <v>0.35367173669282947</v>
      </c>
      <c r="F60" s="24">
        <v>0</v>
      </c>
      <c r="I60" s="53">
        <v>0</v>
      </c>
      <c r="J60" s="53">
        <v>5156.99852257967</v>
      </c>
      <c r="K60" s="53">
        <v>0</v>
      </c>
      <c r="L60" s="24">
        <v>0.78511714935302734</v>
      </c>
      <c r="M60" s="24">
        <v>0.74165785312652588</v>
      </c>
      <c r="N60" s="24">
        <v>0.35154712200164795</v>
      </c>
      <c r="P60" s="53">
        <v>13.678205741894812</v>
      </c>
      <c r="Q60" s="54">
        <v>464.66210682955506</v>
      </c>
      <c r="R60" s="54">
        <v>13.695572251362833</v>
      </c>
      <c r="S60" s="54">
        <v>604.18633238622078</v>
      </c>
      <c r="T60" s="54">
        <v>1.7366509468020652E-2</v>
      </c>
      <c r="U60" s="54">
        <v>139.52422555666573</v>
      </c>
      <c r="W60" s="69">
        <f t="shared" si="2"/>
        <v>1367355.9120826519</v>
      </c>
      <c r="X60" s="69">
        <f t="shared" si="3"/>
        <v>1368953.0388038971</v>
      </c>
      <c r="Y60" s="69">
        <f t="shared" si="0"/>
        <v>1597.1267212453995</v>
      </c>
      <c r="AA60" s="68">
        <f t="shared" si="4"/>
        <v>0</v>
      </c>
      <c r="AB60" s="68">
        <f t="shared" si="5"/>
        <v>1</v>
      </c>
      <c r="AC60" s="68">
        <f t="shared" si="1"/>
        <v>1</v>
      </c>
      <c r="AE60">
        <v>85000</v>
      </c>
      <c r="AF60">
        <v>2E-3</v>
      </c>
      <c r="AG60">
        <v>0.998</v>
      </c>
      <c r="AH60">
        <v>0.998</v>
      </c>
    </row>
    <row r="61" spans="1:34" x14ac:dyDescent="0.25">
      <c r="A61">
        <v>56</v>
      </c>
      <c r="C61" s="24">
        <v>1.8416941165924072E-2</v>
      </c>
      <c r="D61" s="24">
        <v>1.221466064453125E-2</v>
      </c>
      <c r="E61" s="24">
        <v>0.3255684358569027</v>
      </c>
      <c r="F61" s="24">
        <v>0</v>
      </c>
      <c r="I61" s="53">
        <v>0</v>
      </c>
      <c r="J61" s="53">
        <v>5106.1296835541725</v>
      </c>
      <c r="K61" s="53">
        <v>0</v>
      </c>
      <c r="L61" s="24">
        <v>0.86072435975074768</v>
      </c>
      <c r="M61" s="24">
        <v>0.78522515296936035</v>
      </c>
      <c r="N61" s="24">
        <v>0.23577547073364258</v>
      </c>
      <c r="P61" s="53">
        <v>14.842908992496335</v>
      </c>
      <c r="Q61" s="54">
        <v>568.41412359543961</v>
      </c>
      <c r="R61" s="54">
        <v>14.896670427886864</v>
      </c>
      <c r="S61" s="54">
        <v>636.78823843430393</v>
      </c>
      <c r="T61" s="54">
        <v>5.3761435390528689E-2</v>
      </c>
      <c r="U61" s="54">
        <v>68.37411483886433</v>
      </c>
      <c r="W61" s="69">
        <f t="shared" si="2"/>
        <v>1483722.4851260381</v>
      </c>
      <c r="X61" s="69">
        <f t="shared" si="3"/>
        <v>1489030.2545502521</v>
      </c>
      <c r="Y61" s="69">
        <f t="shared" si="0"/>
        <v>5307.7694242140042</v>
      </c>
      <c r="AA61" s="68">
        <f t="shared" si="4"/>
        <v>0</v>
      </c>
      <c r="AB61" s="68">
        <f t="shared" si="5"/>
        <v>1</v>
      </c>
      <c r="AC61" s="68">
        <f t="shared" si="1"/>
        <v>1</v>
      </c>
      <c r="AE61">
        <v>90000</v>
      </c>
      <c r="AF61">
        <v>2E-3</v>
      </c>
      <c r="AG61">
        <v>0.998</v>
      </c>
      <c r="AH61">
        <v>0.998</v>
      </c>
    </row>
    <row r="62" spans="1:34" x14ac:dyDescent="0.25">
      <c r="A62">
        <v>57</v>
      </c>
      <c r="C62" s="24">
        <v>5.3889751434326172E-3</v>
      </c>
      <c r="D62" s="24">
        <v>3.1599342823028564E-2</v>
      </c>
      <c r="E62" s="24">
        <v>0.27071435606733274</v>
      </c>
      <c r="F62" s="24">
        <v>0</v>
      </c>
      <c r="I62" s="53">
        <v>0</v>
      </c>
      <c r="J62" s="53">
        <v>5652.2712111473083</v>
      </c>
      <c r="K62" s="53">
        <v>0</v>
      </c>
      <c r="L62" s="24">
        <v>0.84303426742553711</v>
      </c>
      <c r="M62" s="24">
        <v>0.82493281364440918</v>
      </c>
      <c r="N62" s="24">
        <v>0.29860934615135193</v>
      </c>
      <c r="P62" s="53">
        <v>14.778241453239495</v>
      </c>
      <c r="Q62" s="54">
        <v>495.76377062175504</v>
      </c>
      <c r="R62" s="54">
        <v>14.801833581404823</v>
      </c>
      <c r="S62" s="54">
        <v>606.85180567852012</v>
      </c>
      <c r="T62" s="54">
        <v>2.3592128165327964E-2</v>
      </c>
      <c r="U62" s="54">
        <v>111.08803505676508</v>
      </c>
      <c r="W62" s="69">
        <f t="shared" si="2"/>
        <v>1477328.3815533279</v>
      </c>
      <c r="X62" s="69">
        <f t="shared" si="3"/>
        <v>1479576.5063348038</v>
      </c>
      <c r="Y62" s="69">
        <f t="shared" si="0"/>
        <v>2248.1247814760313</v>
      </c>
      <c r="AA62" s="68">
        <f t="shared" si="4"/>
        <v>0</v>
      </c>
      <c r="AB62" s="68">
        <f t="shared" si="5"/>
        <v>1</v>
      </c>
      <c r="AC62" s="68">
        <f t="shared" si="1"/>
        <v>1</v>
      </c>
      <c r="AE62">
        <v>95000</v>
      </c>
      <c r="AF62">
        <v>2E-3</v>
      </c>
      <c r="AG62">
        <v>0.998</v>
      </c>
      <c r="AH62">
        <v>0.998</v>
      </c>
    </row>
    <row r="63" spans="1:34" x14ac:dyDescent="0.25">
      <c r="A63">
        <v>58</v>
      </c>
      <c r="C63" s="24">
        <v>6.815001368522644E-3</v>
      </c>
      <c r="D63" s="24">
        <v>1.9217997789382935E-2</v>
      </c>
      <c r="E63" s="24">
        <v>0.20525473129628935</v>
      </c>
      <c r="F63" s="24">
        <v>0</v>
      </c>
      <c r="I63" s="53">
        <v>0</v>
      </c>
      <c r="J63" s="53">
        <v>5776.8309488892555</v>
      </c>
      <c r="K63" s="53">
        <v>0</v>
      </c>
      <c r="L63" s="24">
        <v>0.84339550137519836</v>
      </c>
      <c r="M63" s="24">
        <v>0.70967221260070801</v>
      </c>
      <c r="N63" s="24">
        <v>0.33385652303695679</v>
      </c>
      <c r="P63" s="53">
        <v>14.734888536850338</v>
      </c>
      <c r="Q63" s="54">
        <v>525.88365065238986</v>
      </c>
      <c r="R63" s="54">
        <v>14.783183905876907</v>
      </c>
      <c r="S63" s="54">
        <v>606.36206848232916</v>
      </c>
      <c r="T63" s="54">
        <v>4.8295369026568835E-2</v>
      </c>
      <c r="U63" s="54">
        <v>80.478417829939303</v>
      </c>
      <c r="W63" s="69">
        <f t="shared" si="2"/>
        <v>1472962.9700343814</v>
      </c>
      <c r="X63" s="69">
        <f t="shared" si="3"/>
        <v>1477712.0285192083</v>
      </c>
      <c r="Y63" s="69">
        <f t="shared" si="0"/>
        <v>4749.0584848269436</v>
      </c>
      <c r="AA63" s="68">
        <f t="shared" si="4"/>
        <v>0</v>
      </c>
      <c r="AB63" s="68">
        <f t="shared" si="5"/>
        <v>1</v>
      </c>
      <c r="AC63" s="68">
        <f t="shared" si="1"/>
        <v>1</v>
      </c>
      <c r="AE63">
        <v>100000</v>
      </c>
      <c r="AF63">
        <v>2E-3</v>
      </c>
      <c r="AG63">
        <v>0.998</v>
      </c>
      <c r="AH63">
        <v>0.998</v>
      </c>
    </row>
    <row r="64" spans="1:34" x14ac:dyDescent="0.25">
      <c r="A64">
        <v>59</v>
      </c>
      <c r="C64" s="24">
        <v>3.58390212059021E-2</v>
      </c>
      <c r="D64" s="24">
        <v>8.7528973817825317E-3</v>
      </c>
      <c r="E64" s="24">
        <v>0.56951088357330193</v>
      </c>
      <c r="F64" s="24">
        <v>0</v>
      </c>
      <c r="I64" s="53">
        <v>0</v>
      </c>
      <c r="J64" s="53">
        <v>6718.1885242462158</v>
      </c>
      <c r="K64" s="53">
        <v>0</v>
      </c>
      <c r="L64" s="24">
        <v>0.80844879150390625</v>
      </c>
      <c r="M64" s="24">
        <v>0.73700070381164551</v>
      </c>
      <c r="N64" s="24">
        <v>0.30669265985488892</v>
      </c>
      <c r="P64" s="53">
        <v>13.727198973771495</v>
      </c>
      <c r="Q64" s="54">
        <v>527.63259903764504</v>
      </c>
      <c r="R64" s="54">
        <v>13.744704862246756</v>
      </c>
      <c r="S64" s="54">
        <v>655.63425318386635</v>
      </c>
      <c r="T64" s="54">
        <v>1.7505888475261244E-2</v>
      </c>
      <c r="U64" s="54">
        <v>128.00165414622131</v>
      </c>
      <c r="W64" s="69">
        <f t="shared" si="2"/>
        <v>1372192.2647781118</v>
      </c>
      <c r="X64" s="69">
        <f t="shared" si="3"/>
        <v>1373814.8519714917</v>
      </c>
      <c r="Y64" s="69">
        <f t="shared" si="0"/>
        <v>1622.5871933799031</v>
      </c>
      <c r="AA64" s="68">
        <f t="shared" si="4"/>
        <v>0</v>
      </c>
      <c r="AB64" s="68">
        <f t="shared" si="5"/>
        <v>1</v>
      </c>
      <c r="AC64" s="68">
        <f t="shared" si="1"/>
        <v>1</v>
      </c>
    </row>
    <row r="65" spans="1:29" x14ac:dyDescent="0.25">
      <c r="A65">
        <v>60</v>
      </c>
      <c r="C65" s="24">
        <v>9.8714381456375122E-3</v>
      </c>
      <c r="D65" s="24">
        <v>1.3173386454582214E-2</v>
      </c>
      <c r="E65" s="24">
        <v>0.18231037408555098</v>
      </c>
      <c r="F65" s="24">
        <v>0</v>
      </c>
      <c r="I65" s="53">
        <v>0</v>
      </c>
      <c r="J65" s="53">
        <v>6366.153247654438</v>
      </c>
      <c r="K65" s="53">
        <v>0</v>
      </c>
      <c r="L65" s="24">
        <v>0.86302798986434937</v>
      </c>
      <c r="M65" s="24">
        <v>0.7824777364730835</v>
      </c>
      <c r="N65" s="24">
        <v>0.31713014841079712</v>
      </c>
      <c r="P65" s="53">
        <v>15.049499440546674</v>
      </c>
      <c r="Q65" s="54">
        <v>514.15273769262205</v>
      </c>
      <c r="R65" s="54">
        <v>15.085505348360165</v>
      </c>
      <c r="S65" s="54">
        <v>601.17823038812742</v>
      </c>
      <c r="T65" s="54">
        <v>3.6005907813491334E-2</v>
      </c>
      <c r="U65" s="54">
        <v>87.025492695505363</v>
      </c>
      <c r="W65" s="69">
        <f t="shared" si="2"/>
        <v>1504435.7913169747</v>
      </c>
      <c r="X65" s="69">
        <f t="shared" si="3"/>
        <v>1507949.3566056285</v>
      </c>
      <c r="Y65" s="69">
        <f t="shared" si="0"/>
        <v>3513.5652886536282</v>
      </c>
      <c r="AA65" s="68">
        <f t="shared" si="4"/>
        <v>0</v>
      </c>
      <c r="AB65" s="68">
        <f t="shared" si="5"/>
        <v>1</v>
      </c>
      <c r="AC65" s="68">
        <f t="shared" si="1"/>
        <v>1</v>
      </c>
    </row>
    <row r="66" spans="1:29" x14ac:dyDescent="0.25">
      <c r="A66">
        <v>61</v>
      </c>
      <c r="C66" s="24">
        <v>1.4227882027626038E-2</v>
      </c>
      <c r="D66" s="24">
        <v>1.3387709856033325E-2</v>
      </c>
      <c r="E66" s="24">
        <v>0.33198212407128624</v>
      </c>
      <c r="F66" s="24">
        <v>0</v>
      </c>
      <c r="I66" s="53">
        <v>0</v>
      </c>
      <c r="J66" s="53">
        <v>5954.0942311286926</v>
      </c>
      <c r="K66" s="53">
        <v>0</v>
      </c>
      <c r="L66" s="24">
        <v>0.85263681411743164</v>
      </c>
      <c r="M66" s="24">
        <v>0.81054913997650146</v>
      </c>
      <c r="N66" s="24">
        <v>0.31586286425590515</v>
      </c>
      <c r="P66" s="53">
        <v>14.798234365268428</v>
      </c>
      <c r="Q66" s="54">
        <v>553.57155435609502</v>
      </c>
      <c r="R66" s="54">
        <v>14.830106839686181</v>
      </c>
      <c r="S66" s="54">
        <v>632.6769394826199</v>
      </c>
      <c r="T66" s="54">
        <v>3.1872474417752983E-2</v>
      </c>
      <c r="U66" s="54">
        <v>79.10538512652488</v>
      </c>
      <c r="W66" s="69">
        <f t="shared" si="2"/>
        <v>1479269.8649724869</v>
      </c>
      <c r="X66" s="69">
        <f t="shared" si="3"/>
        <v>1482378.0070291355</v>
      </c>
      <c r="Y66" s="69">
        <f t="shared" si="0"/>
        <v>3108.1420566487732</v>
      </c>
      <c r="AA66" s="68">
        <f t="shared" si="4"/>
        <v>0</v>
      </c>
      <c r="AB66" s="68">
        <f t="shared" si="5"/>
        <v>1</v>
      </c>
      <c r="AC66" s="68">
        <f t="shared" si="1"/>
        <v>1</v>
      </c>
    </row>
    <row r="67" spans="1:29" x14ac:dyDescent="0.25">
      <c r="A67">
        <v>62</v>
      </c>
      <c r="C67" s="24">
        <v>1.3882547616958618E-2</v>
      </c>
      <c r="D67" s="24">
        <v>2.3881092667579651E-2</v>
      </c>
      <c r="E67" s="24">
        <v>0.13484991372552949</v>
      </c>
      <c r="F67" s="24">
        <v>0</v>
      </c>
      <c r="I67" s="53">
        <v>0</v>
      </c>
      <c r="J67" s="53">
        <v>5281.0297347605228</v>
      </c>
      <c r="K67" s="53">
        <v>0</v>
      </c>
      <c r="L67" s="24">
        <v>0.85427498817443848</v>
      </c>
      <c r="M67" s="24">
        <v>0.82323980331420898</v>
      </c>
      <c r="N67" s="24">
        <v>0.31332921981811523</v>
      </c>
      <c r="P67" s="53">
        <v>14.839275356471534</v>
      </c>
      <c r="Q67" s="54">
        <v>511.32679799083269</v>
      </c>
      <c r="R67" s="54">
        <v>14.874470462935657</v>
      </c>
      <c r="S67" s="54">
        <v>595.05579868020152</v>
      </c>
      <c r="T67" s="54">
        <v>3.5195106464122716E-2</v>
      </c>
      <c r="U67" s="54">
        <v>83.729000689368831</v>
      </c>
      <c r="W67" s="69">
        <f t="shared" si="2"/>
        <v>1483416.2088491626</v>
      </c>
      <c r="X67" s="69">
        <f t="shared" si="3"/>
        <v>1486851.9904948855</v>
      </c>
      <c r="Y67" s="69">
        <f t="shared" si="0"/>
        <v>3435.7816457229028</v>
      </c>
      <c r="AA67" s="68">
        <f t="shared" si="4"/>
        <v>0</v>
      </c>
      <c r="AB67" s="68">
        <f t="shared" si="5"/>
        <v>1</v>
      </c>
      <c r="AC67" s="68">
        <f t="shared" si="1"/>
        <v>1</v>
      </c>
    </row>
    <row r="68" spans="1:29" x14ac:dyDescent="0.25">
      <c r="A68">
        <v>63</v>
      </c>
      <c r="C68" s="24">
        <v>3.848874568939209E-2</v>
      </c>
      <c r="D68" s="24">
        <v>2.6107043027877808E-2</v>
      </c>
      <c r="E68" s="24">
        <v>0.27944758448073342</v>
      </c>
      <c r="F68" s="24">
        <v>0</v>
      </c>
      <c r="I68" s="53">
        <v>0</v>
      </c>
      <c r="J68" s="53">
        <v>4603.9535664021969</v>
      </c>
      <c r="K68" s="53">
        <v>0</v>
      </c>
      <c r="L68" s="24">
        <v>0.80707359313964844</v>
      </c>
      <c r="M68" s="24">
        <v>0.72737717628479004</v>
      </c>
      <c r="N68" s="24">
        <v>0.29777085781097412</v>
      </c>
      <c r="P68" s="53">
        <v>13.635778984159828</v>
      </c>
      <c r="Q68" s="54">
        <v>535.4849726915885</v>
      </c>
      <c r="R68" s="54">
        <v>13.686788488004099</v>
      </c>
      <c r="S68" s="54">
        <v>619.19209438848929</v>
      </c>
      <c r="T68" s="54">
        <v>5.100950384427172E-2</v>
      </c>
      <c r="U68" s="54">
        <v>83.707121696900799</v>
      </c>
      <c r="W68" s="69">
        <f t="shared" si="2"/>
        <v>1363042.4134432911</v>
      </c>
      <c r="X68" s="69">
        <f t="shared" si="3"/>
        <v>1368059.6567060214</v>
      </c>
      <c r="Y68" s="69">
        <f t="shared" si="0"/>
        <v>5017.2432627302715</v>
      </c>
      <c r="AA68" s="68">
        <f t="shared" si="4"/>
        <v>0</v>
      </c>
      <c r="AB68" s="68">
        <f t="shared" si="5"/>
        <v>1</v>
      </c>
      <c r="AC68" s="68">
        <f t="shared" si="1"/>
        <v>1</v>
      </c>
    </row>
    <row r="69" spans="1:29" x14ac:dyDescent="0.25">
      <c r="A69">
        <v>64</v>
      </c>
      <c r="C69" s="24">
        <v>6.4047425985336304E-3</v>
      </c>
      <c r="D69" s="24">
        <v>2.1550655364990234E-2</v>
      </c>
      <c r="E69" s="24">
        <v>0.27091500767186016</v>
      </c>
      <c r="F69" s="24">
        <v>0</v>
      </c>
      <c r="I69" s="53">
        <v>0</v>
      </c>
      <c r="J69" s="53">
        <v>7041.7765527963638</v>
      </c>
      <c r="K69" s="53">
        <v>0</v>
      </c>
      <c r="L69" s="24">
        <v>0.87207651138305664</v>
      </c>
      <c r="M69" s="24">
        <v>0.82076930999755859</v>
      </c>
      <c r="N69" s="24">
        <v>0.30981731414794922</v>
      </c>
      <c r="P69" s="53">
        <v>15.252401473090083</v>
      </c>
      <c r="Q69" s="54">
        <v>568.0718420889599</v>
      </c>
      <c r="R69" s="54">
        <v>15.290732676058585</v>
      </c>
      <c r="S69" s="54">
        <v>626.86534655896639</v>
      </c>
      <c r="T69" s="54">
        <v>3.8331202968501898E-2</v>
      </c>
      <c r="U69" s="54">
        <v>58.793504470006496</v>
      </c>
      <c r="W69" s="69">
        <f t="shared" si="2"/>
        <v>1524672.0754669192</v>
      </c>
      <c r="X69" s="69">
        <f t="shared" si="3"/>
        <v>1528446.4022592998</v>
      </c>
      <c r="Y69" s="69">
        <f t="shared" si="0"/>
        <v>3774.3267923801832</v>
      </c>
      <c r="AA69" s="68">
        <f t="shared" si="4"/>
        <v>0</v>
      </c>
      <c r="AB69" s="68">
        <f t="shared" si="5"/>
        <v>1</v>
      </c>
      <c r="AC69" s="68">
        <f t="shared" si="1"/>
        <v>1</v>
      </c>
    </row>
    <row r="70" spans="1:29" x14ac:dyDescent="0.25">
      <c r="A70">
        <v>65</v>
      </c>
      <c r="C70" s="24">
        <v>1.1551201343536377E-2</v>
      </c>
      <c r="D70" s="24">
        <v>2.460142970085144E-2</v>
      </c>
      <c r="E70" s="24">
        <v>0.27116186012046228</v>
      </c>
      <c r="F70" s="24">
        <v>0</v>
      </c>
      <c r="I70" s="53">
        <v>0</v>
      </c>
      <c r="J70" s="53">
        <v>4538.1835661828518</v>
      </c>
      <c r="K70" s="53">
        <v>0</v>
      </c>
      <c r="L70" s="24">
        <v>0.88280361890792847</v>
      </c>
      <c r="M70" s="24">
        <v>0.80629277229309082</v>
      </c>
      <c r="N70" s="24">
        <v>0.34464180469512939</v>
      </c>
      <c r="P70" s="53">
        <v>15.359447013258288</v>
      </c>
      <c r="Q70" s="54">
        <v>494.30068761301447</v>
      </c>
      <c r="R70" s="54">
        <v>15.398515305751936</v>
      </c>
      <c r="S70" s="54">
        <v>606.53954948330352</v>
      </c>
      <c r="T70" s="54">
        <v>3.9068292493647405E-2</v>
      </c>
      <c r="U70" s="54">
        <v>112.23886187028904</v>
      </c>
      <c r="W70" s="69">
        <f t="shared" si="2"/>
        <v>1535450.4006382159</v>
      </c>
      <c r="X70" s="69">
        <f t="shared" si="3"/>
        <v>1539244.9910257102</v>
      </c>
      <c r="Y70" s="69">
        <f t="shared" si="0"/>
        <v>3794.5903874944515</v>
      </c>
      <c r="AA70" s="68">
        <f t="shared" si="4"/>
        <v>0</v>
      </c>
      <c r="AB70" s="68">
        <f t="shared" si="5"/>
        <v>1</v>
      </c>
      <c r="AC70" s="68">
        <f t="shared" si="1"/>
        <v>1</v>
      </c>
    </row>
    <row r="71" spans="1:29" x14ac:dyDescent="0.25">
      <c r="A71">
        <v>66</v>
      </c>
      <c r="C71" s="24">
        <v>1.4817506074905396E-2</v>
      </c>
      <c r="D71" s="24">
        <v>1.2614056468009949E-2</v>
      </c>
      <c r="E71" s="24">
        <v>0.2546435584552656</v>
      </c>
      <c r="F71" s="24">
        <v>0</v>
      </c>
      <c r="I71" s="53">
        <v>0</v>
      </c>
      <c r="J71" s="53">
        <v>3468.8645973801613</v>
      </c>
      <c r="K71" s="53">
        <v>0</v>
      </c>
      <c r="L71" s="24">
        <v>0.81539803743362427</v>
      </c>
      <c r="M71" s="24">
        <v>0.80619943141937256</v>
      </c>
      <c r="N71" s="24">
        <v>0.28440439701080322</v>
      </c>
      <c r="P71" s="53">
        <v>14.147484878936543</v>
      </c>
      <c r="Q71" s="54">
        <v>500.05914534528569</v>
      </c>
      <c r="R71" s="54">
        <v>14.178482393848279</v>
      </c>
      <c r="S71" s="54">
        <v>606.53297961348926</v>
      </c>
      <c r="T71" s="54">
        <v>3.0997514911735635E-2</v>
      </c>
      <c r="U71" s="54">
        <v>106.47383426820357</v>
      </c>
      <c r="W71" s="69">
        <f t="shared" si="2"/>
        <v>1414248.4287483089</v>
      </c>
      <c r="X71" s="69">
        <f t="shared" si="3"/>
        <v>1417241.7064052145</v>
      </c>
      <c r="Y71" s="69">
        <f t="shared" ref="Y71:Y134" si="6">T71*cRatio-U71</f>
        <v>2993.2776569053599</v>
      </c>
      <c r="AA71" s="68">
        <f t="shared" si="4"/>
        <v>0</v>
      </c>
      <c r="AB71" s="68">
        <f t="shared" si="5"/>
        <v>1</v>
      </c>
      <c r="AC71" s="68">
        <f t="shared" ref="AC71:AC134" si="7">IF(Y71&gt;0,1,0)</f>
        <v>1</v>
      </c>
    </row>
    <row r="72" spans="1:29" x14ac:dyDescent="0.25">
      <c r="A72">
        <v>67</v>
      </c>
      <c r="C72" s="24">
        <v>1.7115458846092224E-2</v>
      </c>
      <c r="D72" s="24">
        <v>3.0785501003265381E-3</v>
      </c>
      <c r="E72" s="24">
        <v>0.20415882977118541</v>
      </c>
      <c r="F72" s="24">
        <v>0</v>
      </c>
      <c r="I72" s="53">
        <v>0</v>
      </c>
      <c r="J72" s="53">
        <v>4670.7014553248882</v>
      </c>
      <c r="K72" s="53">
        <v>0</v>
      </c>
      <c r="L72" s="24">
        <v>0.8372730016708374</v>
      </c>
      <c r="M72" s="24">
        <v>0.73336750268936157</v>
      </c>
      <c r="N72" s="24">
        <v>0.28299760818481445</v>
      </c>
      <c r="P72" s="53">
        <v>14.493178337597005</v>
      </c>
      <c r="Q72" s="54">
        <v>467.66335950621749</v>
      </c>
      <c r="R72" s="54">
        <v>14.527228168333776</v>
      </c>
      <c r="S72" s="54">
        <v>594.21565199447434</v>
      </c>
      <c r="T72" s="54">
        <v>3.4049830736771369E-2</v>
      </c>
      <c r="U72" s="54">
        <v>126.55229248825685</v>
      </c>
      <c r="W72" s="69">
        <f t="shared" si="2"/>
        <v>1448850.1704001941</v>
      </c>
      <c r="X72" s="69">
        <f t="shared" si="3"/>
        <v>1452128.601181383</v>
      </c>
      <c r="Y72" s="69">
        <f t="shared" si="6"/>
        <v>3278.4307811888802</v>
      </c>
      <c r="AA72" s="68">
        <f t="shared" si="4"/>
        <v>0</v>
      </c>
      <c r="AB72" s="68">
        <f t="shared" si="5"/>
        <v>1</v>
      </c>
      <c r="AC72" s="68">
        <f t="shared" si="7"/>
        <v>1</v>
      </c>
    </row>
    <row r="73" spans="1:29" x14ac:dyDescent="0.25">
      <c r="A73">
        <v>68</v>
      </c>
      <c r="C73" s="24">
        <v>2.6485055685043335E-2</v>
      </c>
      <c r="D73" s="24">
        <v>6.3935667276382446E-3</v>
      </c>
      <c r="E73" s="24">
        <v>0.23487098400340511</v>
      </c>
      <c r="F73" s="24">
        <v>0</v>
      </c>
      <c r="I73" s="53">
        <v>0</v>
      </c>
      <c r="J73" s="53">
        <v>4546.2744310498238</v>
      </c>
      <c r="K73" s="53">
        <v>0</v>
      </c>
      <c r="L73" s="24">
        <v>0.90177798271179199</v>
      </c>
      <c r="M73" s="24">
        <v>0.74111062288284302</v>
      </c>
      <c r="N73" s="24">
        <v>0.25951552391052246</v>
      </c>
      <c r="P73" s="53">
        <v>15.429394661020194</v>
      </c>
      <c r="Q73" s="54">
        <v>488.6261339590971</v>
      </c>
      <c r="R73" s="54">
        <v>15.488278291410719</v>
      </c>
      <c r="S73" s="54">
        <v>601.55266602438815</v>
      </c>
      <c r="T73" s="54">
        <v>5.8883630390525354E-2</v>
      </c>
      <c r="U73" s="54">
        <v>112.92653206529104</v>
      </c>
      <c r="W73" s="69">
        <f t="shared" si="2"/>
        <v>1542450.8399680604</v>
      </c>
      <c r="X73" s="69">
        <f t="shared" si="3"/>
        <v>1548226.2764750477</v>
      </c>
      <c r="Y73" s="69">
        <f t="shared" si="6"/>
        <v>5775.4365069872447</v>
      </c>
      <c r="AA73" s="68">
        <f t="shared" si="4"/>
        <v>0</v>
      </c>
      <c r="AB73" s="68">
        <f t="shared" si="5"/>
        <v>1</v>
      </c>
      <c r="AC73" s="68">
        <f t="shared" si="7"/>
        <v>1</v>
      </c>
    </row>
    <row r="74" spans="1:29" x14ac:dyDescent="0.25">
      <c r="A74">
        <v>69</v>
      </c>
      <c r="C74" s="24">
        <v>3.2951891422271729E-2</v>
      </c>
      <c r="D74" s="24">
        <v>5.1817893981933594E-3</v>
      </c>
      <c r="E74" s="24">
        <v>0.26649986485663502</v>
      </c>
      <c r="F74" s="24">
        <v>0</v>
      </c>
      <c r="I74" s="53">
        <v>0</v>
      </c>
      <c r="J74" s="53">
        <v>3072.6427212357521</v>
      </c>
      <c r="K74" s="53">
        <v>0</v>
      </c>
      <c r="L74" s="24">
        <v>0.89596378803253174</v>
      </c>
      <c r="M74" s="24">
        <v>0.7861257791519165</v>
      </c>
      <c r="N74" s="24">
        <v>0.33790481090545654</v>
      </c>
      <c r="P74" s="53">
        <v>15.243020835471388</v>
      </c>
      <c r="Q74" s="54">
        <v>461.3244312214959</v>
      </c>
      <c r="R74" s="54">
        <v>15.287767890136806</v>
      </c>
      <c r="S74" s="54">
        <v>597.22099600467618</v>
      </c>
      <c r="T74" s="54">
        <v>4.4747054665418062E-2</v>
      </c>
      <c r="U74" s="54">
        <v>135.89656478318028</v>
      </c>
      <c r="W74" s="69">
        <f t="shared" ref="W74:W137" si="8">P74*cRatio-Q74</f>
        <v>1523840.7591159174</v>
      </c>
      <c r="X74" s="69">
        <f t="shared" ref="X74:X137" si="9">R74*cRatio-S74</f>
        <v>1528179.5680176758</v>
      </c>
      <c r="Y74" s="69">
        <f t="shared" si="6"/>
        <v>4338.8089017586262</v>
      </c>
      <c r="AA74" s="68">
        <f t="shared" ref="AA74:AA137" si="10">IF(MAX(W74:X74)=W74,1,0)</f>
        <v>0</v>
      </c>
      <c r="AB74" s="68">
        <f t="shared" ref="AB74:AB137" si="11">IF(MAX(W74:X74)=X74,1,0)</f>
        <v>1</v>
      </c>
      <c r="AC74" s="68">
        <f t="shared" si="7"/>
        <v>1</v>
      </c>
    </row>
    <row r="75" spans="1:29" x14ac:dyDescent="0.25">
      <c r="A75">
        <v>70</v>
      </c>
      <c r="C75" s="24">
        <v>1.0097980499267578E-2</v>
      </c>
      <c r="D75" s="24">
        <v>6.008833646774292E-3</v>
      </c>
      <c r="E75" s="24">
        <v>0.32509877762666917</v>
      </c>
      <c r="F75" s="24">
        <v>0</v>
      </c>
      <c r="I75" s="53">
        <v>0</v>
      </c>
      <c r="J75" s="53">
        <v>4031.5859951078892</v>
      </c>
      <c r="K75" s="53">
        <v>0</v>
      </c>
      <c r="L75" s="24">
        <v>0.81288349628448486</v>
      </c>
      <c r="M75" s="24">
        <v>0.73669862747192383</v>
      </c>
      <c r="N75" s="24">
        <v>0.31049108505249023</v>
      </c>
      <c r="P75" s="53">
        <v>14.156126889051178</v>
      </c>
      <c r="Q75" s="54">
        <v>510.13965168932009</v>
      </c>
      <c r="R75" s="54">
        <v>14.194493842646528</v>
      </c>
      <c r="S75" s="54">
        <v>617.28000054590871</v>
      </c>
      <c r="T75" s="54">
        <v>3.8366953595350139E-2</v>
      </c>
      <c r="U75" s="54">
        <v>107.14034885658862</v>
      </c>
      <c r="W75" s="69">
        <f t="shared" si="8"/>
        <v>1415102.5492534286</v>
      </c>
      <c r="X75" s="69">
        <f t="shared" si="9"/>
        <v>1418832.1042641068</v>
      </c>
      <c r="Y75" s="69">
        <f t="shared" si="6"/>
        <v>3729.5550106784258</v>
      </c>
      <c r="AA75" s="68">
        <f t="shared" si="10"/>
        <v>0</v>
      </c>
      <c r="AB75" s="68">
        <f t="shared" si="11"/>
        <v>1</v>
      </c>
      <c r="AC75" s="68">
        <f t="shared" si="7"/>
        <v>1</v>
      </c>
    </row>
    <row r="76" spans="1:29" x14ac:dyDescent="0.25">
      <c r="A76">
        <v>71</v>
      </c>
      <c r="C76" s="24">
        <v>1.9571572542190552E-2</v>
      </c>
      <c r="D76" s="24">
        <v>3.4111320972442627E-2</v>
      </c>
      <c r="E76" s="24">
        <v>0.25583459625730537</v>
      </c>
      <c r="F76" s="24">
        <v>0</v>
      </c>
      <c r="I76" s="53">
        <v>0</v>
      </c>
      <c r="J76" s="53">
        <v>6092.1581462025642</v>
      </c>
      <c r="K76" s="53">
        <v>0</v>
      </c>
      <c r="L76" s="24">
        <v>0.8837243914604187</v>
      </c>
      <c r="M76" s="24">
        <v>0.70499694347381592</v>
      </c>
      <c r="N76" s="24">
        <v>0.31800383329391479</v>
      </c>
      <c r="P76" s="53">
        <v>15.197437678180258</v>
      </c>
      <c r="Q76" s="54">
        <v>557.68054597950299</v>
      </c>
      <c r="R76" s="54">
        <v>15.276391816755959</v>
      </c>
      <c r="S76" s="54">
        <v>621.5707840332982</v>
      </c>
      <c r="T76" s="54">
        <v>7.8954138575701549E-2</v>
      </c>
      <c r="U76" s="54">
        <v>63.890238053795201</v>
      </c>
      <c r="W76" s="69">
        <f t="shared" si="8"/>
        <v>1519186.0872720464</v>
      </c>
      <c r="X76" s="69">
        <f t="shared" si="9"/>
        <v>1527017.6108915627</v>
      </c>
      <c r="Y76" s="69">
        <f t="shared" si="6"/>
        <v>7831.5236195163598</v>
      </c>
      <c r="AA76" s="68">
        <f t="shared" si="10"/>
        <v>0</v>
      </c>
      <c r="AB76" s="68">
        <f t="shared" si="11"/>
        <v>1</v>
      </c>
      <c r="AC76" s="68">
        <f t="shared" si="7"/>
        <v>1</v>
      </c>
    </row>
    <row r="77" spans="1:29" x14ac:dyDescent="0.25">
      <c r="A77">
        <v>72</v>
      </c>
      <c r="C77" s="24">
        <v>1.3150542974472046E-2</v>
      </c>
      <c r="D77" s="24">
        <v>4.5579075813293457E-3</v>
      </c>
      <c r="E77" s="24">
        <v>0.43658885903891742</v>
      </c>
      <c r="F77" s="24">
        <v>0</v>
      </c>
      <c r="I77" s="53">
        <v>0</v>
      </c>
      <c r="J77" s="53">
        <v>6126.1234804987907</v>
      </c>
      <c r="K77" s="53">
        <v>0</v>
      </c>
      <c r="L77" s="24">
        <v>0.80996346473693848</v>
      </c>
      <c r="M77" s="24">
        <v>0.78473305702209473</v>
      </c>
      <c r="N77" s="24">
        <v>0.30682837963104248</v>
      </c>
      <c r="P77" s="53">
        <v>14.085894823557402</v>
      </c>
      <c r="Q77" s="54">
        <v>534.27925215385676</v>
      </c>
      <c r="R77" s="54">
        <v>14.104150993107654</v>
      </c>
      <c r="S77" s="54">
        <v>641.03339645376082</v>
      </c>
      <c r="T77" s="54">
        <v>1.825616955025211E-2</v>
      </c>
      <c r="U77" s="54">
        <v>106.75414429990406</v>
      </c>
      <c r="W77" s="69">
        <f t="shared" si="8"/>
        <v>1408055.2031035863</v>
      </c>
      <c r="X77" s="69">
        <f t="shared" si="9"/>
        <v>1409774.0659143114</v>
      </c>
      <c r="Y77" s="69">
        <f t="shared" si="6"/>
        <v>1718.8628107253071</v>
      </c>
      <c r="AA77" s="68">
        <f t="shared" si="10"/>
        <v>0</v>
      </c>
      <c r="AB77" s="68">
        <f t="shared" si="11"/>
        <v>1</v>
      </c>
      <c r="AC77" s="68">
        <f t="shared" si="7"/>
        <v>1</v>
      </c>
    </row>
    <row r="78" spans="1:29" x14ac:dyDescent="0.25">
      <c r="A78">
        <v>73</v>
      </c>
      <c r="C78" s="24">
        <v>2.2053167223930359E-2</v>
      </c>
      <c r="D78" s="24">
        <v>7.112884521484375E-2</v>
      </c>
      <c r="E78" s="24">
        <v>0.19620693767563296</v>
      </c>
      <c r="F78" s="24">
        <v>0</v>
      </c>
      <c r="I78" s="53">
        <v>0</v>
      </c>
      <c r="J78" s="53">
        <v>5484.3933321535587</v>
      </c>
      <c r="K78" s="53">
        <v>0</v>
      </c>
      <c r="L78" s="24">
        <v>0.88210040330886841</v>
      </c>
      <c r="M78" s="24">
        <v>0.67852950096130371</v>
      </c>
      <c r="N78" s="24">
        <v>0.36538076400756836</v>
      </c>
      <c r="P78" s="53">
        <v>15.074297597634837</v>
      </c>
      <c r="Q78" s="54">
        <v>584.19357314465731</v>
      </c>
      <c r="R78" s="54">
        <v>15.204577911413029</v>
      </c>
      <c r="S78" s="54">
        <v>617.20783743927723</v>
      </c>
      <c r="T78" s="54">
        <v>0.13028031377819183</v>
      </c>
      <c r="U78" s="54">
        <v>33.01426429461992</v>
      </c>
      <c r="W78" s="69">
        <f t="shared" si="8"/>
        <v>1506845.5661903389</v>
      </c>
      <c r="X78" s="69">
        <f t="shared" si="9"/>
        <v>1519840.5833038634</v>
      </c>
      <c r="Y78" s="69">
        <f t="shared" si="6"/>
        <v>12995.017113524564</v>
      </c>
      <c r="AA78" s="68">
        <f t="shared" si="10"/>
        <v>0</v>
      </c>
      <c r="AB78" s="68">
        <f t="shared" si="11"/>
        <v>1</v>
      </c>
      <c r="AC78" s="68">
        <f t="shared" si="7"/>
        <v>1</v>
      </c>
    </row>
    <row r="79" spans="1:29" x14ac:dyDescent="0.25">
      <c r="A79">
        <v>74</v>
      </c>
      <c r="C79" s="24">
        <v>3.5373091697692871E-2</v>
      </c>
      <c r="D79" s="24">
        <v>6.5165311098098755E-3</v>
      </c>
      <c r="E79" s="24">
        <v>0.17249388204481855</v>
      </c>
      <c r="F79" s="24">
        <v>0</v>
      </c>
      <c r="I79" s="53">
        <v>0</v>
      </c>
      <c r="J79" s="53">
        <v>7206.285372376442</v>
      </c>
      <c r="K79" s="53">
        <v>0</v>
      </c>
      <c r="L79" s="24">
        <v>0.89356684684753418</v>
      </c>
      <c r="M79" s="24">
        <v>0.78639185428619385</v>
      </c>
      <c r="N79" s="24">
        <v>0.30173563957214355</v>
      </c>
      <c r="P79" s="53">
        <v>15.17848832082977</v>
      </c>
      <c r="Q79" s="54">
        <v>520.01248566431468</v>
      </c>
      <c r="R79" s="54">
        <v>15.217095050151745</v>
      </c>
      <c r="S79" s="54">
        <v>600.98432092903511</v>
      </c>
      <c r="T79" s="54">
        <v>3.8606729321974953E-2</v>
      </c>
      <c r="U79" s="54">
        <v>80.971835264720426</v>
      </c>
      <c r="W79" s="69">
        <f t="shared" si="8"/>
        <v>1517328.8195973127</v>
      </c>
      <c r="X79" s="69">
        <f t="shared" si="9"/>
        <v>1521108.5206942454</v>
      </c>
      <c r="Y79" s="69">
        <f t="shared" si="6"/>
        <v>3779.7010969327748</v>
      </c>
      <c r="AA79" s="68">
        <f t="shared" si="10"/>
        <v>0</v>
      </c>
      <c r="AB79" s="68">
        <f t="shared" si="11"/>
        <v>1</v>
      </c>
      <c r="AC79" s="68">
        <f t="shared" si="7"/>
        <v>1</v>
      </c>
    </row>
    <row r="80" spans="1:29" x14ac:dyDescent="0.25">
      <c r="A80">
        <v>75</v>
      </c>
      <c r="C80" s="24">
        <v>3.8518369197845459E-2</v>
      </c>
      <c r="D80" s="24">
        <v>1.2158513069152832E-2</v>
      </c>
      <c r="E80" s="24">
        <v>0.34643072838609112</v>
      </c>
      <c r="F80" s="24">
        <v>0</v>
      </c>
      <c r="I80" s="53">
        <v>0</v>
      </c>
      <c r="J80" s="53">
        <v>6251.3630837202072</v>
      </c>
      <c r="K80" s="53">
        <v>0</v>
      </c>
      <c r="L80" s="24">
        <v>0.82272166013717651</v>
      </c>
      <c r="M80" s="24">
        <v>0.72781610488891602</v>
      </c>
      <c r="N80" s="24">
        <v>0.27799764275550842</v>
      </c>
      <c r="P80" s="53">
        <v>13.930886498060108</v>
      </c>
      <c r="Q80" s="54">
        <v>489.27690788915305</v>
      </c>
      <c r="R80" s="54">
        <v>13.95788176077793</v>
      </c>
      <c r="S80" s="54">
        <v>612.342932954464</v>
      </c>
      <c r="T80" s="54">
        <v>2.6995262717822044E-2</v>
      </c>
      <c r="U80" s="54">
        <v>123.06602506531095</v>
      </c>
      <c r="W80" s="69">
        <f t="shared" si="8"/>
        <v>1392599.3728981216</v>
      </c>
      <c r="X80" s="69">
        <f t="shared" si="9"/>
        <v>1395175.8331448385</v>
      </c>
      <c r="Y80" s="69">
        <f t="shared" si="6"/>
        <v>2576.4602467168934</v>
      </c>
      <c r="AA80" s="68">
        <f t="shared" si="10"/>
        <v>0</v>
      </c>
      <c r="AB80" s="68">
        <f t="shared" si="11"/>
        <v>1</v>
      </c>
      <c r="AC80" s="68">
        <f t="shared" si="7"/>
        <v>1</v>
      </c>
    </row>
    <row r="81" spans="1:29" x14ac:dyDescent="0.25">
      <c r="A81">
        <v>76</v>
      </c>
      <c r="C81" s="24">
        <v>4.6515911817550659E-3</v>
      </c>
      <c r="D81" s="24">
        <v>2.7942806482315063E-3</v>
      </c>
      <c r="E81" s="24">
        <v>0.28426996589760822</v>
      </c>
      <c r="F81" s="24">
        <v>0</v>
      </c>
      <c r="I81" s="53">
        <v>0</v>
      </c>
      <c r="J81" s="53">
        <v>4401.5352614223957</v>
      </c>
      <c r="K81" s="53">
        <v>0</v>
      </c>
      <c r="L81" s="24">
        <v>0.8284226655960083</v>
      </c>
      <c r="M81" s="24">
        <v>0.72711491584777832</v>
      </c>
      <c r="N81" s="24">
        <v>0.32760834693908691</v>
      </c>
      <c r="P81" s="53">
        <v>14.497457076813916</v>
      </c>
      <c r="Q81" s="54">
        <v>513.26436697149836</v>
      </c>
      <c r="R81" s="54">
        <v>14.54529830982494</v>
      </c>
      <c r="S81" s="54">
        <v>613.49170970132661</v>
      </c>
      <c r="T81" s="54">
        <v>4.7841233011023832E-2</v>
      </c>
      <c r="U81" s="54">
        <v>100.22734272982825</v>
      </c>
      <c r="W81" s="69">
        <f t="shared" si="8"/>
        <v>1449232.4433144201</v>
      </c>
      <c r="X81" s="69">
        <f t="shared" si="9"/>
        <v>1453916.3392727927</v>
      </c>
      <c r="Y81" s="69">
        <f t="shared" si="6"/>
        <v>4683.8959583725555</v>
      </c>
      <c r="AA81" s="68">
        <f t="shared" si="10"/>
        <v>0</v>
      </c>
      <c r="AB81" s="68">
        <f t="shared" si="11"/>
        <v>1</v>
      </c>
      <c r="AC81" s="68">
        <f t="shared" si="7"/>
        <v>1</v>
      </c>
    </row>
    <row r="82" spans="1:29" x14ac:dyDescent="0.25">
      <c r="A82">
        <v>77</v>
      </c>
      <c r="C82" s="24">
        <v>3.5608768463134766E-2</v>
      </c>
      <c r="D82" s="24">
        <v>4.0250062942504883E-2</v>
      </c>
      <c r="E82" s="24">
        <v>0.46597321356361104</v>
      </c>
      <c r="F82" s="24">
        <v>0</v>
      </c>
      <c r="I82" s="53">
        <v>0</v>
      </c>
      <c r="J82" s="53">
        <v>6720.8358086645603</v>
      </c>
      <c r="K82" s="53">
        <v>0</v>
      </c>
      <c r="L82" s="24">
        <v>0.83828192949295044</v>
      </c>
      <c r="M82" s="24">
        <v>0.69321513175964355</v>
      </c>
      <c r="N82" s="24">
        <v>0.35488772392272949</v>
      </c>
      <c r="P82" s="53">
        <v>14.213485576331834</v>
      </c>
      <c r="Q82" s="54">
        <v>526.72733705299891</v>
      </c>
      <c r="R82" s="54">
        <v>14.248600671592763</v>
      </c>
      <c r="S82" s="54">
        <v>641.36920816234749</v>
      </c>
      <c r="T82" s="54">
        <v>3.5115095260929152E-2</v>
      </c>
      <c r="U82" s="54">
        <v>114.64187110934859</v>
      </c>
      <c r="W82" s="69">
        <f t="shared" si="8"/>
        <v>1420821.8302961304</v>
      </c>
      <c r="X82" s="69">
        <f t="shared" si="9"/>
        <v>1424218.6979511138</v>
      </c>
      <c r="Y82" s="69">
        <f t="shared" si="6"/>
        <v>3396.8676549835664</v>
      </c>
      <c r="AA82" s="68">
        <f t="shared" si="10"/>
        <v>0</v>
      </c>
      <c r="AB82" s="68">
        <f t="shared" si="11"/>
        <v>1</v>
      </c>
      <c r="AC82" s="68">
        <f t="shared" si="7"/>
        <v>1</v>
      </c>
    </row>
    <row r="83" spans="1:29" x14ac:dyDescent="0.25">
      <c r="A83">
        <v>78</v>
      </c>
      <c r="C83" s="24">
        <v>3.9231657981872559E-2</v>
      </c>
      <c r="D83" s="24">
        <v>2.51903235912323E-2</v>
      </c>
      <c r="E83" s="24">
        <v>0.3931475726560959</v>
      </c>
      <c r="F83" s="24">
        <v>0</v>
      </c>
      <c r="I83" s="53">
        <v>0</v>
      </c>
      <c r="J83" s="53">
        <v>4035.8747355639935</v>
      </c>
      <c r="K83" s="53">
        <v>0</v>
      </c>
      <c r="L83" s="24">
        <v>0.83926212787628174</v>
      </c>
      <c r="M83" s="24">
        <v>0.67426347732543945</v>
      </c>
      <c r="N83" s="24">
        <v>0.25194263458251953</v>
      </c>
      <c r="P83" s="53">
        <v>14.174890053968268</v>
      </c>
      <c r="Q83" s="54">
        <v>470.35575756880132</v>
      </c>
      <c r="R83" s="54">
        <v>14.215822596959706</v>
      </c>
      <c r="S83" s="54">
        <v>609.28492179369277</v>
      </c>
      <c r="T83" s="54">
        <v>4.0932542991438225E-2</v>
      </c>
      <c r="U83" s="54">
        <v>138.92916422489145</v>
      </c>
      <c r="W83" s="69">
        <f t="shared" si="8"/>
        <v>1417018.6496392579</v>
      </c>
      <c r="X83" s="69">
        <f t="shared" si="9"/>
        <v>1420972.974774177</v>
      </c>
      <c r="Y83" s="69">
        <f t="shared" si="6"/>
        <v>3954.3251349189313</v>
      </c>
      <c r="AA83" s="68">
        <f t="shared" si="10"/>
        <v>0</v>
      </c>
      <c r="AB83" s="68">
        <f t="shared" si="11"/>
        <v>1</v>
      </c>
      <c r="AC83" s="68">
        <f t="shared" si="7"/>
        <v>1</v>
      </c>
    </row>
    <row r="84" spans="1:29" x14ac:dyDescent="0.25">
      <c r="A84">
        <v>79</v>
      </c>
      <c r="C84" s="24">
        <v>4.7189950942993164E-2</v>
      </c>
      <c r="D84" s="24">
        <v>4.9984455108642578E-2</v>
      </c>
      <c r="E84" s="24">
        <v>0.22126453087444342</v>
      </c>
      <c r="F84" s="24">
        <v>0</v>
      </c>
      <c r="I84" s="53">
        <v>0</v>
      </c>
      <c r="J84" s="53">
        <v>3957.1709930896759</v>
      </c>
      <c r="K84" s="53">
        <v>0</v>
      </c>
      <c r="L84" s="24">
        <v>0.89041358232498169</v>
      </c>
      <c r="M84" s="24">
        <v>0.76269030570983887</v>
      </c>
      <c r="N84" s="24">
        <v>0.26245182752609253</v>
      </c>
      <c r="P84" s="53">
        <v>14.866886740828907</v>
      </c>
      <c r="Q84" s="54">
        <v>521.82567204890927</v>
      </c>
      <c r="R84" s="54">
        <v>14.958740080416169</v>
      </c>
      <c r="S84" s="54">
        <v>607.90251737955577</v>
      </c>
      <c r="T84" s="54">
        <v>9.1853339587261829E-2</v>
      </c>
      <c r="U84" s="54">
        <v>86.076845330646506</v>
      </c>
      <c r="W84" s="69">
        <f t="shared" si="8"/>
        <v>1486166.8484108418</v>
      </c>
      <c r="X84" s="69">
        <f t="shared" si="9"/>
        <v>1495266.1055242373</v>
      </c>
      <c r="Y84" s="69">
        <f t="shared" si="6"/>
        <v>9099.2571133955371</v>
      </c>
      <c r="AA84" s="68">
        <f t="shared" si="10"/>
        <v>0</v>
      </c>
      <c r="AB84" s="68">
        <f t="shared" si="11"/>
        <v>1</v>
      </c>
      <c r="AC84" s="68">
        <f t="shared" si="7"/>
        <v>1</v>
      </c>
    </row>
    <row r="85" spans="1:29" x14ac:dyDescent="0.25">
      <c r="A85">
        <v>80</v>
      </c>
      <c r="C85" s="24">
        <v>7.3070824146270752E-3</v>
      </c>
      <c r="D85" s="24">
        <v>2.3701280355453491E-2</v>
      </c>
      <c r="E85" s="24">
        <v>0.25847928128626535</v>
      </c>
      <c r="F85" s="24">
        <v>0</v>
      </c>
      <c r="I85" s="53">
        <v>0</v>
      </c>
      <c r="J85" s="53">
        <v>3659.9836312234402</v>
      </c>
      <c r="K85" s="53">
        <v>0</v>
      </c>
      <c r="L85" s="24">
        <v>0.86419421434402466</v>
      </c>
      <c r="M85" s="24">
        <v>0.76100403070449829</v>
      </c>
      <c r="N85" s="24">
        <v>0.25094699859619141</v>
      </c>
      <c r="P85" s="53">
        <v>15.092334240599479</v>
      </c>
      <c r="Q85" s="54">
        <v>466.47559197514659</v>
      </c>
      <c r="R85" s="54">
        <v>15.137228456134256</v>
      </c>
      <c r="S85" s="54">
        <v>597.99196865467218</v>
      </c>
      <c r="T85" s="54">
        <v>4.4894215534776905E-2</v>
      </c>
      <c r="U85" s="54">
        <v>131.51637667952559</v>
      </c>
      <c r="W85" s="69">
        <f t="shared" si="8"/>
        <v>1508766.9484679729</v>
      </c>
      <c r="X85" s="69">
        <f t="shared" si="9"/>
        <v>1513124.853644771</v>
      </c>
      <c r="Y85" s="69">
        <f t="shared" si="6"/>
        <v>4357.9051767981646</v>
      </c>
      <c r="AA85" s="68">
        <f t="shared" si="10"/>
        <v>0</v>
      </c>
      <c r="AB85" s="68">
        <f t="shared" si="11"/>
        <v>1</v>
      </c>
      <c r="AC85" s="68">
        <f t="shared" si="7"/>
        <v>1</v>
      </c>
    </row>
    <row r="86" spans="1:29" x14ac:dyDescent="0.25">
      <c r="A86">
        <v>81</v>
      </c>
      <c r="C86" s="24">
        <v>1.250089704990387E-2</v>
      </c>
      <c r="D86" s="24">
        <v>6.2455832958221436E-3</v>
      </c>
      <c r="E86" s="24">
        <v>0.3157689306197029</v>
      </c>
      <c r="F86" s="24">
        <v>0</v>
      </c>
      <c r="I86" s="53">
        <v>0</v>
      </c>
      <c r="J86" s="53">
        <v>6378.7680119276047</v>
      </c>
      <c r="K86" s="53">
        <v>0</v>
      </c>
      <c r="L86" s="24">
        <v>0.87932145595550537</v>
      </c>
      <c r="M86" s="24">
        <v>0.74683284759521484</v>
      </c>
      <c r="N86" s="24">
        <v>0.28238677978515625</v>
      </c>
      <c r="P86" s="53">
        <v>15.281896974247413</v>
      </c>
      <c r="Q86" s="54">
        <v>501.29610049420029</v>
      </c>
      <c r="R86" s="54">
        <v>15.319932077583669</v>
      </c>
      <c r="S86" s="54">
        <v>613.24530459834193</v>
      </c>
      <c r="T86" s="54">
        <v>3.8035103336255816E-2</v>
      </c>
      <c r="U86" s="54">
        <v>111.94920410414164</v>
      </c>
      <c r="W86" s="69">
        <f t="shared" si="8"/>
        <v>1527688.401324247</v>
      </c>
      <c r="X86" s="69">
        <f t="shared" si="9"/>
        <v>1531379.9624537686</v>
      </c>
      <c r="Y86" s="69">
        <f t="shared" si="6"/>
        <v>3691.5611295214399</v>
      </c>
      <c r="AA86" s="68">
        <f t="shared" si="10"/>
        <v>0</v>
      </c>
      <c r="AB86" s="68">
        <f t="shared" si="11"/>
        <v>1</v>
      </c>
      <c r="AC86" s="68">
        <f t="shared" si="7"/>
        <v>1</v>
      </c>
    </row>
    <row r="87" spans="1:29" x14ac:dyDescent="0.25">
      <c r="A87">
        <v>82</v>
      </c>
      <c r="C87" s="24">
        <v>1.1432290077209473E-2</v>
      </c>
      <c r="D87" s="24">
        <v>2.1755680441856384E-2</v>
      </c>
      <c r="E87" s="24">
        <v>0.22430649676322351</v>
      </c>
      <c r="F87" s="24">
        <v>0</v>
      </c>
      <c r="I87" s="53">
        <v>0</v>
      </c>
      <c r="J87" s="53">
        <v>7196.6694667935371</v>
      </c>
      <c r="K87" s="53">
        <v>0</v>
      </c>
      <c r="L87" s="24">
        <v>0.86800575256347656</v>
      </c>
      <c r="M87" s="24">
        <v>0.7434123158454895</v>
      </c>
      <c r="N87" s="24">
        <v>0.29330408573150635</v>
      </c>
      <c r="P87" s="53">
        <v>15.075290123293025</v>
      </c>
      <c r="Q87" s="54">
        <v>573.26423536176776</v>
      </c>
      <c r="R87" s="54">
        <v>15.138173700657992</v>
      </c>
      <c r="S87" s="54">
        <v>619.88633281040779</v>
      </c>
      <c r="T87" s="54">
        <v>6.2883577364967636E-2</v>
      </c>
      <c r="U87" s="54">
        <v>46.622097448640034</v>
      </c>
      <c r="W87" s="69">
        <f t="shared" si="8"/>
        <v>1506955.7480939408</v>
      </c>
      <c r="X87" s="69">
        <f t="shared" si="9"/>
        <v>1513197.4837329888</v>
      </c>
      <c r="Y87" s="69">
        <f t="shared" si="6"/>
        <v>6241.7356390481236</v>
      </c>
      <c r="AA87" s="68">
        <f t="shared" si="10"/>
        <v>0</v>
      </c>
      <c r="AB87" s="68">
        <f t="shared" si="11"/>
        <v>1</v>
      </c>
      <c r="AC87" s="68">
        <f t="shared" si="7"/>
        <v>1</v>
      </c>
    </row>
    <row r="88" spans="1:29" x14ac:dyDescent="0.25">
      <c r="A88">
        <v>83</v>
      </c>
      <c r="C88" s="24">
        <v>3.5640478134155273E-2</v>
      </c>
      <c r="D88" s="24">
        <v>1.6813933849334717E-2</v>
      </c>
      <c r="E88" s="24">
        <v>0.30163725207897701</v>
      </c>
      <c r="F88" s="24">
        <v>0</v>
      </c>
      <c r="I88" s="53">
        <v>0</v>
      </c>
      <c r="J88" s="53">
        <v>2870.5038130283356</v>
      </c>
      <c r="K88" s="53">
        <v>0</v>
      </c>
      <c r="L88" s="24">
        <v>0.84619593620300293</v>
      </c>
      <c r="M88" s="24">
        <v>0.71792006492614746</v>
      </c>
      <c r="N88" s="24">
        <v>0.31691491603851318</v>
      </c>
      <c r="P88" s="53">
        <v>14.351054918902186</v>
      </c>
      <c r="Q88" s="54">
        <v>455.68175900270859</v>
      </c>
      <c r="R88" s="54">
        <v>14.394846589335417</v>
      </c>
      <c r="S88" s="54">
        <v>597.82611411741334</v>
      </c>
      <c r="T88" s="54">
        <v>4.3791670433231289E-2</v>
      </c>
      <c r="U88" s="54">
        <v>142.14435511470475</v>
      </c>
      <c r="W88" s="69">
        <f t="shared" si="8"/>
        <v>1434649.810131216</v>
      </c>
      <c r="X88" s="69">
        <f t="shared" si="9"/>
        <v>1438886.8328194243</v>
      </c>
      <c r="Y88" s="69">
        <f t="shared" si="6"/>
        <v>4237.0226882084244</v>
      </c>
      <c r="AA88" s="68">
        <f t="shared" si="10"/>
        <v>0</v>
      </c>
      <c r="AB88" s="68">
        <f t="shared" si="11"/>
        <v>1</v>
      </c>
      <c r="AC88" s="68">
        <f t="shared" si="7"/>
        <v>1</v>
      </c>
    </row>
    <row r="89" spans="1:29" x14ac:dyDescent="0.25">
      <c r="A89">
        <v>84</v>
      </c>
      <c r="C89" s="24">
        <v>7.9496651887893677E-3</v>
      </c>
      <c r="D89" s="24">
        <v>7.4272751808166504E-3</v>
      </c>
      <c r="E89" s="24">
        <v>0.20347898540111786</v>
      </c>
      <c r="F89" s="24">
        <v>0</v>
      </c>
      <c r="I89" s="53">
        <v>0</v>
      </c>
      <c r="J89" s="53">
        <v>4367.5722554326057</v>
      </c>
      <c r="K89" s="53">
        <v>0</v>
      </c>
      <c r="L89" s="24">
        <v>0.86878222227096558</v>
      </c>
      <c r="M89" s="24">
        <v>0.7440413236618042</v>
      </c>
      <c r="N89" s="24">
        <v>0.33283287286758423</v>
      </c>
      <c r="P89" s="53">
        <v>15.15168696674638</v>
      </c>
      <c r="Q89" s="54">
        <v>500.56504112168659</v>
      </c>
      <c r="R89" s="54">
        <v>15.208837872344377</v>
      </c>
      <c r="S89" s="54">
        <v>601.06131740735327</v>
      </c>
      <c r="T89" s="54">
        <v>5.7150905597996626E-2</v>
      </c>
      <c r="U89" s="54">
        <v>100.49627628566668</v>
      </c>
      <c r="W89" s="69">
        <f t="shared" si="8"/>
        <v>1514668.1316335162</v>
      </c>
      <c r="X89" s="69">
        <f t="shared" si="9"/>
        <v>1520282.7259170304</v>
      </c>
      <c r="Y89" s="69">
        <f t="shared" si="6"/>
        <v>5614.5942835139958</v>
      </c>
      <c r="AA89" s="68">
        <f t="shared" si="10"/>
        <v>0</v>
      </c>
      <c r="AB89" s="68">
        <f t="shared" si="11"/>
        <v>1</v>
      </c>
      <c r="AC89" s="68">
        <f t="shared" si="7"/>
        <v>1</v>
      </c>
    </row>
    <row r="90" spans="1:29" x14ac:dyDescent="0.25">
      <c r="A90">
        <v>85</v>
      </c>
      <c r="C90" s="24">
        <v>3.5637974739074707E-2</v>
      </c>
      <c r="D90" s="24">
        <v>5.199122428894043E-2</v>
      </c>
      <c r="E90" s="24">
        <v>0.43255592957266054</v>
      </c>
      <c r="F90" s="24">
        <v>0</v>
      </c>
      <c r="I90" s="53">
        <v>0</v>
      </c>
      <c r="J90" s="53">
        <v>6337.8270715475082</v>
      </c>
      <c r="K90" s="53">
        <v>0</v>
      </c>
      <c r="L90" s="24">
        <v>0.8398405909538269</v>
      </c>
      <c r="M90" s="24">
        <v>0.76616185903549194</v>
      </c>
      <c r="N90" s="24">
        <v>0.34501004219055176</v>
      </c>
      <c r="P90" s="53">
        <v>14.264230767152219</v>
      </c>
      <c r="Q90" s="54">
        <v>489.84521511452931</v>
      </c>
      <c r="R90" s="54">
        <v>14.287721792443245</v>
      </c>
      <c r="S90" s="54">
        <v>620.77882261404898</v>
      </c>
      <c r="T90" s="54">
        <v>2.3491025291026091E-2</v>
      </c>
      <c r="U90" s="54">
        <v>130.93360749951967</v>
      </c>
      <c r="W90" s="69">
        <f t="shared" si="8"/>
        <v>1425933.2315001073</v>
      </c>
      <c r="X90" s="69">
        <f t="shared" si="9"/>
        <v>1428151.4004217105</v>
      </c>
      <c r="Y90" s="69">
        <f t="shared" si="6"/>
        <v>2218.1689216030891</v>
      </c>
      <c r="AA90" s="68">
        <f t="shared" si="10"/>
        <v>0</v>
      </c>
      <c r="AB90" s="68">
        <f t="shared" si="11"/>
        <v>1</v>
      </c>
      <c r="AC90" s="68">
        <f t="shared" si="7"/>
        <v>1</v>
      </c>
    </row>
    <row r="91" spans="1:29" x14ac:dyDescent="0.25">
      <c r="A91">
        <v>86</v>
      </c>
      <c r="C91" s="24">
        <v>1.418951153755188E-2</v>
      </c>
      <c r="D91" s="24">
        <v>5.9704780578613281E-2</v>
      </c>
      <c r="E91" s="24">
        <v>0.39270765708177824</v>
      </c>
      <c r="F91" s="24">
        <v>0</v>
      </c>
      <c r="I91" s="53">
        <v>0</v>
      </c>
      <c r="J91" s="53">
        <v>6126.5868134796619</v>
      </c>
      <c r="K91" s="53">
        <v>0</v>
      </c>
      <c r="L91" s="24">
        <v>0.8504994809627533</v>
      </c>
      <c r="M91" s="24">
        <v>0.74315690994262695</v>
      </c>
      <c r="N91" s="24">
        <v>0.28806889057159424</v>
      </c>
      <c r="P91" s="53">
        <v>14.712622865994691</v>
      </c>
      <c r="Q91" s="54">
        <v>575.44239070761455</v>
      </c>
      <c r="R91" s="54">
        <v>14.770973716274087</v>
      </c>
      <c r="S91" s="54">
        <v>651.22319896342344</v>
      </c>
      <c r="T91" s="54">
        <v>5.8350850279396127E-2</v>
      </c>
      <c r="U91" s="54">
        <v>75.780808255808893</v>
      </c>
      <c r="W91" s="69">
        <f t="shared" si="8"/>
        <v>1470686.8442087616</v>
      </c>
      <c r="X91" s="69">
        <f t="shared" si="9"/>
        <v>1476446.1484284454</v>
      </c>
      <c r="Y91" s="69">
        <f t="shared" si="6"/>
        <v>5759.3042196838041</v>
      </c>
      <c r="AA91" s="68">
        <f t="shared" si="10"/>
        <v>0</v>
      </c>
      <c r="AB91" s="68">
        <f t="shared" si="11"/>
        <v>1</v>
      </c>
      <c r="AC91" s="68">
        <f t="shared" si="7"/>
        <v>1</v>
      </c>
    </row>
    <row r="92" spans="1:29" x14ac:dyDescent="0.25">
      <c r="A92">
        <v>87</v>
      </c>
      <c r="C92" s="24">
        <v>1.89075767993927E-2</v>
      </c>
      <c r="D92" s="24">
        <v>2.1163284778594971E-2</v>
      </c>
      <c r="E92" s="24">
        <v>0.47977376829402624</v>
      </c>
      <c r="F92" s="24">
        <v>0</v>
      </c>
      <c r="I92" s="53">
        <v>0</v>
      </c>
      <c r="J92" s="53">
        <v>6570.9976479411125</v>
      </c>
      <c r="K92" s="53">
        <v>0</v>
      </c>
      <c r="L92" s="24">
        <v>0.86365586519241333</v>
      </c>
      <c r="M92" s="24">
        <v>0.78101754188537598</v>
      </c>
      <c r="N92" s="24">
        <v>0.32373338937759399</v>
      </c>
      <c r="P92" s="53">
        <v>14.920625678446649</v>
      </c>
      <c r="Q92" s="54">
        <v>515.61491949218168</v>
      </c>
      <c r="R92" s="54">
        <v>14.944454277540473</v>
      </c>
      <c r="S92" s="54">
        <v>637.79748469492233</v>
      </c>
      <c r="T92" s="54">
        <v>2.3828599093823399E-2</v>
      </c>
      <c r="U92" s="54">
        <v>122.18256520274065</v>
      </c>
      <c r="W92" s="69">
        <f t="shared" si="8"/>
        <v>1491546.9529251726</v>
      </c>
      <c r="X92" s="69">
        <f t="shared" si="9"/>
        <v>1493807.6302693523</v>
      </c>
      <c r="Y92" s="69">
        <f t="shared" si="6"/>
        <v>2260.6773441795995</v>
      </c>
      <c r="AA92" s="68">
        <f t="shared" si="10"/>
        <v>0</v>
      </c>
      <c r="AB92" s="68">
        <f t="shared" si="11"/>
        <v>1</v>
      </c>
      <c r="AC92" s="68">
        <f t="shared" si="7"/>
        <v>1</v>
      </c>
    </row>
    <row r="93" spans="1:29" x14ac:dyDescent="0.25">
      <c r="A93">
        <v>88</v>
      </c>
      <c r="C93" s="24">
        <v>3.2560825347900391E-3</v>
      </c>
      <c r="D93" s="24">
        <v>1.4125481247901917E-2</v>
      </c>
      <c r="E93" s="24">
        <v>0.16557235788499794</v>
      </c>
      <c r="F93" s="24">
        <v>0</v>
      </c>
      <c r="I93" s="53">
        <v>0</v>
      </c>
      <c r="J93" s="53">
        <v>5011.1021846532822</v>
      </c>
      <c r="K93" s="53">
        <v>0</v>
      </c>
      <c r="L93" s="24">
        <v>0.84177422523498535</v>
      </c>
      <c r="M93" s="24">
        <v>0.72268986701965332</v>
      </c>
      <c r="N93" s="24">
        <v>0.29277965426445007</v>
      </c>
      <c r="P93" s="53">
        <v>14.765323759344557</v>
      </c>
      <c r="Q93" s="54">
        <v>483.01122546923813</v>
      </c>
      <c r="R93" s="54">
        <v>14.811081931508062</v>
      </c>
      <c r="S93" s="54">
        <v>593.93885455273812</v>
      </c>
      <c r="T93" s="54">
        <v>4.5758172163504085E-2</v>
      </c>
      <c r="U93" s="54">
        <v>110.92762908349999</v>
      </c>
      <c r="W93" s="69">
        <f t="shared" si="8"/>
        <v>1476049.3647089866</v>
      </c>
      <c r="X93" s="69">
        <f t="shared" si="9"/>
        <v>1480514.2542962534</v>
      </c>
      <c r="Y93" s="69">
        <f t="shared" si="6"/>
        <v>4464.8895872669091</v>
      </c>
      <c r="AA93" s="68">
        <f t="shared" si="10"/>
        <v>0</v>
      </c>
      <c r="AB93" s="68">
        <f t="shared" si="11"/>
        <v>1</v>
      </c>
      <c r="AC93" s="68">
        <f t="shared" si="7"/>
        <v>1</v>
      </c>
    </row>
    <row r="94" spans="1:29" x14ac:dyDescent="0.25">
      <c r="A94">
        <v>89</v>
      </c>
      <c r="C94" s="24">
        <v>1.7851054668426514E-2</v>
      </c>
      <c r="D94" s="24">
        <v>4.5929074287414551E-2</v>
      </c>
      <c r="E94" s="24">
        <v>0.26761951681015417</v>
      </c>
      <c r="F94" s="24">
        <v>0</v>
      </c>
      <c r="I94" s="53">
        <v>0</v>
      </c>
      <c r="J94" s="53">
        <v>6479.2763441801071</v>
      </c>
      <c r="K94" s="53">
        <v>0</v>
      </c>
      <c r="L94" s="24">
        <v>0.87963175773620605</v>
      </c>
      <c r="M94" s="24">
        <v>0.78268104791641235</v>
      </c>
      <c r="N94" s="24">
        <v>0.25513076782226563</v>
      </c>
      <c r="P94" s="53">
        <v>15.19556350183464</v>
      </c>
      <c r="Q94" s="54">
        <v>520.9876485781748</v>
      </c>
      <c r="R94" s="54">
        <v>15.242562800927516</v>
      </c>
      <c r="S94" s="54">
        <v>613.41684277502929</v>
      </c>
      <c r="T94" s="54">
        <v>4.6999299092876257E-2</v>
      </c>
      <c r="U94" s="54">
        <v>92.429194196854496</v>
      </c>
      <c r="W94" s="69">
        <f t="shared" si="8"/>
        <v>1519035.3625348858</v>
      </c>
      <c r="X94" s="69">
        <f t="shared" si="9"/>
        <v>1523642.8632499767</v>
      </c>
      <c r="Y94" s="69">
        <f t="shared" si="6"/>
        <v>4607.5007150907713</v>
      </c>
      <c r="AA94" s="68">
        <f t="shared" si="10"/>
        <v>0</v>
      </c>
      <c r="AB94" s="68">
        <f t="shared" si="11"/>
        <v>1</v>
      </c>
      <c r="AC94" s="68">
        <f t="shared" si="7"/>
        <v>1</v>
      </c>
    </row>
    <row r="95" spans="1:29" x14ac:dyDescent="0.25">
      <c r="A95">
        <v>90</v>
      </c>
      <c r="C95" s="24">
        <v>1.4309972524642944E-2</v>
      </c>
      <c r="D95" s="24">
        <v>3.8304626941680908E-3</v>
      </c>
      <c r="E95" s="24">
        <v>0.23734274996924656</v>
      </c>
      <c r="F95" s="24">
        <v>0</v>
      </c>
      <c r="I95" s="53">
        <v>0</v>
      </c>
      <c r="J95" s="53">
        <v>4737.6123256981373</v>
      </c>
      <c r="K95" s="53">
        <v>0</v>
      </c>
      <c r="L95" s="24">
        <v>0.86228197813034058</v>
      </c>
      <c r="M95" s="24">
        <v>0.74141848087310791</v>
      </c>
      <c r="N95" s="24">
        <v>0.31314826011657715</v>
      </c>
      <c r="P95" s="53">
        <v>14.951422633479718</v>
      </c>
      <c r="Q95" s="54">
        <v>504.3923003239442</v>
      </c>
      <c r="R95" s="54">
        <v>14.998175090779425</v>
      </c>
      <c r="S95" s="54">
        <v>605.55251085090947</v>
      </c>
      <c r="T95" s="54">
        <v>4.6752457299707117E-2</v>
      </c>
      <c r="U95" s="54">
        <v>101.16021052696527</v>
      </c>
      <c r="W95" s="69">
        <f t="shared" si="8"/>
        <v>1494637.8710476477</v>
      </c>
      <c r="X95" s="69">
        <f t="shared" si="9"/>
        <v>1499211.9565670916</v>
      </c>
      <c r="Y95" s="69">
        <f t="shared" si="6"/>
        <v>4574.0855194437472</v>
      </c>
      <c r="AA95" s="68">
        <f t="shared" si="10"/>
        <v>0</v>
      </c>
      <c r="AB95" s="68">
        <f t="shared" si="11"/>
        <v>1</v>
      </c>
      <c r="AC95" s="68">
        <f t="shared" si="7"/>
        <v>1</v>
      </c>
    </row>
    <row r="96" spans="1:29" x14ac:dyDescent="0.25">
      <c r="A96">
        <v>91</v>
      </c>
      <c r="C96" s="24">
        <v>1.1101633310317993E-2</v>
      </c>
      <c r="D96" s="24">
        <v>1.2336477637290955E-2</v>
      </c>
      <c r="E96" s="24">
        <v>0.16957274723984675</v>
      </c>
      <c r="F96" s="24">
        <v>0</v>
      </c>
      <c r="I96" s="53">
        <v>0</v>
      </c>
      <c r="J96" s="53">
        <v>5670.1549328863621</v>
      </c>
      <c r="K96" s="53">
        <v>0</v>
      </c>
      <c r="L96" s="24">
        <v>0.8852497935295105</v>
      </c>
      <c r="M96" s="24">
        <v>0.71811062097549438</v>
      </c>
      <c r="N96" s="24">
        <v>0.29336762428283691</v>
      </c>
      <c r="P96" s="53">
        <v>15.388164404172297</v>
      </c>
      <c r="Q96" s="54">
        <v>522.44627080182579</v>
      </c>
      <c r="R96" s="54">
        <v>15.45018700170611</v>
      </c>
      <c r="S96" s="54">
        <v>601.06635003647193</v>
      </c>
      <c r="T96" s="54">
        <v>6.202259753381334E-2</v>
      </c>
      <c r="U96" s="54">
        <v>78.620079234646141</v>
      </c>
      <c r="W96" s="69">
        <f t="shared" si="8"/>
        <v>1538293.9941464278</v>
      </c>
      <c r="X96" s="69">
        <f t="shared" si="9"/>
        <v>1544417.6338205745</v>
      </c>
      <c r="Y96" s="69">
        <f t="shared" si="6"/>
        <v>6123.6396741466879</v>
      </c>
      <c r="AA96" s="68">
        <f t="shared" si="10"/>
        <v>0</v>
      </c>
      <c r="AB96" s="68">
        <f t="shared" si="11"/>
        <v>1</v>
      </c>
      <c r="AC96" s="68">
        <f t="shared" si="7"/>
        <v>1</v>
      </c>
    </row>
    <row r="97" spans="1:29" x14ac:dyDescent="0.25">
      <c r="A97">
        <v>92</v>
      </c>
      <c r="C97" s="24">
        <v>1.7641350626945496E-2</v>
      </c>
      <c r="D97" s="24">
        <v>3.9095222949981689E-2</v>
      </c>
      <c r="E97" s="24">
        <v>0.39374056352885073</v>
      </c>
      <c r="F97" s="24">
        <v>0</v>
      </c>
      <c r="I97" s="53">
        <v>0</v>
      </c>
      <c r="J97" s="53">
        <v>4652.4638310074806</v>
      </c>
      <c r="K97" s="53">
        <v>0</v>
      </c>
      <c r="L97" s="24">
        <v>0.85021540522575378</v>
      </c>
      <c r="M97" s="24">
        <v>0.77653318643569946</v>
      </c>
      <c r="N97" s="24">
        <v>0.26091188192367554</v>
      </c>
      <c r="P97" s="53">
        <v>14.691768079685424</v>
      </c>
      <c r="Q97" s="54">
        <v>498.07996074628943</v>
      </c>
      <c r="R97" s="54">
        <v>14.728507141666945</v>
      </c>
      <c r="S97" s="54">
        <v>620.45155775327294</v>
      </c>
      <c r="T97" s="54">
        <v>3.6739061981521104E-2</v>
      </c>
      <c r="U97" s="54">
        <v>122.37159700698351</v>
      </c>
      <c r="W97" s="69">
        <f t="shared" si="8"/>
        <v>1468678.7280077962</v>
      </c>
      <c r="X97" s="69">
        <f t="shared" si="9"/>
        <v>1472230.2626089412</v>
      </c>
      <c r="Y97" s="69">
        <f t="shared" si="6"/>
        <v>3551.534601145127</v>
      </c>
      <c r="AA97" s="68">
        <f t="shared" si="10"/>
        <v>0</v>
      </c>
      <c r="AB97" s="68">
        <f t="shared" si="11"/>
        <v>1</v>
      </c>
      <c r="AC97" s="68">
        <f t="shared" si="7"/>
        <v>1</v>
      </c>
    </row>
    <row r="98" spans="1:29" x14ac:dyDescent="0.25">
      <c r="A98">
        <v>93</v>
      </c>
      <c r="C98" s="24">
        <v>3.8242042064666748E-2</v>
      </c>
      <c r="D98" s="24">
        <v>1.1454969644546509E-2</v>
      </c>
      <c r="E98" s="24">
        <v>0.20090836635657061</v>
      </c>
      <c r="F98" s="24">
        <v>0</v>
      </c>
      <c r="I98" s="53">
        <v>0</v>
      </c>
      <c r="J98" s="53">
        <v>3250.7209107279778</v>
      </c>
      <c r="K98" s="53">
        <v>0</v>
      </c>
      <c r="L98" s="24">
        <v>0.82204717397689819</v>
      </c>
      <c r="M98" s="24">
        <v>0.76914244890213013</v>
      </c>
      <c r="N98" s="24">
        <v>0.30584335327148438</v>
      </c>
      <c r="P98" s="53">
        <v>13.91241882346492</v>
      </c>
      <c r="Q98" s="54">
        <v>490.54588974158662</v>
      </c>
      <c r="R98" s="54">
        <v>13.954243368397181</v>
      </c>
      <c r="S98" s="54">
        <v>598.69077645716379</v>
      </c>
      <c r="T98" s="54">
        <v>4.1824544932261176E-2</v>
      </c>
      <c r="U98" s="54">
        <v>108.14488671557717</v>
      </c>
      <c r="W98" s="69">
        <f t="shared" si="8"/>
        <v>1390751.3364567505</v>
      </c>
      <c r="X98" s="69">
        <f t="shared" si="9"/>
        <v>1394825.646063261</v>
      </c>
      <c r="Y98" s="69">
        <f t="shared" si="6"/>
        <v>4074.3096065105406</v>
      </c>
      <c r="AA98" s="68">
        <f t="shared" si="10"/>
        <v>0</v>
      </c>
      <c r="AB98" s="68">
        <f t="shared" si="11"/>
        <v>1</v>
      </c>
      <c r="AC98" s="68">
        <f t="shared" si="7"/>
        <v>1</v>
      </c>
    </row>
    <row r="99" spans="1:29" x14ac:dyDescent="0.25">
      <c r="A99">
        <v>94</v>
      </c>
      <c r="C99" s="24">
        <v>8.1596076488494873E-3</v>
      </c>
      <c r="D99" s="24">
        <v>2.5656133890151978E-2</v>
      </c>
      <c r="E99" s="24">
        <v>0.24970597340675504</v>
      </c>
      <c r="F99" s="24">
        <v>0</v>
      </c>
      <c r="I99" s="53">
        <v>0</v>
      </c>
      <c r="J99" s="53">
        <v>6576.2875601649284</v>
      </c>
      <c r="K99" s="53">
        <v>0</v>
      </c>
      <c r="L99" s="24">
        <v>0.88160580396652222</v>
      </c>
      <c r="M99" s="24">
        <v>0.76833468675613403</v>
      </c>
      <c r="N99" s="24">
        <v>0.30564314126968384</v>
      </c>
      <c r="P99" s="53">
        <v>15.375784059570147</v>
      </c>
      <c r="Q99" s="54">
        <v>544.29487888499398</v>
      </c>
      <c r="R99" s="54">
        <v>15.427622577380909</v>
      </c>
      <c r="S99" s="54">
        <v>617.05271349577492</v>
      </c>
      <c r="T99" s="54">
        <v>5.1838517810761431E-2</v>
      </c>
      <c r="U99" s="54">
        <v>72.757834610780947</v>
      </c>
      <c r="W99" s="69">
        <f t="shared" si="8"/>
        <v>1537034.1110781298</v>
      </c>
      <c r="X99" s="69">
        <f t="shared" si="9"/>
        <v>1542145.2050245951</v>
      </c>
      <c r="Y99" s="69">
        <f t="shared" si="6"/>
        <v>5111.093946465362</v>
      </c>
      <c r="AA99" s="68">
        <f t="shared" si="10"/>
        <v>0</v>
      </c>
      <c r="AB99" s="68">
        <f t="shared" si="11"/>
        <v>1</v>
      </c>
      <c r="AC99" s="68">
        <f t="shared" si="7"/>
        <v>1</v>
      </c>
    </row>
    <row r="100" spans="1:29" x14ac:dyDescent="0.25">
      <c r="A100">
        <v>95</v>
      </c>
      <c r="C100" s="24">
        <v>1.4620691537857056E-2</v>
      </c>
      <c r="D100" s="24">
        <v>6.1504840850830078E-2</v>
      </c>
      <c r="E100" s="24">
        <v>0.18155728396729912</v>
      </c>
      <c r="F100" s="24">
        <v>0</v>
      </c>
      <c r="I100" s="53">
        <v>0</v>
      </c>
      <c r="J100" s="53">
        <v>5495.9766566753387</v>
      </c>
      <c r="K100" s="53">
        <v>0</v>
      </c>
      <c r="L100" s="24">
        <v>0.82247072458267212</v>
      </c>
      <c r="M100" s="24">
        <v>0.82973766326904297</v>
      </c>
      <c r="N100" s="24">
        <v>0.31218317151069641</v>
      </c>
      <c r="P100" s="53">
        <v>14.280337899815946</v>
      </c>
      <c r="Q100" s="54">
        <v>501.45990992925732</v>
      </c>
      <c r="R100" s="54">
        <v>14.308886713954285</v>
      </c>
      <c r="S100" s="54">
        <v>598.8179299230452</v>
      </c>
      <c r="T100" s="54">
        <v>2.8548814138339651E-2</v>
      </c>
      <c r="U100" s="54">
        <v>97.358019993787877</v>
      </c>
      <c r="W100" s="69">
        <f t="shared" si="8"/>
        <v>1427532.3300716653</v>
      </c>
      <c r="X100" s="69">
        <f t="shared" si="9"/>
        <v>1430289.8534655054</v>
      </c>
      <c r="Y100" s="69">
        <f t="shared" si="6"/>
        <v>2757.5233938401771</v>
      </c>
      <c r="AA100" s="68">
        <f t="shared" si="10"/>
        <v>0</v>
      </c>
      <c r="AB100" s="68">
        <f t="shared" si="11"/>
        <v>1</v>
      </c>
      <c r="AC100" s="68">
        <f t="shared" si="7"/>
        <v>1</v>
      </c>
    </row>
    <row r="101" spans="1:29" x14ac:dyDescent="0.25">
      <c r="A101">
        <v>96</v>
      </c>
      <c r="C101" s="24">
        <v>3.5241961479187012E-2</v>
      </c>
      <c r="D101" s="24">
        <v>1.7597004771232605E-2</v>
      </c>
      <c r="E101" s="24">
        <v>0.30560757134104949</v>
      </c>
      <c r="F101" s="24">
        <v>0</v>
      </c>
      <c r="I101" s="53">
        <v>0</v>
      </c>
      <c r="J101" s="53">
        <v>4770.1876610517502</v>
      </c>
      <c r="K101" s="53">
        <v>0</v>
      </c>
      <c r="L101" s="24">
        <v>0.86770039796829224</v>
      </c>
      <c r="M101" s="24">
        <v>0.70922243595123291</v>
      </c>
      <c r="N101" s="24">
        <v>0.27331560850143433</v>
      </c>
      <c r="P101" s="53">
        <v>14.682552385850572</v>
      </c>
      <c r="Q101" s="54">
        <v>523.30665029776696</v>
      </c>
      <c r="R101" s="54">
        <v>14.754111853139831</v>
      </c>
      <c r="S101" s="54">
        <v>619.24214018003306</v>
      </c>
      <c r="T101" s="54">
        <v>7.1559467289258549E-2</v>
      </c>
      <c r="U101" s="54">
        <v>95.935489882266097</v>
      </c>
      <c r="W101" s="69">
        <f t="shared" si="8"/>
        <v>1467731.9319347595</v>
      </c>
      <c r="X101" s="69">
        <f t="shared" si="9"/>
        <v>1474791.9431738032</v>
      </c>
      <c r="Y101" s="69">
        <f t="shared" si="6"/>
        <v>7060.0112390435888</v>
      </c>
      <c r="AA101" s="68">
        <f t="shared" si="10"/>
        <v>0</v>
      </c>
      <c r="AB101" s="68">
        <f t="shared" si="11"/>
        <v>1</v>
      </c>
      <c r="AC101" s="68">
        <f t="shared" si="7"/>
        <v>1</v>
      </c>
    </row>
    <row r="102" spans="1:29" x14ac:dyDescent="0.25">
      <c r="A102">
        <v>97</v>
      </c>
      <c r="C102" s="24">
        <v>1.3588771224021912E-2</v>
      </c>
      <c r="D102" s="24">
        <v>3.616100549697876E-2</v>
      </c>
      <c r="E102" s="24">
        <v>0.20481387011885796</v>
      </c>
      <c r="F102" s="24">
        <v>0</v>
      </c>
      <c r="I102" s="53">
        <v>0</v>
      </c>
      <c r="J102" s="53">
        <v>2717.6365256309509</v>
      </c>
      <c r="K102" s="53">
        <v>0</v>
      </c>
      <c r="L102" s="24">
        <v>0.84134125709533691</v>
      </c>
      <c r="M102" s="24">
        <v>0.68376898765563965</v>
      </c>
      <c r="N102" s="24">
        <v>0.24472975730895996</v>
      </c>
      <c r="P102" s="53">
        <v>14.554203600728902</v>
      </c>
      <c r="Q102" s="54">
        <v>467.26556653263674</v>
      </c>
      <c r="R102" s="54">
        <v>14.637181076585074</v>
      </c>
      <c r="S102" s="54">
        <v>594.29734057542782</v>
      </c>
      <c r="T102" s="54">
        <v>8.2977475856171878E-2</v>
      </c>
      <c r="U102" s="54">
        <v>127.03177404279108</v>
      </c>
      <c r="W102" s="69">
        <f t="shared" si="8"/>
        <v>1454953.0945063576</v>
      </c>
      <c r="X102" s="69">
        <f t="shared" si="9"/>
        <v>1463123.8103179322</v>
      </c>
      <c r="Y102" s="69">
        <f t="shared" si="6"/>
        <v>8170.7158115743969</v>
      </c>
      <c r="AA102" s="68">
        <f t="shared" si="10"/>
        <v>0</v>
      </c>
      <c r="AB102" s="68">
        <f t="shared" si="11"/>
        <v>1</v>
      </c>
      <c r="AC102" s="68">
        <f t="shared" si="7"/>
        <v>1</v>
      </c>
    </row>
    <row r="103" spans="1:29" x14ac:dyDescent="0.25">
      <c r="A103">
        <v>98</v>
      </c>
      <c r="C103" s="24">
        <v>1.192803680896759E-2</v>
      </c>
      <c r="D103" s="24">
        <v>3.5414934158325195E-2</v>
      </c>
      <c r="E103" s="24">
        <v>0.19931941971864081</v>
      </c>
      <c r="F103" s="24">
        <v>0</v>
      </c>
      <c r="I103" s="53">
        <v>0</v>
      </c>
      <c r="J103" s="53">
        <v>4786.8653200566769</v>
      </c>
      <c r="K103" s="53">
        <v>0</v>
      </c>
      <c r="L103" s="24">
        <v>0.83027023077011108</v>
      </c>
      <c r="M103" s="24">
        <v>0.7649340033531189</v>
      </c>
      <c r="N103" s="24">
        <v>0.29717352986335754</v>
      </c>
      <c r="P103" s="53">
        <v>14.421316734554786</v>
      </c>
      <c r="Q103" s="54">
        <v>526.30500174952715</v>
      </c>
      <c r="R103" s="54">
        <v>14.476477210820816</v>
      </c>
      <c r="S103" s="54">
        <v>605.89949155635179</v>
      </c>
      <c r="T103" s="54">
        <v>5.5160476266030045E-2</v>
      </c>
      <c r="U103" s="54">
        <v>79.59448980682464</v>
      </c>
      <c r="W103" s="69">
        <f t="shared" si="8"/>
        <v>1441605.3684537292</v>
      </c>
      <c r="X103" s="69">
        <f t="shared" si="9"/>
        <v>1447041.8215905251</v>
      </c>
      <c r="Y103" s="69">
        <f t="shared" si="6"/>
        <v>5436.4531367961799</v>
      </c>
      <c r="AA103" s="68">
        <f t="shared" si="10"/>
        <v>0</v>
      </c>
      <c r="AB103" s="68">
        <f t="shared" si="11"/>
        <v>1</v>
      </c>
      <c r="AC103" s="68">
        <f t="shared" si="7"/>
        <v>1</v>
      </c>
    </row>
    <row r="104" spans="1:29" x14ac:dyDescent="0.25">
      <c r="A104">
        <v>99</v>
      </c>
      <c r="C104" s="24">
        <v>4.2445778846740723E-2</v>
      </c>
      <c r="D104" s="24">
        <v>1.247812807559967E-2</v>
      </c>
      <c r="E104" s="24">
        <v>0.3292076644796752</v>
      </c>
      <c r="F104" s="24">
        <v>0</v>
      </c>
      <c r="I104" s="53">
        <v>0</v>
      </c>
      <c r="J104" s="53">
        <v>6423.0989664793015</v>
      </c>
      <c r="K104" s="53">
        <v>0</v>
      </c>
      <c r="L104" s="24">
        <v>0.88112181425094604</v>
      </c>
      <c r="M104" s="24">
        <v>0.75917583703994751</v>
      </c>
      <c r="N104" s="24">
        <v>0.25681197643280029</v>
      </c>
      <c r="P104" s="53">
        <v>14.811579017841158</v>
      </c>
      <c r="Q104" s="54">
        <v>592.67573131617644</v>
      </c>
      <c r="R104" s="54">
        <v>14.872400978724054</v>
      </c>
      <c r="S104" s="54">
        <v>645.50346734721199</v>
      </c>
      <c r="T104" s="54">
        <v>6.0821960882895709E-2</v>
      </c>
      <c r="U104" s="54">
        <v>52.827736031035556</v>
      </c>
      <c r="W104" s="69">
        <f t="shared" si="8"/>
        <v>1480565.2260527995</v>
      </c>
      <c r="X104" s="69">
        <f t="shared" si="9"/>
        <v>1486594.5944050581</v>
      </c>
      <c r="Y104" s="69">
        <f t="shared" si="6"/>
        <v>6029.3683522585352</v>
      </c>
      <c r="AA104" s="68">
        <f t="shared" si="10"/>
        <v>0</v>
      </c>
      <c r="AB104" s="68">
        <f t="shared" si="11"/>
        <v>1</v>
      </c>
      <c r="AC104" s="68">
        <f t="shared" si="7"/>
        <v>1</v>
      </c>
    </row>
    <row r="105" spans="1:29" x14ac:dyDescent="0.25">
      <c r="A105">
        <v>100</v>
      </c>
      <c r="C105" s="24">
        <v>4.1498541831970215E-2</v>
      </c>
      <c r="D105" s="24">
        <v>1.1755749583244324E-2</v>
      </c>
      <c r="E105" s="24">
        <v>0.23970390318660084</v>
      </c>
      <c r="F105" s="24">
        <v>0</v>
      </c>
      <c r="I105" s="53">
        <v>0</v>
      </c>
      <c r="J105" s="53">
        <v>5570.9271691739559</v>
      </c>
      <c r="K105" s="53">
        <v>0</v>
      </c>
      <c r="L105" s="24">
        <v>0.82150554656982422</v>
      </c>
      <c r="M105" s="24">
        <v>0.81049573421478271</v>
      </c>
      <c r="N105" s="24">
        <v>0.35323143005371094</v>
      </c>
      <c r="P105" s="53">
        <v>13.890916985057988</v>
      </c>
      <c r="Q105" s="54">
        <v>474.33459099399727</v>
      </c>
      <c r="R105" s="54">
        <v>13.904274935957726</v>
      </c>
      <c r="S105" s="54">
        <v>598.4401587480246</v>
      </c>
      <c r="T105" s="54">
        <v>1.3357950899738569E-2</v>
      </c>
      <c r="U105" s="54">
        <v>124.10556775402733</v>
      </c>
      <c r="W105" s="69">
        <f t="shared" si="8"/>
        <v>1388617.3639148048</v>
      </c>
      <c r="X105" s="69">
        <f t="shared" si="9"/>
        <v>1389829.0534370246</v>
      </c>
      <c r="Y105" s="69">
        <f t="shared" si="6"/>
        <v>1211.6895222198295</v>
      </c>
      <c r="AA105" s="68">
        <f t="shared" si="10"/>
        <v>0</v>
      </c>
      <c r="AB105" s="68">
        <f t="shared" si="11"/>
        <v>1</v>
      </c>
      <c r="AC105" s="68">
        <f t="shared" si="7"/>
        <v>1</v>
      </c>
    </row>
    <row r="106" spans="1:29" x14ac:dyDescent="0.25">
      <c r="A106">
        <v>101</v>
      </c>
      <c r="C106" s="24">
        <v>2.1588519215583801E-2</v>
      </c>
      <c r="D106" s="24">
        <v>1.0361641645431519E-2</v>
      </c>
      <c r="E106" s="24">
        <v>0.16784642337962499</v>
      </c>
      <c r="F106" s="24">
        <v>0</v>
      </c>
      <c r="I106" s="53">
        <v>0</v>
      </c>
      <c r="J106" s="53">
        <v>7628.1372457742691</v>
      </c>
      <c r="K106" s="53">
        <v>0</v>
      </c>
      <c r="L106" s="24">
        <v>0.88475626707077026</v>
      </c>
      <c r="M106" s="24">
        <v>0.75497353076934814</v>
      </c>
      <c r="N106" s="24">
        <v>0.27381682395935059</v>
      </c>
      <c r="P106" s="53">
        <v>15.237621841095104</v>
      </c>
      <c r="Q106" s="54">
        <v>544.94239320883219</v>
      </c>
      <c r="R106" s="54">
        <v>15.281585557733505</v>
      </c>
      <c r="S106" s="54">
        <v>604.57916499829105</v>
      </c>
      <c r="T106" s="54">
        <v>4.3963716638401706E-2</v>
      </c>
      <c r="U106" s="54">
        <v>59.636771789458862</v>
      </c>
      <c r="W106" s="69">
        <f t="shared" si="8"/>
        <v>1523217.2417163015</v>
      </c>
      <c r="X106" s="69">
        <f t="shared" si="9"/>
        <v>1527553.9766083523</v>
      </c>
      <c r="Y106" s="69">
        <f t="shared" si="6"/>
        <v>4336.734892050712</v>
      </c>
      <c r="AA106" s="68">
        <f t="shared" si="10"/>
        <v>0</v>
      </c>
      <c r="AB106" s="68">
        <f t="shared" si="11"/>
        <v>1</v>
      </c>
      <c r="AC106" s="68">
        <f t="shared" si="7"/>
        <v>1</v>
      </c>
    </row>
    <row r="107" spans="1:29" x14ac:dyDescent="0.25">
      <c r="A107">
        <v>102</v>
      </c>
      <c r="C107" s="24">
        <v>2.0361363887786865E-2</v>
      </c>
      <c r="D107" s="24">
        <v>4.4700384140014648E-2</v>
      </c>
      <c r="E107" s="24">
        <v>0.34822900317038191</v>
      </c>
      <c r="F107" s="24">
        <v>0</v>
      </c>
      <c r="I107" s="53">
        <v>0</v>
      </c>
      <c r="J107" s="53">
        <v>3773.8238461315632</v>
      </c>
      <c r="K107" s="53">
        <v>0</v>
      </c>
      <c r="L107" s="24">
        <v>0.8190460205078125</v>
      </c>
      <c r="M107" s="24">
        <v>0.66793107986450195</v>
      </c>
      <c r="N107" s="24">
        <v>0.25686001777648926</v>
      </c>
      <c r="P107" s="53">
        <v>14.079197191807271</v>
      </c>
      <c r="Q107" s="54">
        <v>485.17431442556835</v>
      </c>
      <c r="R107" s="54">
        <v>14.13962522403531</v>
      </c>
      <c r="S107" s="54">
        <v>611.20018846303708</v>
      </c>
      <c r="T107" s="54">
        <v>6.042803222803883E-2</v>
      </c>
      <c r="U107" s="54">
        <v>126.02587403746872</v>
      </c>
      <c r="W107" s="69">
        <f t="shared" si="8"/>
        <v>1407434.5448663016</v>
      </c>
      <c r="X107" s="69">
        <f t="shared" si="9"/>
        <v>1413351.3222150679</v>
      </c>
      <c r="Y107" s="69">
        <f t="shared" si="6"/>
        <v>5916.7773487664144</v>
      </c>
      <c r="AA107" s="68">
        <f t="shared" si="10"/>
        <v>0</v>
      </c>
      <c r="AB107" s="68">
        <f t="shared" si="11"/>
        <v>1</v>
      </c>
      <c r="AC107" s="68">
        <f t="shared" si="7"/>
        <v>1</v>
      </c>
    </row>
    <row r="108" spans="1:29" x14ac:dyDescent="0.25">
      <c r="A108">
        <v>103</v>
      </c>
      <c r="C108" s="24">
        <v>5.7920515537261963E-3</v>
      </c>
      <c r="D108" s="24">
        <v>4.3474078178405762E-2</v>
      </c>
      <c r="E108" s="24">
        <v>0.28691066467215448</v>
      </c>
      <c r="F108" s="24">
        <v>0</v>
      </c>
      <c r="I108" s="53">
        <v>0</v>
      </c>
      <c r="J108" s="53">
        <v>4253.9951391518116</v>
      </c>
      <c r="K108" s="53">
        <v>0</v>
      </c>
      <c r="L108" s="24">
        <v>0.86908859014511108</v>
      </c>
      <c r="M108" s="24">
        <v>0.71662354469299316</v>
      </c>
      <c r="N108" s="24">
        <v>0.30932366847991943</v>
      </c>
      <c r="P108" s="53">
        <v>15.193215073871105</v>
      </c>
      <c r="Q108" s="54">
        <v>469.32124999446626</v>
      </c>
      <c r="R108" s="54">
        <v>15.242225722667234</v>
      </c>
      <c r="S108" s="54">
        <v>600.85394739196715</v>
      </c>
      <c r="T108" s="54">
        <v>4.901064879612882E-2</v>
      </c>
      <c r="U108" s="54">
        <v>131.5326973975009</v>
      </c>
      <c r="W108" s="69">
        <f t="shared" si="8"/>
        <v>1518852.186137116</v>
      </c>
      <c r="X108" s="69">
        <f t="shared" si="9"/>
        <v>1523621.7183193315</v>
      </c>
      <c r="Y108" s="69">
        <f t="shared" si="6"/>
        <v>4769.532182215381</v>
      </c>
      <c r="AA108" s="68">
        <f t="shared" si="10"/>
        <v>0</v>
      </c>
      <c r="AB108" s="68">
        <f t="shared" si="11"/>
        <v>1</v>
      </c>
      <c r="AC108" s="68">
        <f t="shared" si="7"/>
        <v>1</v>
      </c>
    </row>
    <row r="109" spans="1:29" x14ac:dyDescent="0.25">
      <c r="A109">
        <v>104</v>
      </c>
      <c r="C109" s="24">
        <v>3.1167417764663696E-2</v>
      </c>
      <c r="D109" s="24">
        <v>1.953732967376709E-2</v>
      </c>
      <c r="E109" s="24">
        <v>0.44609605921824508</v>
      </c>
      <c r="F109" s="24">
        <v>0</v>
      </c>
      <c r="I109" s="53">
        <v>0</v>
      </c>
      <c r="J109" s="53">
        <v>6714.1558974981308</v>
      </c>
      <c r="K109" s="53">
        <v>0</v>
      </c>
      <c r="L109" s="24">
        <v>0.80818748474121094</v>
      </c>
      <c r="M109" s="24">
        <v>0.73627734184265137</v>
      </c>
      <c r="N109" s="24">
        <v>0.27467101812362671</v>
      </c>
      <c r="P109" s="53">
        <v>13.774843676866549</v>
      </c>
      <c r="Q109" s="54">
        <v>553.06787703969565</v>
      </c>
      <c r="R109" s="54">
        <v>13.80534848992993</v>
      </c>
      <c r="S109" s="54">
        <v>650.80835200517708</v>
      </c>
      <c r="T109" s="54">
        <v>3.0504813063380709E-2</v>
      </c>
      <c r="U109" s="54">
        <v>97.74047496548144</v>
      </c>
      <c r="W109" s="69">
        <f t="shared" si="8"/>
        <v>1376931.2998096151</v>
      </c>
      <c r="X109" s="69">
        <f t="shared" si="9"/>
        <v>1379884.0406409877</v>
      </c>
      <c r="Y109" s="69">
        <f t="shared" si="6"/>
        <v>2952.7408313725891</v>
      </c>
      <c r="AA109" s="68">
        <f t="shared" si="10"/>
        <v>0</v>
      </c>
      <c r="AB109" s="68">
        <f t="shared" si="11"/>
        <v>1</v>
      </c>
      <c r="AC109" s="68">
        <f t="shared" si="7"/>
        <v>1</v>
      </c>
    </row>
    <row r="110" spans="1:29" x14ac:dyDescent="0.25">
      <c r="A110">
        <v>105</v>
      </c>
      <c r="C110" s="24">
        <v>1.7135739326477051E-2</v>
      </c>
      <c r="D110" s="24">
        <v>1.9106119871139526E-2</v>
      </c>
      <c r="E110" s="24">
        <v>0.23789523575151852</v>
      </c>
      <c r="F110" s="24">
        <v>0</v>
      </c>
      <c r="I110" s="53">
        <v>0</v>
      </c>
      <c r="J110" s="53">
        <v>5391.9572383165359</v>
      </c>
      <c r="K110" s="53">
        <v>0</v>
      </c>
      <c r="L110" s="24">
        <v>0.84769123792648315</v>
      </c>
      <c r="M110" s="24">
        <v>0.76280659437179565</v>
      </c>
      <c r="N110" s="24">
        <v>0.27733713388442993</v>
      </c>
      <c r="P110" s="53">
        <v>14.649316557244914</v>
      </c>
      <c r="Q110" s="54">
        <v>539.40939181461079</v>
      </c>
      <c r="R110" s="54">
        <v>14.700347871639703</v>
      </c>
      <c r="S110" s="54">
        <v>614.15130225446637</v>
      </c>
      <c r="T110" s="54">
        <v>5.1031314394789362E-2</v>
      </c>
      <c r="U110" s="54">
        <v>74.741910439855587</v>
      </c>
      <c r="W110" s="69">
        <f t="shared" si="8"/>
        <v>1464392.2463326768</v>
      </c>
      <c r="X110" s="69">
        <f t="shared" si="9"/>
        <v>1469420.6358617158</v>
      </c>
      <c r="Y110" s="69">
        <f t="shared" si="6"/>
        <v>5028.3895290390801</v>
      </c>
      <c r="AA110" s="68">
        <f t="shared" si="10"/>
        <v>0</v>
      </c>
      <c r="AB110" s="68">
        <f t="shared" si="11"/>
        <v>1</v>
      </c>
      <c r="AC110" s="68">
        <f t="shared" si="7"/>
        <v>1</v>
      </c>
    </row>
    <row r="111" spans="1:29" x14ac:dyDescent="0.25">
      <c r="A111">
        <v>106</v>
      </c>
      <c r="C111" s="24">
        <v>2.3185074329376221E-2</v>
      </c>
      <c r="D111" s="24">
        <v>4.3476521968841553E-2</v>
      </c>
      <c r="E111" s="24">
        <v>0.17282978784773381</v>
      </c>
      <c r="F111" s="24">
        <v>0</v>
      </c>
      <c r="I111" s="53">
        <v>0</v>
      </c>
      <c r="J111" s="53">
        <v>6213.5141342878342</v>
      </c>
      <c r="K111" s="53">
        <v>0</v>
      </c>
      <c r="L111" s="24">
        <v>0.85267698764801025</v>
      </c>
      <c r="M111" s="24">
        <v>0.78870391845703125</v>
      </c>
      <c r="N111" s="24">
        <v>0.34322023391723633</v>
      </c>
      <c r="P111" s="53">
        <v>14.65582538118038</v>
      </c>
      <c r="Q111" s="54">
        <v>531.75965500433938</v>
      </c>
      <c r="R111" s="54">
        <v>14.702215109594929</v>
      </c>
      <c r="S111" s="54">
        <v>603.19067920049156</v>
      </c>
      <c r="T111" s="54">
        <v>4.638972841454958E-2</v>
      </c>
      <c r="U111" s="54">
        <v>71.43102419615218</v>
      </c>
      <c r="W111" s="69">
        <f t="shared" si="8"/>
        <v>1465050.7784630337</v>
      </c>
      <c r="X111" s="69">
        <f t="shared" si="9"/>
        <v>1469618.3202802925</v>
      </c>
      <c r="Y111" s="69">
        <f t="shared" si="6"/>
        <v>4567.5418172588061</v>
      </c>
      <c r="AA111" s="68">
        <f t="shared" si="10"/>
        <v>0</v>
      </c>
      <c r="AB111" s="68">
        <f t="shared" si="11"/>
        <v>1</v>
      </c>
      <c r="AC111" s="68">
        <f t="shared" si="7"/>
        <v>1</v>
      </c>
    </row>
    <row r="112" spans="1:29" x14ac:dyDescent="0.25">
      <c r="A112">
        <v>107</v>
      </c>
      <c r="C112" s="24">
        <v>4.108583927154541E-2</v>
      </c>
      <c r="D112" s="24">
        <v>3.9575845003128052E-3</v>
      </c>
      <c r="E112" s="24">
        <v>0.29654917676729664</v>
      </c>
      <c r="F112" s="24">
        <v>0</v>
      </c>
      <c r="I112" s="53">
        <v>0</v>
      </c>
      <c r="J112" s="53">
        <v>4928.2447434961796</v>
      </c>
      <c r="K112" s="53">
        <v>0</v>
      </c>
      <c r="L112" s="24">
        <v>0.87204742431640625</v>
      </c>
      <c r="M112" s="24">
        <v>0.74563181400299072</v>
      </c>
      <c r="N112" s="24">
        <v>0.27135777473449707</v>
      </c>
      <c r="P112" s="53">
        <v>14.715714198900368</v>
      </c>
      <c r="Q112" s="54">
        <v>479.83992866831403</v>
      </c>
      <c r="R112" s="54">
        <v>14.754114481428193</v>
      </c>
      <c r="S112" s="54">
        <v>604.75278766829717</v>
      </c>
      <c r="T112" s="54">
        <v>3.8400282527824459E-2</v>
      </c>
      <c r="U112" s="54">
        <v>124.91285899998314</v>
      </c>
      <c r="W112" s="69">
        <f t="shared" si="8"/>
        <v>1471091.5799613686</v>
      </c>
      <c r="X112" s="69">
        <f t="shared" si="9"/>
        <v>1474806.6953551511</v>
      </c>
      <c r="Y112" s="69">
        <f t="shared" si="6"/>
        <v>3715.1153937824624</v>
      </c>
      <c r="AA112" s="68">
        <f t="shared" si="10"/>
        <v>0</v>
      </c>
      <c r="AB112" s="68">
        <f t="shared" si="11"/>
        <v>1</v>
      </c>
      <c r="AC112" s="68">
        <f t="shared" si="7"/>
        <v>1</v>
      </c>
    </row>
    <row r="113" spans="1:29" x14ac:dyDescent="0.25">
      <c r="A113">
        <v>108</v>
      </c>
      <c r="C113" s="24">
        <v>2.0343899726867676E-2</v>
      </c>
      <c r="D113" s="24">
        <v>2.4817973375320435E-2</v>
      </c>
      <c r="E113" s="24">
        <v>0.39153056389051877</v>
      </c>
      <c r="F113" s="24">
        <v>0</v>
      </c>
      <c r="I113" s="53">
        <v>0</v>
      </c>
      <c r="J113" s="53">
        <v>5310.8483552932739</v>
      </c>
      <c r="K113" s="53">
        <v>0</v>
      </c>
      <c r="L113" s="24">
        <v>0.89294135570526123</v>
      </c>
      <c r="M113" s="24">
        <v>0.75464177131652832</v>
      </c>
      <c r="N113" s="24">
        <v>0.31968969106674194</v>
      </c>
      <c r="P113" s="53">
        <v>15.374670388857249</v>
      </c>
      <c r="Q113" s="54">
        <v>517.33872156634857</v>
      </c>
      <c r="R113" s="54">
        <v>15.421116364521817</v>
      </c>
      <c r="S113" s="54">
        <v>627.84786700936797</v>
      </c>
      <c r="T113" s="54">
        <v>4.6445975664568095E-2</v>
      </c>
      <c r="U113" s="54">
        <v>110.50914544301941</v>
      </c>
      <c r="W113" s="69">
        <f t="shared" si="8"/>
        <v>1536949.7001641586</v>
      </c>
      <c r="X113" s="69">
        <f t="shared" si="9"/>
        <v>1541483.7885851723</v>
      </c>
      <c r="Y113" s="69">
        <f t="shared" si="6"/>
        <v>4534.0884210137901</v>
      </c>
      <c r="AA113" s="68">
        <f t="shared" si="10"/>
        <v>0</v>
      </c>
      <c r="AB113" s="68">
        <f t="shared" si="11"/>
        <v>1</v>
      </c>
      <c r="AC113" s="68">
        <f t="shared" si="7"/>
        <v>1</v>
      </c>
    </row>
    <row r="114" spans="1:29" x14ac:dyDescent="0.25">
      <c r="A114">
        <v>109</v>
      </c>
      <c r="C114" s="24">
        <v>1.4445289969444275E-2</v>
      </c>
      <c r="D114" s="24">
        <v>1.9379034638404846E-2</v>
      </c>
      <c r="E114" s="24">
        <v>0.2888078060783959</v>
      </c>
      <c r="F114" s="24">
        <v>0</v>
      </c>
      <c r="I114" s="53">
        <v>0</v>
      </c>
      <c r="J114" s="53">
        <v>7087.3461663722992</v>
      </c>
      <c r="K114" s="53">
        <v>0</v>
      </c>
      <c r="L114" s="24">
        <v>0.84569904208183289</v>
      </c>
      <c r="M114" s="24">
        <v>0.76454591751098633</v>
      </c>
      <c r="N114" s="24">
        <v>0.32224220037460327</v>
      </c>
      <c r="P114" s="53">
        <v>14.669990641753552</v>
      </c>
      <c r="Q114" s="54">
        <v>552.01938743214373</v>
      </c>
      <c r="R114" s="54">
        <v>14.706971342024865</v>
      </c>
      <c r="S114" s="54">
        <v>625.17930064880193</v>
      </c>
      <c r="T114" s="54">
        <v>3.6980700271312728E-2</v>
      </c>
      <c r="U114" s="54">
        <v>73.159913216658197</v>
      </c>
      <c r="W114" s="69">
        <f t="shared" si="8"/>
        <v>1466447.0447879231</v>
      </c>
      <c r="X114" s="69">
        <f t="shared" si="9"/>
        <v>1470071.9549018375</v>
      </c>
      <c r="Y114" s="69">
        <f t="shared" si="6"/>
        <v>3624.9101139146142</v>
      </c>
      <c r="AA114" s="68">
        <f t="shared" si="10"/>
        <v>0</v>
      </c>
      <c r="AB114" s="68">
        <f t="shared" si="11"/>
        <v>1</v>
      </c>
      <c r="AC114" s="68">
        <f t="shared" si="7"/>
        <v>1</v>
      </c>
    </row>
    <row r="115" spans="1:29" x14ac:dyDescent="0.25">
      <c r="A115">
        <v>110</v>
      </c>
      <c r="C115" s="24">
        <v>1.7074227333068848E-2</v>
      </c>
      <c r="D115" s="24">
        <v>1.4557003974914551E-2</v>
      </c>
      <c r="E115" s="24">
        <v>0.33347128804074461</v>
      </c>
      <c r="F115" s="24">
        <v>0</v>
      </c>
      <c r="I115" s="53">
        <v>0</v>
      </c>
      <c r="J115" s="53">
        <v>6221.2441116571426</v>
      </c>
      <c r="K115" s="53">
        <v>0</v>
      </c>
      <c r="L115" s="24">
        <v>0.80241608619689941</v>
      </c>
      <c r="M115" s="24">
        <v>0.78720438480377197</v>
      </c>
      <c r="N115" s="24">
        <v>0.32338160276412964</v>
      </c>
      <c r="P115" s="53">
        <v>13.911252229072549</v>
      </c>
      <c r="Q115" s="54">
        <v>485.85471300026239</v>
      </c>
      <c r="R115" s="54">
        <v>13.924697815554188</v>
      </c>
      <c r="S115" s="54">
        <v>609.89867832241907</v>
      </c>
      <c r="T115" s="54">
        <v>1.3445586481639182E-2</v>
      </c>
      <c r="U115" s="54">
        <v>124.04396532215668</v>
      </c>
      <c r="W115" s="69">
        <f t="shared" si="8"/>
        <v>1390639.3681942546</v>
      </c>
      <c r="X115" s="69">
        <f t="shared" si="9"/>
        <v>1391859.8828770965</v>
      </c>
      <c r="Y115" s="69">
        <f t="shared" si="6"/>
        <v>1220.5146828417614</v>
      </c>
      <c r="AA115" s="68">
        <f t="shared" si="10"/>
        <v>0</v>
      </c>
      <c r="AB115" s="68">
        <f t="shared" si="11"/>
        <v>1</v>
      </c>
      <c r="AC115" s="68">
        <f t="shared" si="7"/>
        <v>1</v>
      </c>
    </row>
    <row r="116" spans="1:29" x14ac:dyDescent="0.25">
      <c r="A116">
        <v>111</v>
      </c>
      <c r="C116" s="24">
        <v>6.6255927085876465E-3</v>
      </c>
      <c r="D116" s="24">
        <v>2.3658961057662964E-2</v>
      </c>
      <c r="E116" s="24">
        <v>0.2306337751101491</v>
      </c>
      <c r="F116" s="24">
        <v>0</v>
      </c>
      <c r="I116" s="53">
        <v>0</v>
      </c>
      <c r="J116" s="53">
        <v>5522.766150534153</v>
      </c>
      <c r="K116" s="53">
        <v>0</v>
      </c>
      <c r="L116" s="24">
        <v>0.89140534400939941</v>
      </c>
      <c r="M116" s="24">
        <v>0.74240964651107788</v>
      </c>
      <c r="N116" s="24">
        <v>0.27224057912826538</v>
      </c>
      <c r="P116" s="53">
        <v>15.56486520167393</v>
      </c>
      <c r="Q116" s="54">
        <v>520.70910245403024</v>
      </c>
      <c r="R116" s="54">
        <v>15.623249656320109</v>
      </c>
      <c r="S116" s="54">
        <v>608.5868546537157</v>
      </c>
      <c r="T116" s="54">
        <v>5.8384454646178696E-2</v>
      </c>
      <c r="U116" s="54">
        <v>87.87775219968546</v>
      </c>
      <c r="W116" s="69">
        <f t="shared" si="8"/>
        <v>1555965.8110649388</v>
      </c>
      <c r="X116" s="69">
        <f t="shared" si="9"/>
        <v>1561716.3787773573</v>
      </c>
      <c r="Y116" s="69">
        <f t="shared" si="6"/>
        <v>5750.5677124181839</v>
      </c>
      <c r="AA116" s="68">
        <f t="shared" si="10"/>
        <v>0</v>
      </c>
      <c r="AB116" s="68">
        <f t="shared" si="11"/>
        <v>1</v>
      </c>
      <c r="AC116" s="68">
        <f t="shared" si="7"/>
        <v>1</v>
      </c>
    </row>
    <row r="117" spans="1:29" x14ac:dyDescent="0.25">
      <c r="A117">
        <v>112</v>
      </c>
      <c r="C117" s="24">
        <v>5.205988883972168E-3</v>
      </c>
      <c r="D117" s="24">
        <v>2.7683734893798828E-2</v>
      </c>
      <c r="E117" s="24">
        <v>0.2209811689348247</v>
      </c>
      <c r="F117" s="24">
        <v>0</v>
      </c>
      <c r="I117" s="53">
        <v>0</v>
      </c>
      <c r="J117" s="53">
        <v>4999.8145550489426</v>
      </c>
      <c r="K117" s="53">
        <v>0</v>
      </c>
      <c r="L117" s="24">
        <v>0.84833675622940063</v>
      </c>
      <c r="M117" s="24">
        <v>0.82382392883300781</v>
      </c>
      <c r="N117" s="24">
        <v>0.34260976314544678</v>
      </c>
      <c r="P117" s="53">
        <v>14.859801653513296</v>
      </c>
      <c r="Q117" s="54">
        <v>523.99440399856451</v>
      </c>
      <c r="R117" s="54">
        <v>14.896023150325087</v>
      </c>
      <c r="S117" s="54">
        <v>608.35195480901359</v>
      </c>
      <c r="T117" s="54">
        <v>3.6221496811791098E-2</v>
      </c>
      <c r="U117" s="54">
        <v>84.357550810449084</v>
      </c>
      <c r="W117" s="69">
        <f t="shared" si="8"/>
        <v>1485456.170947331</v>
      </c>
      <c r="X117" s="69">
        <f t="shared" si="9"/>
        <v>1488993.9630776998</v>
      </c>
      <c r="Y117" s="69">
        <f t="shared" si="6"/>
        <v>3537.7921303686608</v>
      </c>
      <c r="AA117" s="68">
        <f t="shared" si="10"/>
        <v>0</v>
      </c>
      <c r="AB117" s="68">
        <f t="shared" si="11"/>
        <v>1</v>
      </c>
      <c r="AC117" s="68">
        <f t="shared" si="7"/>
        <v>1</v>
      </c>
    </row>
    <row r="118" spans="1:29" x14ac:dyDescent="0.25">
      <c r="A118">
        <v>113</v>
      </c>
      <c r="C118" s="24">
        <v>3.5224020481109619E-2</v>
      </c>
      <c r="D118" s="24">
        <v>1.3392999768257141E-2</v>
      </c>
      <c r="E118" s="24">
        <v>0.15270654049262403</v>
      </c>
      <c r="F118" s="24">
        <v>0</v>
      </c>
      <c r="I118" s="53">
        <v>0</v>
      </c>
      <c r="J118" s="53">
        <v>5305.7423792779446</v>
      </c>
      <c r="K118" s="53">
        <v>0</v>
      </c>
      <c r="L118" s="24">
        <v>0.80853474140167236</v>
      </c>
      <c r="M118" s="24">
        <v>0.75579184293746948</v>
      </c>
      <c r="N118" s="24">
        <v>0.27418363094329834</v>
      </c>
      <c r="P118" s="53">
        <v>13.735784821613338</v>
      </c>
      <c r="Q118" s="54">
        <v>511.04926561217411</v>
      </c>
      <c r="R118" s="54">
        <v>13.771908480082271</v>
      </c>
      <c r="S118" s="54">
        <v>597.14417789063236</v>
      </c>
      <c r="T118" s="54">
        <v>3.6123658468932618E-2</v>
      </c>
      <c r="U118" s="54">
        <v>86.094912278458253</v>
      </c>
      <c r="W118" s="69">
        <f t="shared" si="8"/>
        <v>1373067.4328957216</v>
      </c>
      <c r="X118" s="69">
        <f t="shared" si="9"/>
        <v>1376593.7038303365</v>
      </c>
      <c r="Y118" s="69">
        <f t="shared" si="6"/>
        <v>3526.2709346148035</v>
      </c>
      <c r="AA118" s="68">
        <f t="shared" si="10"/>
        <v>0</v>
      </c>
      <c r="AB118" s="68">
        <f t="shared" si="11"/>
        <v>1</v>
      </c>
      <c r="AC118" s="68">
        <f t="shared" si="7"/>
        <v>1</v>
      </c>
    </row>
    <row r="119" spans="1:29" x14ac:dyDescent="0.25">
      <c r="A119">
        <v>114</v>
      </c>
      <c r="C119" s="24">
        <v>1.3627469539642334E-2</v>
      </c>
      <c r="D119" s="24">
        <v>2.466130256652832E-2</v>
      </c>
      <c r="E119" s="24">
        <v>0.13965247824205143</v>
      </c>
      <c r="F119" s="24">
        <v>0</v>
      </c>
      <c r="I119" s="53">
        <v>0</v>
      </c>
      <c r="J119" s="53">
        <v>4437.444731593132</v>
      </c>
      <c r="K119" s="53">
        <v>0</v>
      </c>
      <c r="L119" s="24">
        <v>0.84781563282012939</v>
      </c>
      <c r="M119" s="24">
        <v>0.74885684251785278</v>
      </c>
      <c r="N119" s="24">
        <v>0.31173551082611084</v>
      </c>
      <c r="P119" s="53">
        <v>14.703370361001129</v>
      </c>
      <c r="Q119" s="54">
        <v>498.23949631468633</v>
      </c>
      <c r="R119" s="54">
        <v>14.761675094448297</v>
      </c>
      <c r="S119" s="54">
        <v>593.83377781549098</v>
      </c>
      <c r="T119" s="54">
        <v>5.8304733447167578E-2</v>
      </c>
      <c r="U119" s="54">
        <v>95.594281500804641</v>
      </c>
      <c r="W119" s="69">
        <f t="shared" si="8"/>
        <v>1469838.7966037982</v>
      </c>
      <c r="X119" s="69">
        <f t="shared" si="9"/>
        <v>1475573.6756670142</v>
      </c>
      <c r="Y119" s="69">
        <f t="shared" si="6"/>
        <v>5734.8790632159535</v>
      </c>
      <c r="AA119" s="68">
        <f t="shared" si="10"/>
        <v>0</v>
      </c>
      <c r="AB119" s="68">
        <f t="shared" si="11"/>
        <v>1</v>
      </c>
      <c r="AC119" s="68">
        <f t="shared" si="7"/>
        <v>1</v>
      </c>
    </row>
    <row r="120" spans="1:29" x14ac:dyDescent="0.25">
      <c r="A120">
        <v>115</v>
      </c>
      <c r="C120" s="24">
        <v>3.7371814250946045E-3</v>
      </c>
      <c r="D120" s="24">
        <v>2.2997885942459106E-2</v>
      </c>
      <c r="E120" s="24">
        <v>0.23119795737864063</v>
      </c>
      <c r="F120" s="24">
        <v>0</v>
      </c>
      <c r="I120" s="53">
        <v>0</v>
      </c>
      <c r="J120" s="53">
        <v>5232.0724353194237</v>
      </c>
      <c r="K120" s="53">
        <v>0</v>
      </c>
      <c r="L120" s="24">
        <v>0.86122512817382813</v>
      </c>
      <c r="M120" s="24">
        <v>0.74886268377304077</v>
      </c>
      <c r="N120" s="24">
        <v>0.27678477764129639</v>
      </c>
      <c r="P120" s="53">
        <v>15.096638103854721</v>
      </c>
      <c r="Q120" s="54">
        <v>489.35406593040818</v>
      </c>
      <c r="R120" s="54">
        <v>15.141658167041918</v>
      </c>
      <c r="S120" s="54">
        <v>601.34012504152986</v>
      </c>
      <c r="T120" s="54">
        <v>4.5020063187196868E-2</v>
      </c>
      <c r="U120" s="54">
        <v>111.98605911112168</v>
      </c>
      <c r="W120" s="69">
        <f t="shared" si="8"/>
        <v>1509174.4563195417</v>
      </c>
      <c r="X120" s="69">
        <f t="shared" si="9"/>
        <v>1513564.4765791502</v>
      </c>
      <c r="Y120" s="69">
        <f t="shared" si="6"/>
        <v>4390.0202596085646</v>
      </c>
      <c r="AA120" s="68">
        <f t="shared" si="10"/>
        <v>0</v>
      </c>
      <c r="AB120" s="68">
        <f t="shared" si="11"/>
        <v>1</v>
      </c>
      <c r="AC120" s="68">
        <f t="shared" si="7"/>
        <v>1</v>
      </c>
    </row>
    <row r="121" spans="1:29" x14ac:dyDescent="0.25">
      <c r="A121">
        <v>116</v>
      </c>
      <c r="C121" s="24">
        <v>2.4048656225204468E-2</v>
      </c>
      <c r="D121" s="24">
        <v>1.761336624622345E-2</v>
      </c>
      <c r="E121" s="24">
        <v>0.13713384621949021</v>
      </c>
      <c r="F121" s="24">
        <v>0</v>
      </c>
      <c r="I121" s="53">
        <v>0</v>
      </c>
      <c r="J121" s="53">
        <v>3166.6364520788193</v>
      </c>
      <c r="K121" s="53">
        <v>0</v>
      </c>
      <c r="L121" s="24">
        <v>0.88174211978912354</v>
      </c>
      <c r="M121" s="24">
        <v>0.82098650932312012</v>
      </c>
      <c r="N121" s="24">
        <v>0.23882341384887695</v>
      </c>
      <c r="P121" s="53">
        <v>15.115067914955176</v>
      </c>
      <c r="Q121" s="54">
        <v>515.0157218703946</v>
      </c>
      <c r="R121" s="54">
        <v>15.18819001692305</v>
      </c>
      <c r="S121" s="54">
        <v>595.94987237332953</v>
      </c>
      <c r="T121" s="54">
        <v>7.3122101967873832E-2</v>
      </c>
      <c r="U121" s="54">
        <v>80.934150502934926</v>
      </c>
      <c r="W121" s="69">
        <f t="shared" si="8"/>
        <v>1510991.7757736472</v>
      </c>
      <c r="X121" s="69">
        <f t="shared" si="9"/>
        <v>1518223.0518199317</v>
      </c>
      <c r="Y121" s="69">
        <f t="shared" si="6"/>
        <v>7231.2760462844481</v>
      </c>
      <c r="AA121" s="68">
        <f t="shared" si="10"/>
        <v>0</v>
      </c>
      <c r="AB121" s="68">
        <f t="shared" si="11"/>
        <v>1</v>
      </c>
      <c r="AC121" s="68">
        <f t="shared" si="7"/>
        <v>1</v>
      </c>
    </row>
    <row r="122" spans="1:29" x14ac:dyDescent="0.25">
      <c r="A122">
        <v>117</v>
      </c>
      <c r="C122" s="24">
        <v>1.8147498369216919E-2</v>
      </c>
      <c r="D122" s="24">
        <v>2.185666561126709E-2</v>
      </c>
      <c r="E122" s="24">
        <v>0.74769603199997703</v>
      </c>
      <c r="F122" s="24">
        <v>0</v>
      </c>
      <c r="I122" s="53">
        <v>0</v>
      </c>
      <c r="J122" s="53">
        <v>3534.248098731041</v>
      </c>
      <c r="K122" s="53">
        <v>0</v>
      </c>
      <c r="L122" s="24">
        <v>0.86370334029197693</v>
      </c>
      <c r="M122" s="24">
        <v>0.77294713258743286</v>
      </c>
      <c r="N122" s="24">
        <v>0.26246368885040283</v>
      </c>
      <c r="P122" s="53">
        <v>14.901826647561588</v>
      </c>
      <c r="Q122" s="54">
        <v>497.53778048100361</v>
      </c>
      <c r="R122" s="54">
        <v>14.920959643008969</v>
      </c>
      <c r="S122" s="54">
        <v>656.85541935546689</v>
      </c>
      <c r="T122" s="54">
        <v>1.9132995447380452E-2</v>
      </c>
      <c r="U122" s="54">
        <v>159.31763887446328</v>
      </c>
      <c r="W122" s="69">
        <f t="shared" si="8"/>
        <v>1489685.1269756779</v>
      </c>
      <c r="X122" s="69">
        <f t="shared" si="9"/>
        <v>1491439.1088815415</v>
      </c>
      <c r="Y122" s="69">
        <f t="shared" si="6"/>
        <v>1753.9819058635819</v>
      </c>
      <c r="AA122" s="68">
        <f t="shared" si="10"/>
        <v>0</v>
      </c>
      <c r="AB122" s="68">
        <f t="shared" si="11"/>
        <v>1</v>
      </c>
      <c r="AC122" s="68">
        <f t="shared" si="7"/>
        <v>1</v>
      </c>
    </row>
    <row r="123" spans="1:29" x14ac:dyDescent="0.25">
      <c r="A123">
        <v>118</v>
      </c>
      <c r="C123" s="24">
        <v>1.5649661421775818E-2</v>
      </c>
      <c r="D123" s="24">
        <v>8.0921947956085205E-3</v>
      </c>
      <c r="E123" s="24">
        <v>0.58764842500691872</v>
      </c>
      <c r="F123" s="24">
        <v>0</v>
      </c>
      <c r="I123" s="53">
        <v>0</v>
      </c>
      <c r="J123" s="53">
        <v>5365.3749637305737</v>
      </c>
      <c r="K123" s="53">
        <v>0</v>
      </c>
      <c r="L123" s="24">
        <v>0.86105728149414063</v>
      </c>
      <c r="M123" s="24">
        <v>0.76317822933197021</v>
      </c>
      <c r="N123" s="24">
        <v>0.31878340244293213</v>
      </c>
      <c r="P123" s="53">
        <v>14.920415601055158</v>
      </c>
      <c r="Q123" s="54">
        <v>496.48018898024071</v>
      </c>
      <c r="R123" s="54">
        <v>14.941142719846312</v>
      </c>
      <c r="S123" s="54">
        <v>639.68270925339539</v>
      </c>
      <c r="T123" s="54">
        <v>2.0727118791153742E-2</v>
      </c>
      <c r="U123" s="54">
        <v>143.20252027315468</v>
      </c>
      <c r="W123" s="69">
        <f t="shared" si="8"/>
        <v>1491545.0799165356</v>
      </c>
      <c r="X123" s="69">
        <f t="shared" si="9"/>
        <v>1493474.5892753778</v>
      </c>
      <c r="Y123" s="69">
        <f t="shared" si="6"/>
        <v>1929.5093588422196</v>
      </c>
      <c r="AA123" s="68">
        <f t="shared" si="10"/>
        <v>0</v>
      </c>
      <c r="AB123" s="68">
        <f t="shared" si="11"/>
        <v>1</v>
      </c>
      <c r="AC123" s="68">
        <f t="shared" si="7"/>
        <v>1</v>
      </c>
    </row>
    <row r="124" spans="1:29" x14ac:dyDescent="0.25">
      <c r="A124">
        <v>119</v>
      </c>
      <c r="C124" s="24">
        <v>3.0698090791702271E-2</v>
      </c>
      <c r="D124" s="24">
        <v>1.5977054834365845E-2</v>
      </c>
      <c r="E124" s="24">
        <v>0.20492500816274381</v>
      </c>
      <c r="F124" s="24">
        <v>0</v>
      </c>
      <c r="I124" s="53">
        <v>0</v>
      </c>
      <c r="J124" s="53">
        <v>3939.1685277223587</v>
      </c>
      <c r="K124" s="53">
        <v>0</v>
      </c>
      <c r="L124" s="24">
        <v>0.84289205074310303</v>
      </c>
      <c r="M124" s="24">
        <v>0.76525211334228516</v>
      </c>
      <c r="N124" s="24">
        <v>0.29779618978500366</v>
      </c>
      <c r="P124" s="53">
        <v>14.371596832378945</v>
      </c>
      <c r="Q124" s="54">
        <v>496.49933275820115</v>
      </c>
      <c r="R124" s="54">
        <v>14.41894673630431</v>
      </c>
      <c r="S124" s="54">
        <v>600.33848220286529</v>
      </c>
      <c r="T124" s="54">
        <v>4.7349903925365311E-2</v>
      </c>
      <c r="U124" s="54">
        <v>103.83914944466414</v>
      </c>
      <c r="W124" s="69">
        <f t="shared" si="8"/>
        <v>1436663.1839051363</v>
      </c>
      <c r="X124" s="69">
        <f t="shared" si="9"/>
        <v>1441294.3351482281</v>
      </c>
      <c r="Y124" s="69">
        <f t="shared" si="6"/>
        <v>4631.1512430918665</v>
      </c>
      <c r="AA124" s="68">
        <f t="shared" si="10"/>
        <v>0</v>
      </c>
      <c r="AB124" s="68">
        <f t="shared" si="11"/>
        <v>1</v>
      </c>
      <c r="AC124" s="68">
        <f t="shared" si="7"/>
        <v>1</v>
      </c>
    </row>
    <row r="125" spans="1:29" x14ac:dyDescent="0.25">
      <c r="A125">
        <v>120</v>
      </c>
      <c r="C125" s="24">
        <v>3.4849345684051514E-3</v>
      </c>
      <c r="D125" s="24">
        <v>7.2210729122161865E-3</v>
      </c>
      <c r="E125" s="24">
        <v>0.31549446624111532</v>
      </c>
      <c r="F125" s="24">
        <v>0</v>
      </c>
      <c r="I125" s="53">
        <v>0</v>
      </c>
      <c r="J125" s="53">
        <v>4888.2840201258659</v>
      </c>
      <c r="K125" s="53">
        <v>0</v>
      </c>
      <c r="L125" s="24">
        <v>0.81542456150054932</v>
      </c>
      <c r="M125" s="24">
        <v>0.74603253602981567</v>
      </c>
      <c r="N125" s="24">
        <v>0.29974323511123657</v>
      </c>
      <c r="P125" s="53">
        <v>14.298861079148466</v>
      </c>
      <c r="Q125" s="54">
        <v>525.90121678784419</v>
      </c>
      <c r="R125" s="54">
        <v>14.335705025743401</v>
      </c>
      <c r="S125" s="54">
        <v>621.20804164838466</v>
      </c>
      <c r="T125" s="54">
        <v>3.6843946594935062E-2</v>
      </c>
      <c r="U125" s="54">
        <v>95.306824860540473</v>
      </c>
      <c r="W125" s="69">
        <f t="shared" si="8"/>
        <v>1429360.2066980589</v>
      </c>
      <c r="X125" s="69">
        <f t="shared" si="9"/>
        <v>1432949.2945326918</v>
      </c>
      <c r="Y125" s="69">
        <f t="shared" si="6"/>
        <v>3589.0878346329655</v>
      </c>
      <c r="AA125" s="68">
        <f t="shared" si="10"/>
        <v>0</v>
      </c>
      <c r="AB125" s="68">
        <f t="shared" si="11"/>
        <v>1</v>
      </c>
      <c r="AC125" s="68">
        <f t="shared" si="7"/>
        <v>1</v>
      </c>
    </row>
    <row r="126" spans="1:29" x14ac:dyDescent="0.25">
      <c r="A126">
        <v>121</v>
      </c>
      <c r="C126" s="24">
        <v>1.0475248098373413E-2</v>
      </c>
      <c r="D126" s="24">
        <v>1.4459282159805298E-2</v>
      </c>
      <c r="E126" s="24">
        <v>0.1944688475197914</v>
      </c>
      <c r="F126" s="24">
        <v>0</v>
      </c>
      <c r="I126" s="53">
        <v>0</v>
      </c>
      <c r="J126" s="53">
        <v>6641.5034234523773</v>
      </c>
      <c r="K126" s="53">
        <v>0</v>
      </c>
      <c r="L126" s="24">
        <v>0.87284457683563232</v>
      </c>
      <c r="M126" s="24">
        <v>0.77684450149536133</v>
      </c>
      <c r="N126" s="24">
        <v>0.24712848663330078</v>
      </c>
      <c r="P126" s="53">
        <v>15.205821864654919</v>
      </c>
      <c r="Q126" s="54">
        <v>516.77230018418436</v>
      </c>
      <c r="R126" s="54">
        <v>15.246151775179525</v>
      </c>
      <c r="S126" s="54">
        <v>603.15390724054441</v>
      </c>
      <c r="T126" s="54">
        <v>4.032991052460666E-2</v>
      </c>
      <c r="U126" s="54">
        <v>86.381607056360053</v>
      </c>
      <c r="W126" s="69">
        <f t="shared" si="8"/>
        <v>1520065.4141653075</v>
      </c>
      <c r="X126" s="69">
        <f t="shared" si="9"/>
        <v>1524012.023610712</v>
      </c>
      <c r="Y126" s="69">
        <f t="shared" si="6"/>
        <v>3946.6094454043059</v>
      </c>
      <c r="AA126" s="68">
        <f t="shared" si="10"/>
        <v>0</v>
      </c>
      <c r="AB126" s="68">
        <f t="shared" si="11"/>
        <v>1</v>
      </c>
      <c r="AC126" s="68">
        <f t="shared" si="7"/>
        <v>1</v>
      </c>
    </row>
    <row r="127" spans="1:29" x14ac:dyDescent="0.25">
      <c r="A127">
        <v>122</v>
      </c>
      <c r="C127" s="24">
        <v>4.5412063598632813E-2</v>
      </c>
      <c r="D127" s="24">
        <v>3.4106969833374023E-3</v>
      </c>
      <c r="E127" s="24">
        <v>0.23882861756755056</v>
      </c>
      <c r="F127" s="24">
        <v>0</v>
      </c>
      <c r="I127" s="53">
        <v>0</v>
      </c>
      <c r="J127" s="53">
        <v>3847.6847112178802</v>
      </c>
      <c r="K127" s="53">
        <v>0</v>
      </c>
      <c r="L127" s="24">
        <v>0.82973110675811768</v>
      </c>
      <c r="M127" s="24">
        <v>0.8474884033203125</v>
      </c>
      <c r="N127" s="24">
        <v>0.2630457878112793</v>
      </c>
      <c r="P127" s="53">
        <v>13.963516182423445</v>
      </c>
      <c r="Q127" s="54">
        <v>496.3573489187504</v>
      </c>
      <c r="R127" s="54">
        <v>13.98392003307047</v>
      </c>
      <c r="S127" s="54">
        <v>603.7426721000511</v>
      </c>
      <c r="T127" s="54">
        <v>2.0403850647024768E-2</v>
      </c>
      <c r="U127" s="54">
        <v>107.38532318130069</v>
      </c>
      <c r="W127" s="69">
        <f t="shared" si="8"/>
        <v>1395855.2608934259</v>
      </c>
      <c r="X127" s="69">
        <f t="shared" si="9"/>
        <v>1397788.2606349471</v>
      </c>
      <c r="Y127" s="69">
        <f t="shared" si="6"/>
        <v>1932.9997415211762</v>
      </c>
      <c r="AA127" s="68">
        <f t="shared" si="10"/>
        <v>0</v>
      </c>
      <c r="AB127" s="68">
        <f t="shared" si="11"/>
        <v>1</v>
      </c>
      <c r="AC127" s="68">
        <f t="shared" si="7"/>
        <v>1</v>
      </c>
    </row>
    <row r="128" spans="1:29" x14ac:dyDescent="0.25">
      <c r="A128">
        <v>123</v>
      </c>
      <c r="C128" s="24">
        <v>1.5539228916168213E-2</v>
      </c>
      <c r="D128" s="24">
        <v>2.8680920600891113E-2</v>
      </c>
      <c r="E128" s="24">
        <v>0.31494604227896839</v>
      </c>
      <c r="F128" s="24">
        <v>0</v>
      </c>
      <c r="I128" s="53">
        <v>0</v>
      </c>
      <c r="J128" s="53">
        <v>6697.9601979255676</v>
      </c>
      <c r="K128" s="53">
        <v>0</v>
      </c>
      <c r="L128" s="24">
        <v>0.85867440700531006</v>
      </c>
      <c r="M128" s="24">
        <v>0.76455438137054443</v>
      </c>
      <c r="N128" s="24">
        <v>0.30530959367752075</v>
      </c>
      <c r="P128" s="53">
        <v>14.867023047092696</v>
      </c>
      <c r="Q128" s="54">
        <v>546.17624867461495</v>
      </c>
      <c r="R128" s="54">
        <v>14.910923104729598</v>
      </c>
      <c r="S128" s="54">
        <v>627.58025110727579</v>
      </c>
      <c r="T128" s="54">
        <v>4.390005763690219E-2</v>
      </c>
      <c r="U128" s="54">
        <v>81.404002432660832</v>
      </c>
      <c r="W128" s="69">
        <f t="shared" si="8"/>
        <v>1486156.1284605952</v>
      </c>
      <c r="X128" s="69">
        <f t="shared" si="9"/>
        <v>1490464.7302218527</v>
      </c>
      <c r="Y128" s="69">
        <f t="shared" si="6"/>
        <v>4308.6017612575588</v>
      </c>
      <c r="AA128" s="68">
        <f t="shared" si="10"/>
        <v>0</v>
      </c>
      <c r="AB128" s="68">
        <f t="shared" si="11"/>
        <v>1</v>
      </c>
      <c r="AC128" s="68">
        <f t="shared" si="7"/>
        <v>1</v>
      </c>
    </row>
    <row r="129" spans="1:29" x14ac:dyDescent="0.25">
      <c r="A129">
        <v>124</v>
      </c>
      <c r="C129" s="24">
        <v>2.3651435971260071E-2</v>
      </c>
      <c r="D129" s="24">
        <v>3.7645876407623291E-2</v>
      </c>
      <c r="E129" s="24">
        <v>0.14425034112324717</v>
      </c>
      <c r="F129" s="24">
        <v>0</v>
      </c>
      <c r="I129" s="53">
        <v>0</v>
      </c>
      <c r="J129" s="53">
        <v>4165.0095954537392</v>
      </c>
      <c r="K129" s="53">
        <v>0</v>
      </c>
      <c r="L129" s="24">
        <v>0.87251806259155273</v>
      </c>
      <c r="M129" s="24">
        <v>0.76379305124282837</v>
      </c>
      <c r="N129" s="24">
        <v>0.28624659776687622</v>
      </c>
      <c r="P129" s="53">
        <v>14.981090478042303</v>
      </c>
      <c r="Q129" s="54">
        <v>480.38371702903953</v>
      </c>
      <c r="R129" s="54">
        <v>15.037565058341881</v>
      </c>
      <c r="S129" s="54">
        <v>591.64894509316503</v>
      </c>
      <c r="T129" s="54">
        <v>5.6474580299578747E-2</v>
      </c>
      <c r="U129" s="54">
        <v>111.26522806412549</v>
      </c>
      <c r="W129" s="69">
        <f t="shared" si="8"/>
        <v>1497628.6640872012</v>
      </c>
      <c r="X129" s="69">
        <f t="shared" si="9"/>
        <v>1503164.8568890949</v>
      </c>
      <c r="Y129" s="69">
        <f t="shared" si="6"/>
        <v>5536.1928018937488</v>
      </c>
      <c r="AA129" s="68">
        <f t="shared" si="10"/>
        <v>0</v>
      </c>
      <c r="AB129" s="68">
        <f t="shared" si="11"/>
        <v>1</v>
      </c>
      <c r="AC129" s="68">
        <f t="shared" si="7"/>
        <v>1</v>
      </c>
    </row>
    <row r="130" spans="1:29" x14ac:dyDescent="0.25">
      <c r="A130">
        <v>125</v>
      </c>
      <c r="C130" s="24">
        <v>6.1488151550292969E-2</v>
      </c>
      <c r="D130" s="24">
        <v>8.6554288864135742E-3</v>
      </c>
      <c r="E130" s="24">
        <v>0.20736857239269407</v>
      </c>
      <c r="F130" s="24">
        <v>0</v>
      </c>
      <c r="I130" s="53">
        <v>0</v>
      </c>
      <c r="J130" s="53">
        <v>6621.7244602739811</v>
      </c>
      <c r="K130" s="53">
        <v>0</v>
      </c>
      <c r="L130" s="24">
        <v>0.84189063310623169</v>
      </c>
      <c r="M130" s="24">
        <v>0.72069931030273438</v>
      </c>
      <c r="N130" s="24">
        <v>0.33173871040344238</v>
      </c>
      <c r="P130" s="53">
        <v>13.898869625850404</v>
      </c>
      <c r="Q130" s="54">
        <v>545.17888403484289</v>
      </c>
      <c r="R130" s="54">
        <v>13.944311169962852</v>
      </c>
      <c r="S130" s="54">
        <v>610.74507372142295</v>
      </c>
      <c r="T130" s="54">
        <v>4.5441544112447829E-2</v>
      </c>
      <c r="U130" s="54">
        <v>65.56618968658006</v>
      </c>
      <c r="W130" s="69">
        <f t="shared" si="8"/>
        <v>1389341.7837010056</v>
      </c>
      <c r="X130" s="69">
        <f t="shared" si="9"/>
        <v>1393820.3719225638</v>
      </c>
      <c r="Y130" s="69">
        <f t="shared" si="6"/>
        <v>4478.5882215582023</v>
      </c>
      <c r="AA130" s="68">
        <f t="shared" si="10"/>
        <v>0</v>
      </c>
      <c r="AB130" s="68">
        <f t="shared" si="11"/>
        <v>1</v>
      </c>
      <c r="AC130" s="68">
        <f t="shared" si="7"/>
        <v>1</v>
      </c>
    </row>
    <row r="131" spans="1:29" x14ac:dyDescent="0.25">
      <c r="A131">
        <v>126</v>
      </c>
      <c r="C131" s="24">
        <v>1.2865856289863586E-2</v>
      </c>
      <c r="D131" s="24">
        <v>2.8746873140335083E-2</v>
      </c>
      <c r="E131" s="24">
        <v>0.16683643227050199</v>
      </c>
      <c r="F131" s="24">
        <v>0</v>
      </c>
      <c r="I131" s="53">
        <v>0</v>
      </c>
      <c r="J131" s="53">
        <v>5744.6933351457119</v>
      </c>
      <c r="K131" s="53">
        <v>0</v>
      </c>
      <c r="L131" s="24">
        <v>0.8402220606803894</v>
      </c>
      <c r="M131" s="24">
        <v>0.69139552116394043</v>
      </c>
      <c r="N131" s="24">
        <v>0.28857851028442383</v>
      </c>
      <c r="P131" s="53">
        <v>14.575960577993172</v>
      </c>
      <c r="Q131" s="54">
        <v>504.53620838900429</v>
      </c>
      <c r="R131" s="54">
        <v>14.637734424474944</v>
      </c>
      <c r="S131" s="54">
        <v>597.74808976001066</v>
      </c>
      <c r="T131" s="54">
        <v>6.177384648177231E-2</v>
      </c>
      <c r="U131" s="54">
        <v>93.211881371006371</v>
      </c>
      <c r="W131" s="69">
        <f t="shared" si="8"/>
        <v>1457091.5215909281</v>
      </c>
      <c r="X131" s="69">
        <f t="shared" si="9"/>
        <v>1463175.6943577344</v>
      </c>
      <c r="Y131" s="69">
        <f t="shared" si="6"/>
        <v>6084.172766806224</v>
      </c>
      <c r="AA131" s="68">
        <f t="shared" si="10"/>
        <v>0</v>
      </c>
      <c r="AB131" s="68">
        <f t="shared" si="11"/>
        <v>1</v>
      </c>
      <c r="AC131" s="68">
        <f t="shared" si="7"/>
        <v>1</v>
      </c>
    </row>
    <row r="132" spans="1:29" x14ac:dyDescent="0.25">
      <c r="A132">
        <v>127</v>
      </c>
      <c r="C132" s="24">
        <v>5.7276785373687744E-3</v>
      </c>
      <c r="D132" s="24">
        <v>2.5351166725158691E-2</v>
      </c>
      <c r="E132" s="24">
        <v>0.37274539701351905</v>
      </c>
      <c r="F132" s="24">
        <v>0</v>
      </c>
      <c r="I132" s="53">
        <v>0</v>
      </c>
      <c r="J132" s="53">
        <v>3396.6125920414925</v>
      </c>
      <c r="K132" s="53">
        <v>0</v>
      </c>
      <c r="L132" s="24">
        <v>0.87640523910522461</v>
      </c>
      <c r="M132" s="24">
        <v>0.7529636025428772</v>
      </c>
      <c r="N132" s="24">
        <v>0.31140083074569702</v>
      </c>
      <c r="P132" s="53">
        <v>15.300823734571003</v>
      </c>
      <c r="Q132" s="54">
        <v>485.17815580026468</v>
      </c>
      <c r="R132" s="54">
        <v>15.357260777709497</v>
      </c>
      <c r="S132" s="54">
        <v>613.53480704784431</v>
      </c>
      <c r="T132" s="54">
        <v>5.6437043138494403E-2</v>
      </c>
      <c r="U132" s="54">
        <v>128.35665124757963</v>
      </c>
      <c r="W132" s="69">
        <f t="shared" si="8"/>
        <v>1529597.1953012999</v>
      </c>
      <c r="X132" s="69">
        <f t="shared" si="9"/>
        <v>1535112.542963902</v>
      </c>
      <c r="Y132" s="69">
        <f t="shared" si="6"/>
        <v>5515.3476626018601</v>
      </c>
      <c r="AA132" s="68">
        <f t="shared" si="10"/>
        <v>0</v>
      </c>
      <c r="AB132" s="68">
        <f t="shared" si="11"/>
        <v>1</v>
      </c>
      <c r="AC132" s="68">
        <f t="shared" si="7"/>
        <v>1</v>
      </c>
    </row>
    <row r="133" spans="1:29" x14ac:dyDescent="0.25">
      <c r="A133">
        <v>128</v>
      </c>
      <c r="C133" s="24">
        <v>1.0153397917747498E-2</v>
      </c>
      <c r="D133" s="24">
        <v>1.9964873790740967E-3</v>
      </c>
      <c r="E133" s="24">
        <v>0.40248529561434077</v>
      </c>
      <c r="F133" s="24">
        <v>0</v>
      </c>
      <c r="I133" s="53">
        <v>0</v>
      </c>
      <c r="J133" s="53">
        <v>3652.1907895803452</v>
      </c>
      <c r="K133" s="53">
        <v>0</v>
      </c>
      <c r="L133" s="24">
        <v>0.87060642242431641</v>
      </c>
      <c r="M133" s="24">
        <v>0.7752310037612915</v>
      </c>
      <c r="N133" s="24">
        <v>0.28597980737686157</v>
      </c>
      <c r="P133" s="53">
        <v>15.155537514155439</v>
      </c>
      <c r="Q133" s="54">
        <v>487.88851077385016</v>
      </c>
      <c r="R133" s="54">
        <v>15.194723603243501</v>
      </c>
      <c r="S133" s="54">
        <v>617.33269689763847</v>
      </c>
      <c r="T133" s="54">
        <v>3.9186089088062204E-2</v>
      </c>
      <c r="U133" s="54">
        <v>129.44418612378831</v>
      </c>
      <c r="W133" s="69">
        <f t="shared" si="8"/>
        <v>1515065.8629047701</v>
      </c>
      <c r="X133" s="69">
        <f t="shared" si="9"/>
        <v>1518855.0276274525</v>
      </c>
      <c r="Y133" s="69">
        <f t="shared" si="6"/>
        <v>3789.1647226824321</v>
      </c>
      <c r="AA133" s="68">
        <f t="shared" si="10"/>
        <v>0</v>
      </c>
      <c r="AB133" s="68">
        <f t="shared" si="11"/>
        <v>1</v>
      </c>
      <c r="AC133" s="68">
        <f t="shared" si="7"/>
        <v>1</v>
      </c>
    </row>
    <row r="134" spans="1:29" x14ac:dyDescent="0.25">
      <c r="A134">
        <v>129</v>
      </c>
      <c r="C134" s="24">
        <v>1.1148333549499512E-2</v>
      </c>
      <c r="D134" s="24">
        <v>1.1510148644447327E-2</v>
      </c>
      <c r="E134" s="24">
        <v>0.34300349585204931</v>
      </c>
      <c r="F134" s="24">
        <v>0</v>
      </c>
      <c r="I134" s="53">
        <v>0</v>
      </c>
      <c r="J134" s="53">
        <v>4619.8558993637562</v>
      </c>
      <c r="K134" s="53">
        <v>0</v>
      </c>
      <c r="L134" s="24">
        <v>0.90931582450866699</v>
      </c>
      <c r="M134" s="24">
        <v>0.80338394641876221</v>
      </c>
      <c r="N134" s="24">
        <v>0.23191261291503906</v>
      </c>
      <c r="P134" s="53">
        <v>15.810739204848499</v>
      </c>
      <c r="Q134" s="54">
        <v>508.63039867242844</v>
      </c>
      <c r="R134" s="54">
        <v>15.857637648951766</v>
      </c>
      <c r="S134" s="54">
        <v>618.83102502146767</v>
      </c>
      <c r="T134" s="54">
        <v>4.6898444103266712E-2</v>
      </c>
      <c r="U134" s="54">
        <v>110.20062634903923</v>
      </c>
      <c r="W134" s="69">
        <f t="shared" si="8"/>
        <v>1580565.2900861774</v>
      </c>
      <c r="X134" s="69">
        <f t="shared" si="9"/>
        <v>1585144.9338701551</v>
      </c>
      <c r="Y134" s="69">
        <f t="shared" si="6"/>
        <v>4579.6437839776318</v>
      </c>
      <c r="AA134" s="68">
        <f t="shared" si="10"/>
        <v>0</v>
      </c>
      <c r="AB134" s="68">
        <f t="shared" si="11"/>
        <v>1</v>
      </c>
      <c r="AC134" s="68">
        <f t="shared" si="7"/>
        <v>1</v>
      </c>
    </row>
    <row r="135" spans="1:29" x14ac:dyDescent="0.25">
      <c r="A135">
        <v>130</v>
      </c>
      <c r="C135" s="24">
        <v>8.6278766393661499E-3</v>
      </c>
      <c r="D135" s="24">
        <v>1.8310219049453735E-2</v>
      </c>
      <c r="E135" s="24">
        <v>0.31912340091457059</v>
      </c>
      <c r="F135" s="24">
        <v>0</v>
      </c>
      <c r="I135" s="53">
        <v>0</v>
      </c>
      <c r="J135" s="53">
        <v>3707.8745663166046</v>
      </c>
      <c r="K135" s="53">
        <v>0</v>
      </c>
      <c r="L135" s="24">
        <v>0.87706571817398071</v>
      </c>
      <c r="M135" s="24">
        <v>0.73153382539749146</v>
      </c>
      <c r="N135" s="24">
        <v>0.32581031322479248</v>
      </c>
      <c r="P135" s="53">
        <v>15.280818154947633</v>
      </c>
      <c r="Q135" s="54">
        <v>480.78919994572465</v>
      </c>
      <c r="R135" s="54">
        <v>15.333294929006373</v>
      </c>
      <c r="S135" s="54">
        <v>607.06829074585676</v>
      </c>
      <c r="T135" s="54">
        <v>5.2476774058739295E-2</v>
      </c>
      <c r="U135" s="54">
        <v>126.27909080013211</v>
      </c>
      <c r="W135" s="69">
        <f t="shared" si="8"/>
        <v>1527601.0262948177</v>
      </c>
      <c r="X135" s="69">
        <f t="shared" si="9"/>
        <v>1532722.4246098914</v>
      </c>
      <c r="Y135" s="69">
        <f t="shared" ref="Y135:Y198" si="12">T135*cRatio-U135</f>
        <v>5121.3983150737968</v>
      </c>
      <c r="AA135" s="68">
        <f t="shared" si="10"/>
        <v>0</v>
      </c>
      <c r="AB135" s="68">
        <f t="shared" si="11"/>
        <v>1</v>
      </c>
      <c r="AC135" s="68">
        <f t="shared" ref="AC135:AC198" si="13">IF(Y135&gt;0,1,0)</f>
        <v>1</v>
      </c>
    </row>
    <row r="136" spans="1:29" x14ac:dyDescent="0.25">
      <c r="A136">
        <v>131</v>
      </c>
      <c r="C136" s="24">
        <v>1.7793834209442139E-2</v>
      </c>
      <c r="D136" s="24">
        <v>1.6472518444061279E-2</v>
      </c>
      <c r="E136" s="24">
        <v>0.25202435435570231</v>
      </c>
      <c r="F136" s="24">
        <v>0</v>
      </c>
      <c r="I136" s="53">
        <v>0</v>
      </c>
      <c r="J136" s="53">
        <v>6581.3725814223289</v>
      </c>
      <c r="K136" s="53">
        <v>0</v>
      </c>
      <c r="L136" s="24">
        <v>0.89209473133087158</v>
      </c>
      <c r="M136" s="24">
        <v>0.71006238460540771</v>
      </c>
      <c r="N136" s="24">
        <v>0.29918897151947021</v>
      </c>
      <c r="P136" s="53">
        <v>15.411994783228122</v>
      </c>
      <c r="Q136" s="54">
        <v>502.9855596548133</v>
      </c>
      <c r="R136" s="54">
        <v>15.460575660566889</v>
      </c>
      <c r="S136" s="54">
        <v>606.74699703539341</v>
      </c>
      <c r="T136" s="54">
        <v>4.8580877338766371E-2</v>
      </c>
      <c r="U136" s="54">
        <v>103.76143738058011</v>
      </c>
      <c r="W136" s="69">
        <f t="shared" si="8"/>
        <v>1540696.4927631572</v>
      </c>
      <c r="X136" s="69">
        <f t="shared" si="9"/>
        <v>1545450.8190596534</v>
      </c>
      <c r="Y136" s="69">
        <f t="shared" si="12"/>
        <v>4754.3262964960568</v>
      </c>
      <c r="AA136" s="68">
        <f t="shared" si="10"/>
        <v>0</v>
      </c>
      <c r="AB136" s="68">
        <f t="shared" si="11"/>
        <v>1</v>
      </c>
      <c r="AC136" s="68">
        <f t="shared" si="13"/>
        <v>1</v>
      </c>
    </row>
    <row r="137" spans="1:29" x14ac:dyDescent="0.25">
      <c r="A137">
        <v>132</v>
      </c>
      <c r="C137" s="24">
        <v>1.7593875527381897E-2</v>
      </c>
      <c r="D137" s="24">
        <v>2.7426660060882568E-2</v>
      </c>
      <c r="E137" s="24">
        <v>0.23946414903856053</v>
      </c>
      <c r="F137" s="24">
        <v>0</v>
      </c>
      <c r="I137" s="53">
        <v>0</v>
      </c>
      <c r="J137" s="53">
        <v>3776.3360887765884</v>
      </c>
      <c r="K137" s="53">
        <v>0</v>
      </c>
      <c r="L137" s="24">
        <v>0.88177573680877686</v>
      </c>
      <c r="M137" s="24">
        <v>0.78205037117004395</v>
      </c>
      <c r="N137" s="24">
        <v>0.28118938207626343</v>
      </c>
      <c r="P137" s="53">
        <v>15.244473111460069</v>
      </c>
      <c r="Q137" s="54">
        <v>463.93477176062612</v>
      </c>
      <c r="R137" s="54">
        <v>15.287482256658627</v>
      </c>
      <c r="S137" s="54">
        <v>595.95904964549675</v>
      </c>
      <c r="T137" s="54">
        <v>4.3009145198558585E-2</v>
      </c>
      <c r="U137" s="54">
        <v>132.02427788487063</v>
      </c>
      <c r="W137" s="69">
        <f t="shared" si="8"/>
        <v>1523983.3763742463</v>
      </c>
      <c r="X137" s="69">
        <f t="shared" si="9"/>
        <v>1528152.2666162171</v>
      </c>
      <c r="Y137" s="69">
        <f t="shared" si="12"/>
        <v>4168.8902419709875</v>
      </c>
      <c r="AA137" s="68">
        <f t="shared" si="10"/>
        <v>0</v>
      </c>
      <c r="AB137" s="68">
        <f t="shared" si="11"/>
        <v>1</v>
      </c>
      <c r="AC137" s="68">
        <f t="shared" si="13"/>
        <v>1</v>
      </c>
    </row>
    <row r="138" spans="1:29" x14ac:dyDescent="0.25">
      <c r="A138">
        <v>133</v>
      </c>
      <c r="C138" s="24">
        <v>1.8294334411621094E-2</v>
      </c>
      <c r="D138" s="24">
        <v>1.3012707233428955E-2</v>
      </c>
      <c r="E138" s="24">
        <v>0.18833253653618565</v>
      </c>
      <c r="F138" s="24">
        <v>0</v>
      </c>
      <c r="I138" s="53">
        <v>0</v>
      </c>
      <c r="J138" s="53">
        <v>7710.0843191146851</v>
      </c>
      <c r="K138" s="53">
        <v>0</v>
      </c>
      <c r="L138" s="24">
        <v>0.90846729278564453</v>
      </c>
      <c r="M138" s="24">
        <v>0.7827335000038147</v>
      </c>
      <c r="N138" s="24">
        <v>0.23572349548339844</v>
      </c>
      <c r="P138" s="53">
        <v>15.676154265514722</v>
      </c>
      <c r="Q138" s="54">
        <v>586.984108621161</v>
      </c>
      <c r="R138" s="54">
        <v>15.73843796645874</v>
      </c>
      <c r="S138" s="54">
        <v>615.90341884418933</v>
      </c>
      <c r="T138" s="54">
        <v>6.228370094401825E-2</v>
      </c>
      <c r="U138" s="54">
        <v>28.919310223028333</v>
      </c>
      <c r="W138" s="69">
        <f t="shared" ref="W138:W201" si="14">P138*cRatio-Q138</f>
        <v>1567028.4424428509</v>
      </c>
      <c r="X138" s="69">
        <f t="shared" ref="X138:X201" si="15">R138*cRatio-S138</f>
        <v>1573227.8932270298</v>
      </c>
      <c r="Y138" s="69">
        <f t="shared" si="12"/>
        <v>6199.4507841787963</v>
      </c>
      <c r="AA138" s="68">
        <f t="shared" ref="AA138:AA201" si="16">IF(MAX(W138:X138)=W138,1,0)</f>
        <v>0</v>
      </c>
      <c r="AB138" s="68">
        <f t="shared" ref="AB138:AB201" si="17">IF(MAX(W138:X138)=X138,1,0)</f>
        <v>1</v>
      </c>
      <c r="AC138" s="68">
        <f t="shared" si="13"/>
        <v>1</v>
      </c>
    </row>
    <row r="139" spans="1:29" x14ac:dyDescent="0.25">
      <c r="A139">
        <v>134</v>
      </c>
      <c r="C139" s="24">
        <v>7.7189505100250244E-3</v>
      </c>
      <c r="D139" s="24">
        <v>1.7520979046821594E-2</v>
      </c>
      <c r="E139" s="24">
        <v>0.19537620030249109</v>
      </c>
      <c r="F139" s="24">
        <v>0</v>
      </c>
      <c r="I139" s="53">
        <v>0</v>
      </c>
      <c r="J139" s="53">
        <v>8827.4851441383362</v>
      </c>
      <c r="K139" s="53">
        <v>0</v>
      </c>
      <c r="L139" s="24">
        <v>0.84298557043075562</v>
      </c>
      <c r="M139" s="24">
        <v>0.6837007999420166</v>
      </c>
      <c r="N139" s="24">
        <v>0.28777498006820679</v>
      </c>
      <c r="P139" s="53">
        <v>14.676296866463014</v>
      </c>
      <c r="Q139" s="54">
        <v>633.56453968546305</v>
      </c>
      <c r="R139" s="54">
        <v>14.755434176493877</v>
      </c>
      <c r="S139" s="54">
        <v>626.75435223754891</v>
      </c>
      <c r="T139" s="54">
        <v>7.9137310030862551E-2</v>
      </c>
      <c r="U139" s="54">
        <v>-6.8101874479141316</v>
      </c>
      <c r="W139" s="69">
        <f t="shared" si="14"/>
        <v>1466996.1221066159</v>
      </c>
      <c r="X139" s="69">
        <f t="shared" si="15"/>
        <v>1474916.6632971501</v>
      </c>
      <c r="Y139" s="69">
        <f t="shared" si="12"/>
        <v>7920.5411905341698</v>
      </c>
      <c r="AA139" s="68">
        <f t="shared" si="16"/>
        <v>0</v>
      </c>
      <c r="AB139" s="68">
        <f t="shared" si="17"/>
        <v>1</v>
      </c>
      <c r="AC139" s="68">
        <f t="shared" si="13"/>
        <v>1</v>
      </c>
    </row>
    <row r="140" spans="1:29" x14ac:dyDescent="0.25">
      <c r="A140">
        <v>135</v>
      </c>
      <c r="C140" s="24">
        <v>2.2714018821716309E-2</v>
      </c>
      <c r="D140" s="24">
        <v>1.2420803308486938E-2</v>
      </c>
      <c r="E140" s="24">
        <v>0.38932275235244079</v>
      </c>
      <c r="F140" s="24">
        <v>0</v>
      </c>
      <c r="I140" s="53">
        <v>0</v>
      </c>
      <c r="J140" s="53">
        <v>4812.7584159374237</v>
      </c>
      <c r="K140" s="53">
        <v>0</v>
      </c>
      <c r="L140" s="24">
        <v>0.84418150782585144</v>
      </c>
      <c r="M140" s="24">
        <v>0.74770772457122803</v>
      </c>
      <c r="N140" s="24">
        <v>0.30262112617492676</v>
      </c>
      <c r="P140" s="53">
        <v>14.518740870513479</v>
      </c>
      <c r="Q140" s="54">
        <v>496.07777263697164</v>
      </c>
      <c r="R140" s="54">
        <v>14.551346129651074</v>
      </c>
      <c r="S140" s="54">
        <v>619.16969461718338</v>
      </c>
      <c r="T140" s="54">
        <v>3.2605259137595155E-2</v>
      </c>
      <c r="U140" s="54">
        <v>123.09192198021174</v>
      </c>
      <c r="W140" s="69">
        <f t="shared" si="14"/>
        <v>1451378.0092787109</v>
      </c>
      <c r="X140" s="69">
        <f t="shared" si="15"/>
        <v>1454515.4432704903</v>
      </c>
      <c r="Y140" s="69">
        <f t="shared" si="12"/>
        <v>3137.4339917793036</v>
      </c>
      <c r="AA140" s="68">
        <f t="shared" si="16"/>
        <v>0</v>
      </c>
      <c r="AB140" s="68">
        <f t="shared" si="17"/>
        <v>1</v>
      </c>
      <c r="AC140" s="68">
        <f t="shared" si="13"/>
        <v>1</v>
      </c>
    </row>
    <row r="141" spans="1:29" x14ac:dyDescent="0.25">
      <c r="A141">
        <v>136</v>
      </c>
      <c r="C141" s="24">
        <v>2.5783896446228027E-2</v>
      </c>
      <c r="D141" s="24">
        <v>1.124534010887146E-2</v>
      </c>
      <c r="E141" s="24">
        <v>0.38173743537297677</v>
      </c>
      <c r="F141" s="24">
        <v>0</v>
      </c>
      <c r="I141" s="53">
        <v>0</v>
      </c>
      <c r="J141" s="53">
        <v>5256.9271065294743</v>
      </c>
      <c r="K141" s="53">
        <v>0</v>
      </c>
      <c r="L141" s="24">
        <v>0.79364705085754395</v>
      </c>
      <c r="M141" s="24">
        <v>0.73972421884536743</v>
      </c>
      <c r="N141" s="24">
        <v>0.27639847993850708</v>
      </c>
      <c r="P141" s="53">
        <v>13.615222066558166</v>
      </c>
      <c r="Q141" s="54">
        <v>504.82277704157065</v>
      </c>
      <c r="R141" s="54">
        <v>13.640927085322032</v>
      </c>
      <c r="S141" s="54">
        <v>621.84095430572688</v>
      </c>
      <c r="T141" s="54">
        <v>2.5705018763865439E-2</v>
      </c>
      <c r="U141" s="54">
        <v>117.01817726415624</v>
      </c>
      <c r="W141" s="69">
        <f t="shared" si="14"/>
        <v>1361017.3838787752</v>
      </c>
      <c r="X141" s="69">
        <f t="shared" si="15"/>
        <v>1363470.8675778974</v>
      </c>
      <c r="Y141" s="69">
        <f t="shared" si="12"/>
        <v>2453.4836991223874</v>
      </c>
      <c r="AA141" s="68">
        <f t="shared" si="16"/>
        <v>0</v>
      </c>
      <c r="AB141" s="68">
        <f t="shared" si="17"/>
        <v>1</v>
      </c>
      <c r="AC141" s="68">
        <f t="shared" si="13"/>
        <v>1</v>
      </c>
    </row>
    <row r="142" spans="1:29" x14ac:dyDescent="0.25">
      <c r="A142">
        <v>137</v>
      </c>
      <c r="C142" s="24">
        <v>2.2763937711715698E-2</v>
      </c>
      <c r="D142" s="24">
        <v>2.7201473712921143E-3</v>
      </c>
      <c r="E142" s="24">
        <v>0.22871196453094059</v>
      </c>
      <c r="F142" s="24">
        <v>0</v>
      </c>
      <c r="I142" s="53">
        <v>0</v>
      </c>
      <c r="J142" s="53">
        <v>2812.9015117883682</v>
      </c>
      <c r="K142" s="53">
        <v>0</v>
      </c>
      <c r="L142" s="24">
        <v>0.85749810934066772</v>
      </c>
      <c r="M142" s="24">
        <v>0.76809430122375488</v>
      </c>
      <c r="N142" s="24">
        <v>0.29575425386428833</v>
      </c>
      <c r="P142" s="53">
        <v>14.751367931572876</v>
      </c>
      <c r="Q142" s="54">
        <v>452.7846444661547</v>
      </c>
      <c r="R142" s="54">
        <v>14.789986522560474</v>
      </c>
      <c r="S142" s="54">
        <v>592.63596538246691</v>
      </c>
      <c r="T142" s="54">
        <v>3.8618590987598012E-2</v>
      </c>
      <c r="U142" s="54">
        <v>139.8513209163122</v>
      </c>
      <c r="W142" s="69">
        <f t="shared" si="14"/>
        <v>1474684.0085128215</v>
      </c>
      <c r="X142" s="69">
        <f t="shared" si="15"/>
        <v>1478406.0162906649</v>
      </c>
      <c r="Y142" s="69">
        <f t="shared" si="12"/>
        <v>3722.0077778434893</v>
      </c>
      <c r="AA142" s="68">
        <f t="shared" si="16"/>
        <v>0</v>
      </c>
      <c r="AB142" s="68">
        <f t="shared" si="17"/>
        <v>1</v>
      </c>
      <c r="AC142" s="68">
        <f t="shared" si="13"/>
        <v>1</v>
      </c>
    </row>
    <row r="143" spans="1:29" x14ac:dyDescent="0.25">
      <c r="A143">
        <v>138</v>
      </c>
      <c r="C143" s="24">
        <v>4.4181525707244873E-2</v>
      </c>
      <c r="D143" s="24">
        <v>3.7607252597808838E-3</v>
      </c>
      <c r="E143" s="24">
        <v>0.24214306444102368</v>
      </c>
      <c r="F143" s="24">
        <v>0</v>
      </c>
      <c r="I143" s="53">
        <v>0</v>
      </c>
      <c r="J143" s="53">
        <v>5275.0762552022934</v>
      </c>
      <c r="K143" s="53">
        <v>0</v>
      </c>
      <c r="L143" s="24">
        <v>0.82238668203353882</v>
      </c>
      <c r="M143" s="24">
        <v>0.77376222610473633</v>
      </c>
      <c r="N143" s="24">
        <v>0.26930111646652222</v>
      </c>
      <c r="P143" s="53">
        <v>13.841182286505854</v>
      </c>
      <c r="Q143" s="54">
        <v>518.01383719485852</v>
      </c>
      <c r="R143" s="54">
        <v>13.873794346833163</v>
      </c>
      <c r="S143" s="54">
        <v>609.52559293139029</v>
      </c>
      <c r="T143" s="54">
        <v>3.2612060327309678E-2</v>
      </c>
      <c r="U143" s="54">
        <v>91.511755736531768</v>
      </c>
      <c r="W143" s="69">
        <f t="shared" si="14"/>
        <v>1383600.2148133905</v>
      </c>
      <c r="X143" s="69">
        <f t="shared" si="15"/>
        <v>1386769.9090903851</v>
      </c>
      <c r="Y143" s="69">
        <f t="shared" si="12"/>
        <v>3169.6942769944362</v>
      </c>
      <c r="AA143" s="68">
        <f t="shared" si="16"/>
        <v>0</v>
      </c>
      <c r="AB143" s="68">
        <f t="shared" si="17"/>
        <v>1</v>
      </c>
      <c r="AC143" s="68">
        <f t="shared" si="13"/>
        <v>1</v>
      </c>
    </row>
    <row r="144" spans="1:29" x14ac:dyDescent="0.25">
      <c r="A144">
        <v>139</v>
      </c>
      <c r="C144" s="24">
        <v>9.9009275436401367E-3</v>
      </c>
      <c r="D144" s="24">
        <v>3.2002478837966919E-3</v>
      </c>
      <c r="E144" s="24">
        <v>0.31461968231445742</v>
      </c>
      <c r="F144" s="24">
        <v>0</v>
      </c>
      <c r="I144" s="53">
        <v>0</v>
      </c>
      <c r="J144" s="53">
        <v>4700.6912063807249</v>
      </c>
      <c r="K144" s="53">
        <v>0</v>
      </c>
      <c r="L144" s="24">
        <v>0.8562752902507782</v>
      </c>
      <c r="M144" s="24">
        <v>0.74598360061645508</v>
      </c>
      <c r="N144" s="24">
        <v>0.32722675800323486</v>
      </c>
      <c r="P144" s="53">
        <v>14.933261240111129</v>
      </c>
      <c r="Q144" s="54">
        <v>477.36177031937996</v>
      </c>
      <c r="R144" s="54">
        <v>14.961836394418984</v>
      </c>
      <c r="S144" s="54">
        <v>605.43569670280181</v>
      </c>
      <c r="T144" s="54">
        <v>2.8575154307855399E-2</v>
      </c>
      <c r="U144" s="54">
        <v>128.07392638342185</v>
      </c>
      <c r="W144" s="69">
        <f t="shared" si="14"/>
        <v>1492848.7622407936</v>
      </c>
      <c r="X144" s="69">
        <f t="shared" si="15"/>
        <v>1495578.2037451956</v>
      </c>
      <c r="Y144" s="69">
        <f t="shared" si="12"/>
        <v>2729.441504402118</v>
      </c>
      <c r="AA144" s="68">
        <f t="shared" si="16"/>
        <v>0</v>
      </c>
      <c r="AB144" s="68">
        <f t="shared" si="17"/>
        <v>1</v>
      </c>
      <c r="AC144" s="68">
        <f t="shared" si="13"/>
        <v>1</v>
      </c>
    </row>
    <row r="145" spans="1:29" x14ac:dyDescent="0.25">
      <c r="A145">
        <v>140</v>
      </c>
      <c r="C145" s="24">
        <v>4.6285152435302734E-2</v>
      </c>
      <c r="D145" s="24">
        <v>1.7649143934249878E-2</v>
      </c>
      <c r="E145" s="24">
        <v>0.30133101285597874</v>
      </c>
      <c r="F145" s="24">
        <v>0</v>
      </c>
      <c r="I145" s="53">
        <v>0</v>
      </c>
      <c r="J145" s="53">
        <v>4711.5865163505077</v>
      </c>
      <c r="K145" s="53">
        <v>0</v>
      </c>
      <c r="L145" s="24">
        <v>0.85595318675041199</v>
      </c>
      <c r="M145" s="24">
        <v>0.64569759368896484</v>
      </c>
      <c r="N145" s="24">
        <v>0.25292444229125977</v>
      </c>
      <c r="P145" s="53">
        <v>14.336392342120886</v>
      </c>
      <c r="Q145" s="54">
        <v>488.34940000103404</v>
      </c>
      <c r="R145" s="54">
        <v>14.394052520696537</v>
      </c>
      <c r="S145" s="54">
        <v>607.76312465877174</v>
      </c>
      <c r="T145" s="54">
        <v>5.7660178575650534E-2</v>
      </c>
      <c r="U145" s="54">
        <v>119.4137246577377</v>
      </c>
      <c r="W145" s="69">
        <f t="shared" si="14"/>
        <v>1433150.8848120875</v>
      </c>
      <c r="X145" s="69">
        <f t="shared" si="15"/>
        <v>1438797.488944995</v>
      </c>
      <c r="Y145" s="69">
        <f t="shared" si="12"/>
        <v>5646.6041329073159</v>
      </c>
      <c r="AA145" s="68">
        <f t="shared" si="16"/>
        <v>0</v>
      </c>
      <c r="AB145" s="68">
        <f t="shared" si="17"/>
        <v>1</v>
      </c>
      <c r="AC145" s="68">
        <f t="shared" si="13"/>
        <v>1</v>
      </c>
    </row>
    <row r="146" spans="1:29" x14ac:dyDescent="0.25">
      <c r="A146">
        <v>141</v>
      </c>
      <c r="C146" s="24">
        <v>2.4830788373947144E-2</v>
      </c>
      <c r="D146" s="24">
        <v>3.7266016006469727E-2</v>
      </c>
      <c r="E146" s="24">
        <v>0.29461097546468173</v>
      </c>
      <c r="F146" s="24">
        <v>0</v>
      </c>
      <c r="I146" s="53">
        <v>0</v>
      </c>
      <c r="J146" s="53">
        <v>4351.7141602933407</v>
      </c>
      <c r="K146" s="53">
        <v>0</v>
      </c>
      <c r="L146" s="24">
        <v>0.85730001330375671</v>
      </c>
      <c r="M146" s="24">
        <v>0.73128050565719604</v>
      </c>
      <c r="N146" s="24">
        <v>0.30834430456161499</v>
      </c>
      <c r="P146" s="53">
        <v>14.688054045945822</v>
      </c>
      <c r="Q146" s="54">
        <v>490.6772390512329</v>
      </c>
      <c r="R146" s="54">
        <v>14.743313672507302</v>
      </c>
      <c r="S146" s="54">
        <v>607.92607731711769</v>
      </c>
      <c r="T146" s="54">
        <v>5.5259626561479536E-2</v>
      </c>
      <c r="U146" s="54">
        <v>117.24883826588479</v>
      </c>
      <c r="W146" s="69">
        <f t="shared" si="14"/>
        <v>1468314.727355531</v>
      </c>
      <c r="X146" s="69">
        <f t="shared" si="15"/>
        <v>1473723.4411734131</v>
      </c>
      <c r="Y146" s="69">
        <f t="shared" si="12"/>
        <v>5408.7138178820687</v>
      </c>
      <c r="AA146" s="68">
        <f t="shared" si="16"/>
        <v>0</v>
      </c>
      <c r="AB146" s="68">
        <f t="shared" si="17"/>
        <v>1</v>
      </c>
      <c r="AC146" s="68">
        <f t="shared" si="13"/>
        <v>1</v>
      </c>
    </row>
    <row r="147" spans="1:29" x14ac:dyDescent="0.25">
      <c r="A147">
        <v>142</v>
      </c>
      <c r="C147" s="24">
        <v>2.8738409280776978E-2</v>
      </c>
      <c r="D147" s="24">
        <v>2.5581449270248413E-2</v>
      </c>
      <c r="E147" s="24">
        <v>0.25011834690846046</v>
      </c>
      <c r="F147" s="24">
        <v>0</v>
      </c>
      <c r="I147" s="53">
        <v>0</v>
      </c>
      <c r="J147" s="53">
        <v>5722.2438044846058</v>
      </c>
      <c r="K147" s="53">
        <v>0</v>
      </c>
      <c r="L147" s="24">
        <v>0.81037330627441406</v>
      </c>
      <c r="M147" s="24">
        <v>0.79299163818359375</v>
      </c>
      <c r="N147" s="24">
        <v>0.31168177723884583</v>
      </c>
      <c r="P147" s="53">
        <v>13.87242568792213</v>
      </c>
      <c r="Q147" s="54">
        <v>503.60128606754984</v>
      </c>
      <c r="R147" s="54">
        <v>13.895051232462212</v>
      </c>
      <c r="S147" s="54">
        <v>606.69956945797526</v>
      </c>
      <c r="T147" s="54">
        <v>2.2625544540082032E-2</v>
      </c>
      <c r="U147" s="54">
        <v>103.09828339042542</v>
      </c>
      <c r="W147" s="69">
        <f t="shared" si="14"/>
        <v>1386738.9675061454</v>
      </c>
      <c r="X147" s="69">
        <f t="shared" si="15"/>
        <v>1388898.4236767632</v>
      </c>
      <c r="Y147" s="69">
        <f t="shared" si="12"/>
        <v>2159.4561706177778</v>
      </c>
      <c r="AA147" s="68">
        <f t="shared" si="16"/>
        <v>0</v>
      </c>
      <c r="AB147" s="68">
        <f t="shared" si="17"/>
        <v>1</v>
      </c>
      <c r="AC147" s="68">
        <f t="shared" si="13"/>
        <v>1</v>
      </c>
    </row>
    <row r="148" spans="1:29" x14ac:dyDescent="0.25">
      <c r="A148">
        <v>143</v>
      </c>
      <c r="C148" s="24">
        <v>2.2059261798858643E-2</v>
      </c>
      <c r="D148" s="24">
        <v>2.3116022348403931E-2</v>
      </c>
      <c r="E148" s="24">
        <v>0.14981272031981679</v>
      </c>
      <c r="F148" s="24">
        <v>0</v>
      </c>
      <c r="I148" s="53">
        <v>0</v>
      </c>
      <c r="J148" s="53">
        <v>3190.0592148303986</v>
      </c>
      <c r="K148" s="53">
        <v>0</v>
      </c>
      <c r="L148" s="24">
        <v>0.86646425724029541</v>
      </c>
      <c r="M148" s="24">
        <v>0.71810853481292725</v>
      </c>
      <c r="N148" s="24">
        <v>0.28223505616188049</v>
      </c>
      <c r="P148" s="53">
        <v>14.887449129234385</v>
      </c>
      <c r="Q148" s="54">
        <v>461.39480770303913</v>
      </c>
      <c r="R148" s="54">
        <v>14.955056755451771</v>
      </c>
      <c r="S148" s="54">
        <v>589.27256214404906</v>
      </c>
      <c r="T148" s="54">
        <v>6.7607626217386141E-2</v>
      </c>
      <c r="U148" s="54">
        <v>127.87775444100993</v>
      </c>
      <c r="W148" s="69">
        <f t="shared" si="14"/>
        <v>1488283.5181157354</v>
      </c>
      <c r="X148" s="69">
        <f t="shared" si="15"/>
        <v>1494916.4029830331</v>
      </c>
      <c r="Y148" s="69">
        <f t="shared" si="12"/>
        <v>6632.8848672976046</v>
      </c>
      <c r="AA148" s="68">
        <f t="shared" si="16"/>
        <v>0</v>
      </c>
      <c r="AB148" s="68">
        <f t="shared" si="17"/>
        <v>1</v>
      </c>
      <c r="AC148" s="68">
        <f t="shared" si="13"/>
        <v>1</v>
      </c>
    </row>
    <row r="149" spans="1:29" x14ac:dyDescent="0.25">
      <c r="A149">
        <v>144</v>
      </c>
      <c r="C149" s="24">
        <v>3.6187052726745605E-2</v>
      </c>
      <c r="D149" s="24">
        <v>1.0403603315353394E-2</v>
      </c>
      <c r="E149" s="24">
        <v>0.32363666102917804</v>
      </c>
      <c r="F149" s="24">
        <v>0</v>
      </c>
      <c r="I149" s="53">
        <v>0</v>
      </c>
      <c r="J149" s="53">
        <v>7045.9488779306412</v>
      </c>
      <c r="K149" s="53">
        <v>0</v>
      </c>
      <c r="L149" s="24">
        <v>0.84913596510887146</v>
      </c>
      <c r="M149" s="24">
        <v>0.74629032611846924</v>
      </c>
      <c r="N149" s="24">
        <v>0.27491623163223267</v>
      </c>
      <c r="P149" s="53">
        <v>14.400140025560042</v>
      </c>
      <c r="Q149" s="54">
        <v>533.07602748086856</v>
      </c>
      <c r="R149" s="54">
        <v>14.437675751343885</v>
      </c>
      <c r="S149" s="54">
        <v>624.56881647047555</v>
      </c>
      <c r="T149" s="54">
        <v>3.7535725783843787E-2</v>
      </c>
      <c r="U149" s="54">
        <v>91.492788989606993</v>
      </c>
      <c r="W149" s="69">
        <f t="shared" si="14"/>
        <v>1439480.9265285232</v>
      </c>
      <c r="X149" s="69">
        <f t="shared" si="15"/>
        <v>1443143.0063179182</v>
      </c>
      <c r="Y149" s="69">
        <f t="shared" si="12"/>
        <v>3662.0797893947715</v>
      </c>
      <c r="AA149" s="68">
        <f t="shared" si="16"/>
        <v>0</v>
      </c>
      <c r="AB149" s="68">
        <f t="shared" si="17"/>
        <v>1</v>
      </c>
      <c r="AC149" s="68">
        <f t="shared" si="13"/>
        <v>1</v>
      </c>
    </row>
    <row r="150" spans="1:29" x14ac:dyDescent="0.25">
      <c r="A150">
        <v>145</v>
      </c>
      <c r="C150" s="24">
        <v>2.3366957902908325E-2</v>
      </c>
      <c r="D150" s="24">
        <v>3.6083757877349854E-2</v>
      </c>
      <c r="E150" s="24">
        <v>0.20427099761911793</v>
      </c>
      <c r="F150" s="24">
        <v>0</v>
      </c>
      <c r="I150" s="53">
        <v>0</v>
      </c>
      <c r="J150" s="53">
        <v>6668.6281934380531</v>
      </c>
      <c r="K150" s="53">
        <v>0</v>
      </c>
      <c r="L150" s="24">
        <v>0.88597261905670166</v>
      </c>
      <c r="M150" s="24">
        <v>0.71464848518371582</v>
      </c>
      <c r="N150" s="24">
        <v>0.29466170072555542</v>
      </c>
      <c r="P150" s="53">
        <v>15.177335746123413</v>
      </c>
      <c r="Q150" s="54">
        <v>585.29512101027467</v>
      </c>
      <c r="R150" s="54">
        <v>15.261615683083255</v>
      </c>
      <c r="S150" s="54">
        <v>618.71671956742841</v>
      </c>
      <c r="T150" s="54">
        <v>8.4279936959841706E-2</v>
      </c>
      <c r="U150" s="54">
        <v>33.421598557153743</v>
      </c>
      <c r="W150" s="69">
        <f t="shared" si="14"/>
        <v>1517148.2794913312</v>
      </c>
      <c r="X150" s="69">
        <f t="shared" si="15"/>
        <v>1525542.8515887579</v>
      </c>
      <c r="Y150" s="69">
        <f t="shared" si="12"/>
        <v>8394.5720974270171</v>
      </c>
      <c r="AA150" s="68">
        <f t="shared" si="16"/>
        <v>0</v>
      </c>
      <c r="AB150" s="68">
        <f t="shared" si="17"/>
        <v>1</v>
      </c>
      <c r="AC150" s="68">
        <f t="shared" si="13"/>
        <v>1</v>
      </c>
    </row>
    <row r="151" spans="1:29" x14ac:dyDescent="0.25">
      <c r="A151">
        <v>146</v>
      </c>
      <c r="C151" s="24">
        <v>2.5865882635116577E-2</v>
      </c>
      <c r="D151" s="24">
        <v>1.3259649276733398E-2</v>
      </c>
      <c r="E151" s="24">
        <v>0.25260994556038147</v>
      </c>
      <c r="F151" s="24">
        <v>0</v>
      </c>
      <c r="I151" s="53">
        <v>0</v>
      </c>
      <c r="J151" s="53">
        <v>5046.5087406337261</v>
      </c>
      <c r="K151" s="53">
        <v>0</v>
      </c>
      <c r="L151" s="24">
        <v>0.8281669020652771</v>
      </c>
      <c r="M151" s="24">
        <v>0.72488915920257568</v>
      </c>
      <c r="N151" s="24">
        <v>0.36686611175537109</v>
      </c>
      <c r="P151" s="53">
        <v>14.186503303531818</v>
      </c>
      <c r="Q151" s="54">
        <v>523.02113163022989</v>
      </c>
      <c r="R151" s="54">
        <v>14.233673575077104</v>
      </c>
      <c r="S151" s="54">
        <v>612.11197169997763</v>
      </c>
      <c r="T151" s="54">
        <v>4.7170271545285303E-2</v>
      </c>
      <c r="U151" s="54">
        <v>89.090840069747742</v>
      </c>
      <c r="W151" s="69">
        <f t="shared" si="14"/>
        <v>1418127.3092215515</v>
      </c>
      <c r="X151" s="69">
        <f t="shared" si="15"/>
        <v>1422755.2455360105</v>
      </c>
      <c r="Y151" s="69">
        <f t="shared" si="12"/>
        <v>4627.9363144587824</v>
      </c>
      <c r="AA151" s="68">
        <f t="shared" si="16"/>
        <v>0</v>
      </c>
      <c r="AB151" s="68">
        <f t="shared" si="17"/>
        <v>1</v>
      </c>
      <c r="AC151" s="68">
        <f t="shared" si="13"/>
        <v>1</v>
      </c>
    </row>
    <row r="152" spans="1:29" x14ac:dyDescent="0.25">
      <c r="A152">
        <v>147</v>
      </c>
      <c r="C152" s="24">
        <v>1.7179399728775024E-2</v>
      </c>
      <c r="D152" s="24">
        <v>6.9017410278320313E-3</v>
      </c>
      <c r="E152" s="24">
        <v>0.32176282961221397</v>
      </c>
      <c r="F152" s="24">
        <v>0</v>
      </c>
      <c r="I152" s="53">
        <v>0</v>
      </c>
      <c r="J152" s="53">
        <v>7054.8616349697113</v>
      </c>
      <c r="K152" s="53">
        <v>0</v>
      </c>
      <c r="L152" s="24">
        <v>0.88101249933242798</v>
      </c>
      <c r="M152" s="24">
        <v>0.73041379451751709</v>
      </c>
      <c r="N152" s="24">
        <v>0.31185746192932129</v>
      </c>
      <c r="P152" s="53">
        <v>15.222026522370909</v>
      </c>
      <c r="Q152" s="54">
        <v>557.45971385905523</v>
      </c>
      <c r="R152" s="54">
        <v>15.2708504663052</v>
      </c>
      <c r="S152" s="54">
        <v>632.22273914701861</v>
      </c>
      <c r="T152" s="54">
        <v>4.8823943934291236E-2</v>
      </c>
      <c r="U152" s="54">
        <v>74.763025287963387</v>
      </c>
      <c r="W152" s="69">
        <f t="shared" si="14"/>
        <v>1521645.192523232</v>
      </c>
      <c r="X152" s="69">
        <f t="shared" si="15"/>
        <v>1526452.8238913729</v>
      </c>
      <c r="Y152" s="69">
        <f t="shared" si="12"/>
        <v>4807.6313681411602</v>
      </c>
      <c r="AA152" s="68">
        <f t="shared" si="16"/>
        <v>0</v>
      </c>
      <c r="AB152" s="68">
        <f t="shared" si="17"/>
        <v>1</v>
      </c>
      <c r="AC152" s="68">
        <f t="shared" si="13"/>
        <v>1</v>
      </c>
    </row>
    <row r="153" spans="1:29" x14ac:dyDescent="0.25">
      <c r="A153">
        <v>148</v>
      </c>
      <c r="C153" s="24">
        <v>1.0074540972709656E-2</v>
      </c>
      <c r="D153" s="24">
        <v>1.5236943960189819E-2</v>
      </c>
      <c r="E153" s="24">
        <v>0.31281679027122261</v>
      </c>
      <c r="F153" s="24">
        <v>0</v>
      </c>
      <c r="I153" s="53">
        <v>0</v>
      </c>
      <c r="J153" s="53">
        <v>6345.5104827880859</v>
      </c>
      <c r="K153" s="53">
        <v>0</v>
      </c>
      <c r="L153" s="24">
        <v>0.88155931234359741</v>
      </c>
      <c r="M153" s="24">
        <v>0.73609185218811035</v>
      </c>
      <c r="N153" s="24">
        <v>0.32147186994552612</v>
      </c>
      <c r="P153" s="53">
        <v>15.32140153281877</v>
      </c>
      <c r="Q153" s="54">
        <v>568.81108271586288</v>
      </c>
      <c r="R153" s="54">
        <v>15.384894390909007</v>
      </c>
      <c r="S153" s="54">
        <v>634.60339543185239</v>
      </c>
      <c r="T153" s="54">
        <v>6.3492858090237192E-2</v>
      </c>
      <c r="U153" s="54">
        <v>65.79231271598951</v>
      </c>
      <c r="W153" s="69">
        <f t="shared" si="14"/>
        <v>1531571.3421991612</v>
      </c>
      <c r="X153" s="69">
        <f t="shared" si="15"/>
        <v>1537854.8356954691</v>
      </c>
      <c r="Y153" s="69">
        <f t="shared" si="12"/>
        <v>6283.4934963077303</v>
      </c>
      <c r="AA153" s="68">
        <f t="shared" si="16"/>
        <v>0</v>
      </c>
      <c r="AB153" s="68">
        <f t="shared" si="17"/>
        <v>1</v>
      </c>
      <c r="AC153" s="68">
        <f t="shared" si="13"/>
        <v>1</v>
      </c>
    </row>
    <row r="154" spans="1:29" x14ac:dyDescent="0.25">
      <c r="A154">
        <v>149</v>
      </c>
      <c r="C154" s="24">
        <v>5.9216022491455078E-2</v>
      </c>
      <c r="D154" s="24">
        <v>1.0993868112564087E-2</v>
      </c>
      <c r="E154" s="24">
        <v>0.21061412938070678</v>
      </c>
      <c r="F154" s="24">
        <v>0</v>
      </c>
      <c r="I154" s="53">
        <v>0</v>
      </c>
      <c r="J154" s="53">
        <v>5552.5684729218483</v>
      </c>
      <c r="K154" s="53">
        <v>0</v>
      </c>
      <c r="L154" s="24">
        <v>0.82906055450439453</v>
      </c>
      <c r="M154" s="24">
        <v>0.78818845748901367</v>
      </c>
      <c r="N154" s="24">
        <v>0.30320200324058533</v>
      </c>
      <c r="P154" s="53">
        <v>13.743910364878131</v>
      </c>
      <c r="Q154" s="54">
        <v>494.10180402217463</v>
      </c>
      <c r="R154" s="54">
        <v>13.769905371954666</v>
      </c>
      <c r="S154" s="54">
        <v>600.40603086364285</v>
      </c>
      <c r="T154" s="54">
        <v>2.5995007076534904E-2</v>
      </c>
      <c r="U154" s="54">
        <v>106.30422684146822</v>
      </c>
      <c r="W154" s="69">
        <f t="shared" si="14"/>
        <v>1373896.9346837909</v>
      </c>
      <c r="X154" s="69">
        <f t="shared" si="15"/>
        <v>1376390.1311646029</v>
      </c>
      <c r="Y154" s="69">
        <f t="shared" si="12"/>
        <v>2493.1964808120219</v>
      </c>
      <c r="AA154" s="68">
        <f t="shared" si="16"/>
        <v>0</v>
      </c>
      <c r="AB154" s="68">
        <f t="shared" si="17"/>
        <v>1</v>
      </c>
      <c r="AC154" s="68">
        <f t="shared" si="13"/>
        <v>1</v>
      </c>
    </row>
    <row r="155" spans="1:29" x14ac:dyDescent="0.25">
      <c r="A155">
        <v>150</v>
      </c>
      <c r="C155" s="24">
        <v>2.2494584321975708E-2</v>
      </c>
      <c r="D155" s="24">
        <v>9.9403709173202515E-3</v>
      </c>
      <c r="E155" s="24">
        <v>0.20368297499609317</v>
      </c>
      <c r="F155" s="24">
        <v>0</v>
      </c>
      <c r="I155" s="53">
        <v>0</v>
      </c>
      <c r="J155" s="53">
        <v>8165.5010581016541</v>
      </c>
      <c r="K155" s="53">
        <v>0</v>
      </c>
      <c r="L155" s="24">
        <v>0.88458395004272461</v>
      </c>
      <c r="M155" s="24">
        <v>0.75681334733963013</v>
      </c>
      <c r="N155" s="24">
        <v>0.36569356918334961</v>
      </c>
      <c r="P155" s="53">
        <v>15.215612365492591</v>
      </c>
      <c r="Q155" s="54">
        <v>559.62737520660448</v>
      </c>
      <c r="R155" s="54">
        <v>15.26149567857389</v>
      </c>
      <c r="S155" s="54">
        <v>613.15257608999639</v>
      </c>
      <c r="T155" s="54">
        <v>4.5883313081299448E-2</v>
      </c>
      <c r="U155" s="54">
        <v>53.525200883391904</v>
      </c>
      <c r="W155" s="69">
        <f t="shared" si="14"/>
        <v>1521001.6091740525</v>
      </c>
      <c r="X155" s="69">
        <f t="shared" si="15"/>
        <v>1525536.415281299</v>
      </c>
      <c r="Y155" s="69">
        <f t="shared" si="12"/>
        <v>4534.8061072465525</v>
      </c>
      <c r="AA155" s="68">
        <f t="shared" si="16"/>
        <v>0</v>
      </c>
      <c r="AB155" s="68">
        <f t="shared" si="17"/>
        <v>1</v>
      </c>
      <c r="AC155" s="68">
        <f t="shared" si="13"/>
        <v>1</v>
      </c>
    </row>
    <row r="156" spans="1:29" x14ac:dyDescent="0.25">
      <c r="A156">
        <v>151</v>
      </c>
      <c r="C156" s="24">
        <v>1.5154749155044556E-2</v>
      </c>
      <c r="D156" s="24">
        <v>1.3040781021118164E-2</v>
      </c>
      <c r="E156" s="24">
        <v>0.61532921343588887</v>
      </c>
      <c r="F156" s="24">
        <v>0</v>
      </c>
      <c r="I156" s="53">
        <v>0</v>
      </c>
      <c r="J156" s="53">
        <v>4817.1728849411011</v>
      </c>
      <c r="K156" s="53">
        <v>0</v>
      </c>
      <c r="L156" s="24">
        <v>0.89139270782470703</v>
      </c>
      <c r="M156" s="24">
        <v>0.74860221147537231</v>
      </c>
      <c r="N156" s="24">
        <v>0.38446617126464844</v>
      </c>
      <c r="P156" s="53">
        <v>15.445390640379133</v>
      </c>
      <c r="Q156" s="54">
        <v>490.56334638890615</v>
      </c>
      <c r="R156" s="54">
        <v>15.468673903701623</v>
      </c>
      <c r="S156" s="54">
        <v>638.76502818115694</v>
      </c>
      <c r="T156" s="54">
        <v>2.32832633224902E-2</v>
      </c>
      <c r="U156" s="54">
        <v>148.20168179225078</v>
      </c>
      <c r="W156" s="69">
        <f t="shared" si="14"/>
        <v>1544048.5006915242</v>
      </c>
      <c r="X156" s="69">
        <f t="shared" si="15"/>
        <v>1546228.625341981</v>
      </c>
      <c r="Y156" s="69">
        <f t="shared" si="12"/>
        <v>2180.1246504567694</v>
      </c>
      <c r="AA156" s="68">
        <f t="shared" si="16"/>
        <v>0</v>
      </c>
      <c r="AB156" s="68">
        <f t="shared" si="17"/>
        <v>1</v>
      </c>
      <c r="AC156" s="68">
        <f t="shared" si="13"/>
        <v>1</v>
      </c>
    </row>
    <row r="157" spans="1:29" x14ac:dyDescent="0.25">
      <c r="A157">
        <v>152</v>
      </c>
      <c r="C157" s="24">
        <v>1.989707350730896E-2</v>
      </c>
      <c r="D157" s="24">
        <v>1.1110424995422363E-2</v>
      </c>
      <c r="E157" s="24">
        <v>6.1679490682744087E-2</v>
      </c>
      <c r="F157" s="24">
        <v>0</v>
      </c>
      <c r="I157" s="53">
        <v>0</v>
      </c>
      <c r="J157" s="53">
        <v>4305.792972445488</v>
      </c>
      <c r="K157" s="53">
        <v>0</v>
      </c>
      <c r="L157" s="24">
        <v>0.83885008096694946</v>
      </c>
      <c r="M157" s="24">
        <v>0.81696105003356934</v>
      </c>
      <c r="N157" s="24">
        <v>0.29396101832389832</v>
      </c>
      <c r="P157" s="53">
        <v>14.494484226959219</v>
      </c>
      <c r="Q157" s="54">
        <v>472.01382192421522</v>
      </c>
      <c r="R157" s="54">
        <v>14.520535056534529</v>
      </c>
      <c r="S157" s="54">
        <v>583.87327232790028</v>
      </c>
      <c r="T157" s="54">
        <v>2.6050829575309464E-2</v>
      </c>
      <c r="U157" s="54">
        <v>111.85945040368506</v>
      </c>
      <c r="W157" s="69">
        <f t="shared" si="14"/>
        <v>1448976.4088739979</v>
      </c>
      <c r="X157" s="69">
        <f t="shared" si="15"/>
        <v>1451469.6323811249</v>
      </c>
      <c r="Y157" s="69">
        <f t="shared" si="12"/>
        <v>2493.2235071272612</v>
      </c>
      <c r="AA157" s="68">
        <f t="shared" si="16"/>
        <v>0</v>
      </c>
      <c r="AB157" s="68">
        <f t="shared" si="17"/>
        <v>1</v>
      </c>
      <c r="AC157" s="68">
        <f t="shared" si="13"/>
        <v>1</v>
      </c>
    </row>
    <row r="158" spans="1:29" x14ac:dyDescent="0.25">
      <c r="A158">
        <v>153</v>
      </c>
      <c r="C158" s="24">
        <v>1.7136991024017334E-2</v>
      </c>
      <c r="D158" s="24">
        <v>2.9909610748291016E-3</v>
      </c>
      <c r="E158" s="24">
        <v>0.17318619199434598</v>
      </c>
      <c r="F158" s="24">
        <v>0</v>
      </c>
      <c r="I158" s="53">
        <v>0</v>
      </c>
      <c r="J158" s="53">
        <v>7814.4948929548264</v>
      </c>
      <c r="K158" s="53">
        <v>0</v>
      </c>
      <c r="L158" s="24">
        <v>0.83509171009063721</v>
      </c>
      <c r="M158" s="24">
        <v>0.73688197135925293</v>
      </c>
      <c r="N158" s="24">
        <v>0.37756156921386719</v>
      </c>
      <c r="P158" s="53">
        <v>14.445673871308223</v>
      </c>
      <c r="Q158" s="54">
        <v>564.90409090760033</v>
      </c>
      <c r="R158" s="54">
        <v>14.488700177803358</v>
      </c>
      <c r="S158" s="54">
        <v>609.0932008463858</v>
      </c>
      <c r="T158" s="54">
        <v>4.3026306495134392E-2</v>
      </c>
      <c r="U158" s="54">
        <v>44.189109938785464</v>
      </c>
      <c r="W158" s="69">
        <f t="shared" si="14"/>
        <v>1444002.4830399146</v>
      </c>
      <c r="X158" s="69">
        <f t="shared" si="15"/>
        <v>1448260.9245794895</v>
      </c>
      <c r="Y158" s="69">
        <f t="shared" si="12"/>
        <v>4258.4415395746537</v>
      </c>
      <c r="AA158" s="68">
        <f t="shared" si="16"/>
        <v>0</v>
      </c>
      <c r="AB158" s="68">
        <f t="shared" si="17"/>
        <v>1</v>
      </c>
      <c r="AC158" s="68">
        <f t="shared" si="13"/>
        <v>1</v>
      </c>
    </row>
    <row r="159" spans="1:29" x14ac:dyDescent="0.25">
      <c r="A159">
        <v>154</v>
      </c>
      <c r="C159" s="24">
        <v>4.1412711143493652E-2</v>
      </c>
      <c r="D159" s="24">
        <v>2.0943641662597656E-2</v>
      </c>
      <c r="E159" s="24">
        <v>0.26189962845540593</v>
      </c>
      <c r="F159" s="24">
        <v>0</v>
      </c>
      <c r="I159" s="53">
        <v>0</v>
      </c>
      <c r="J159" s="53">
        <v>2846.7737138271332</v>
      </c>
      <c r="K159" s="53">
        <v>0</v>
      </c>
      <c r="L159" s="24">
        <v>0.82758194208145142</v>
      </c>
      <c r="M159" s="24">
        <v>0.82455563545227051</v>
      </c>
      <c r="N159" s="24">
        <v>0.28387326002120972</v>
      </c>
      <c r="P159" s="53">
        <v>13.986142596341564</v>
      </c>
      <c r="Q159" s="54">
        <v>446.52913731022375</v>
      </c>
      <c r="R159" s="54">
        <v>14.005629351322117</v>
      </c>
      <c r="S159" s="54">
        <v>592.91819637913522</v>
      </c>
      <c r="T159" s="54">
        <v>1.94867549805533E-2</v>
      </c>
      <c r="U159" s="54">
        <v>146.38905906891148</v>
      </c>
      <c r="W159" s="69">
        <f t="shared" si="14"/>
        <v>1398167.7304968461</v>
      </c>
      <c r="X159" s="69">
        <f t="shared" si="15"/>
        <v>1399970.0169358326</v>
      </c>
      <c r="Y159" s="69">
        <f t="shared" si="12"/>
        <v>1802.2864389864185</v>
      </c>
      <c r="AA159" s="68">
        <f t="shared" si="16"/>
        <v>0</v>
      </c>
      <c r="AB159" s="68">
        <f t="shared" si="17"/>
        <v>1</v>
      </c>
      <c r="AC159" s="68">
        <f t="shared" si="13"/>
        <v>1</v>
      </c>
    </row>
    <row r="160" spans="1:29" x14ac:dyDescent="0.25">
      <c r="A160">
        <v>155</v>
      </c>
      <c r="C160" s="24">
        <v>7.568359375E-2</v>
      </c>
      <c r="D160" s="24">
        <v>4.8840641975402832E-3</v>
      </c>
      <c r="E160" s="24">
        <v>0.23204451882238547</v>
      </c>
      <c r="F160" s="24">
        <v>0</v>
      </c>
      <c r="I160" s="53">
        <v>0</v>
      </c>
      <c r="J160" s="53">
        <v>4236.0881343483925</v>
      </c>
      <c r="K160" s="53">
        <v>0</v>
      </c>
      <c r="L160" s="24">
        <v>0.85811957716941833</v>
      </c>
      <c r="M160" s="24">
        <v>0.76679474115371704</v>
      </c>
      <c r="N160" s="24">
        <v>0.24482321739196777</v>
      </c>
      <c r="P160" s="53">
        <v>13.942085233816824</v>
      </c>
      <c r="Q160" s="54">
        <v>512.04925352005955</v>
      </c>
      <c r="R160" s="54">
        <v>13.994130862071502</v>
      </c>
      <c r="S160" s="54">
        <v>606.87216798742963</v>
      </c>
      <c r="T160" s="54">
        <v>5.2045628254678178E-2</v>
      </c>
      <c r="U160" s="54">
        <v>94.822914467370083</v>
      </c>
      <c r="W160" s="69">
        <f t="shared" si="14"/>
        <v>1393696.4741281623</v>
      </c>
      <c r="X160" s="69">
        <f t="shared" si="15"/>
        <v>1398806.2140391627</v>
      </c>
      <c r="Y160" s="69">
        <f t="shared" si="12"/>
        <v>5109.739911000448</v>
      </c>
      <c r="AA160" s="68">
        <f t="shared" si="16"/>
        <v>0</v>
      </c>
      <c r="AB160" s="68">
        <f t="shared" si="17"/>
        <v>1</v>
      </c>
      <c r="AC160" s="68">
        <f t="shared" si="13"/>
        <v>1</v>
      </c>
    </row>
    <row r="161" spans="1:29" x14ac:dyDescent="0.25">
      <c r="A161">
        <v>156</v>
      </c>
      <c r="C161" s="24">
        <v>1.4518767595291138E-2</v>
      </c>
      <c r="D161" s="24">
        <v>2.6424825191497803E-3</v>
      </c>
      <c r="E161" s="24">
        <v>0.14626872022115064</v>
      </c>
      <c r="F161" s="24">
        <v>0</v>
      </c>
      <c r="I161" s="53">
        <v>0</v>
      </c>
      <c r="J161" s="53">
        <v>5193.4015937149525</v>
      </c>
      <c r="K161" s="53">
        <v>0</v>
      </c>
      <c r="L161" s="24">
        <v>0.83565878868103027</v>
      </c>
      <c r="M161" s="24">
        <v>0.73485362529754639</v>
      </c>
      <c r="N161" s="24">
        <v>0.34141600131988525</v>
      </c>
      <c r="P161" s="53">
        <v>14.500570845125987</v>
      </c>
      <c r="Q161" s="54">
        <v>488.75772398312301</v>
      </c>
      <c r="R161" s="54">
        <v>14.539607141536463</v>
      </c>
      <c r="S161" s="54">
        <v>593.04799761550578</v>
      </c>
      <c r="T161" s="54">
        <v>3.9036296410476012E-2</v>
      </c>
      <c r="U161" s="54">
        <v>104.29027363238276</v>
      </c>
      <c r="W161" s="69">
        <f t="shared" si="14"/>
        <v>1449568.3267886154</v>
      </c>
      <c r="X161" s="69">
        <f t="shared" si="15"/>
        <v>1453367.6661560307</v>
      </c>
      <c r="Y161" s="69">
        <f t="shared" si="12"/>
        <v>3799.3393674152185</v>
      </c>
      <c r="AA161" s="68">
        <f t="shared" si="16"/>
        <v>0</v>
      </c>
      <c r="AB161" s="68">
        <f t="shared" si="17"/>
        <v>1</v>
      </c>
      <c r="AC161" s="68">
        <f t="shared" si="13"/>
        <v>1</v>
      </c>
    </row>
    <row r="162" spans="1:29" x14ac:dyDescent="0.25">
      <c r="A162">
        <v>157</v>
      </c>
      <c r="C162" s="24">
        <v>3.9419293403625488E-2</v>
      </c>
      <c r="D162" s="24">
        <v>2.2296875715255737E-2</v>
      </c>
      <c r="E162" s="24">
        <v>0.3952485942864602</v>
      </c>
      <c r="F162" s="24">
        <v>0</v>
      </c>
      <c r="I162" s="53">
        <v>0</v>
      </c>
      <c r="J162" s="53">
        <v>5359.7427904605865</v>
      </c>
      <c r="K162" s="53">
        <v>0</v>
      </c>
      <c r="L162" s="24">
        <v>0.86794358491897583</v>
      </c>
      <c r="M162" s="24">
        <v>0.79157638549804688</v>
      </c>
      <c r="N162" s="24">
        <v>0.3310847282409668</v>
      </c>
      <c r="P162" s="53">
        <v>14.685521265935181</v>
      </c>
      <c r="Q162" s="54">
        <v>480.49505279982895</v>
      </c>
      <c r="R162" s="54">
        <v>14.710216731624472</v>
      </c>
      <c r="S162" s="54">
        <v>613.51005976895055</v>
      </c>
      <c r="T162" s="54">
        <v>2.4695465689291041E-2</v>
      </c>
      <c r="U162" s="54">
        <v>133.0150069691216</v>
      </c>
      <c r="W162" s="69">
        <f t="shared" si="14"/>
        <v>1468071.6315407183</v>
      </c>
      <c r="X162" s="69">
        <f t="shared" si="15"/>
        <v>1470408.1631026783</v>
      </c>
      <c r="Y162" s="69">
        <f t="shared" si="12"/>
        <v>2336.5315619599824</v>
      </c>
      <c r="AA162" s="68">
        <f t="shared" si="16"/>
        <v>0</v>
      </c>
      <c r="AB162" s="68">
        <f t="shared" si="17"/>
        <v>1</v>
      </c>
      <c r="AC162" s="68">
        <f t="shared" si="13"/>
        <v>1</v>
      </c>
    </row>
    <row r="163" spans="1:29" x14ac:dyDescent="0.25">
      <c r="A163">
        <v>158</v>
      </c>
      <c r="C163" s="24">
        <v>6.6015571355819702E-3</v>
      </c>
      <c r="D163" s="24">
        <v>2.0344346761703491E-2</v>
      </c>
      <c r="E163" s="24">
        <v>0.33648183014522459</v>
      </c>
      <c r="F163" s="24">
        <v>0</v>
      </c>
      <c r="I163" s="53">
        <v>0</v>
      </c>
      <c r="J163" s="53">
        <v>5714.4719175994396</v>
      </c>
      <c r="K163" s="53">
        <v>0</v>
      </c>
      <c r="L163" s="24">
        <v>0.8473430871963501</v>
      </c>
      <c r="M163" s="24">
        <v>0.77228677272796631</v>
      </c>
      <c r="N163" s="24">
        <v>0.24235081672668457</v>
      </c>
      <c r="P163" s="53">
        <v>14.825537614186135</v>
      </c>
      <c r="Q163" s="54">
        <v>493.58985207131383</v>
      </c>
      <c r="R163" s="54">
        <v>14.853766338691576</v>
      </c>
      <c r="S163" s="54">
        <v>612.79947696070656</v>
      </c>
      <c r="T163" s="54">
        <v>2.8228724505440894E-2</v>
      </c>
      <c r="U163" s="54">
        <v>119.20962488939273</v>
      </c>
      <c r="W163" s="69">
        <f t="shared" si="14"/>
        <v>1482060.1715665422</v>
      </c>
      <c r="X163" s="69">
        <f t="shared" si="15"/>
        <v>1484763.834392197</v>
      </c>
      <c r="Y163" s="69">
        <f t="shared" si="12"/>
        <v>2703.6628256546969</v>
      </c>
      <c r="AA163" s="68">
        <f t="shared" si="16"/>
        <v>0</v>
      </c>
      <c r="AB163" s="68">
        <f t="shared" si="17"/>
        <v>1</v>
      </c>
      <c r="AC163" s="68">
        <f t="shared" si="13"/>
        <v>1</v>
      </c>
    </row>
    <row r="164" spans="1:29" x14ac:dyDescent="0.25">
      <c r="A164">
        <v>159</v>
      </c>
      <c r="C164" s="24">
        <v>1.0592877864837646E-2</v>
      </c>
      <c r="D164" s="24">
        <v>1.0625213384628296E-2</v>
      </c>
      <c r="E164" s="24">
        <v>0.27154730225542545</v>
      </c>
      <c r="F164" s="24">
        <v>0</v>
      </c>
      <c r="I164" s="53">
        <v>0</v>
      </c>
      <c r="J164" s="53">
        <v>3447.0576792955399</v>
      </c>
      <c r="K164" s="53">
        <v>0</v>
      </c>
      <c r="L164" s="24">
        <v>0.84179294109344482</v>
      </c>
      <c r="M164" s="24">
        <v>0.70758026838302612</v>
      </c>
      <c r="N164" s="24">
        <v>0.29408526420593262</v>
      </c>
      <c r="P164" s="53">
        <v>14.644518066739725</v>
      </c>
      <c r="Q164" s="54">
        <v>472.88180085230681</v>
      </c>
      <c r="R164" s="54">
        <v>14.693098121662539</v>
      </c>
      <c r="S164" s="54">
        <v>600.68692279217703</v>
      </c>
      <c r="T164" s="54">
        <v>4.8580054922814142E-2</v>
      </c>
      <c r="U164" s="54">
        <v>127.80512193987022</v>
      </c>
      <c r="W164" s="69">
        <f t="shared" si="14"/>
        <v>1463978.9248731202</v>
      </c>
      <c r="X164" s="69">
        <f t="shared" si="15"/>
        <v>1468709.1252434617</v>
      </c>
      <c r="Y164" s="69">
        <f t="shared" si="12"/>
        <v>4730.2003703415439</v>
      </c>
      <c r="AA164" s="68">
        <f t="shared" si="16"/>
        <v>0</v>
      </c>
      <c r="AB164" s="68">
        <f t="shared" si="17"/>
        <v>1</v>
      </c>
      <c r="AC164" s="68">
        <f t="shared" si="13"/>
        <v>1</v>
      </c>
    </row>
    <row r="165" spans="1:29" x14ac:dyDescent="0.25">
      <c r="A165">
        <v>160</v>
      </c>
      <c r="C165" s="24">
        <v>1.8023014068603516E-2</v>
      </c>
      <c r="D165" s="24">
        <v>3.6188662052154541E-3</v>
      </c>
      <c r="E165" s="24">
        <v>0.46597441849071181</v>
      </c>
      <c r="F165" s="24">
        <v>0</v>
      </c>
      <c r="I165" s="53">
        <v>0</v>
      </c>
      <c r="J165" s="53">
        <v>5455.7970724999905</v>
      </c>
      <c r="K165" s="53">
        <v>0</v>
      </c>
      <c r="L165" s="24">
        <v>0.85540211200714111</v>
      </c>
      <c r="M165" s="24">
        <v>0.72748959064483643</v>
      </c>
      <c r="N165" s="24">
        <v>0.2887415885925293</v>
      </c>
      <c r="P165" s="53">
        <v>14.753482787253873</v>
      </c>
      <c r="Q165" s="54">
        <v>550.43728931183148</v>
      </c>
      <c r="R165" s="54">
        <v>14.797557166381187</v>
      </c>
      <c r="S165" s="54">
        <v>652.8573138091275</v>
      </c>
      <c r="T165" s="54">
        <v>4.40743791273146E-2</v>
      </c>
      <c r="U165" s="54">
        <v>102.42002449729603</v>
      </c>
      <c r="W165" s="69">
        <f t="shared" si="14"/>
        <v>1474797.8414360755</v>
      </c>
      <c r="X165" s="69">
        <f t="shared" si="15"/>
        <v>1479102.8593243095</v>
      </c>
      <c r="Y165" s="69">
        <f t="shared" si="12"/>
        <v>4305.0178882341634</v>
      </c>
      <c r="AA165" s="68">
        <f t="shared" si="16"/>
        <v>0</v>
      </c>
      <c r="AB165" s="68">
        <f t="shared" si="17"/>
        <v>1</v>
      </c>
      <c r="AC165" s="68">
        <f t="shared" si="13"/>
        <v>1</v>
      </c>
    </row>
    <row r="166" spans="1:29" x14ac:dyDescent="0.25">
      <c r="A166">
        <v>161</v>
      </c>
      <c r="C166" s="24">
        <v>8.5232257843017578E-3</v>
      </c>
      <c r="D166" s="24">
        <v>3.6124467849731445E-2</v>
      </c>
      <c r="E166" s="24">
        <v>0.41876250283589816</v>
      </c>
      <c r="F166" s="24">
        <v>0</v>
      </c>
      <c r="I166" s="53">
        <v>0</v>
      </c>
      <c r="J166" s="53">
        <v>3070.2585354447365</v>
      </c>
      <c r="K166" s="53">
        <v>0</v>
      </c>
      <c r="L166" s="24">
        <v>0.89783322811126709</v>
      </c>
      <c r="M166" s="24">
        <v>0.67443132400512695</v>
      </c>
      <c r="N166" s="24">
        <v>0.33944189548492432</v>
      </c>
      <c r="P166" s="53">
        <v>15.566056646328283</v>
      </c>
      <c r="Q166" s="54">
        <v>506.52230901755775</v>
      </c>
      <c r="R166" s="54">
        <v>15.656579316082569</v>
      </c>
      <c r="S166" s="54">
        <v>626.84651893144394</v>
      </c>
      <c r="T166" s="54">
        <v>9.0522669754285801E-2</v>
      </c>
      <c r="U166" s="54">
        <v>120.32420991388619</v>
      </c>
      <c r="W166" s="69">
        <f t="shared" si="14"/>
        <v>1556099.1423238106</v>
      </c>
      <c r="X166" s="69">
        <f t="shared" si="15"/>
        <v>1565031.0850893254</v>
      </c>
      <c r="Y166" s="69">
        <f t="shared" si="12"/>
        <v>8931.9427655146937</v>
      </c>
      <c r="AA166" s="68">
        <f t="shared" si="16"/>
        <v>0</v>
      </c>
      <c r="AB166" s="68">
        <f t="shared" si="17"/>
        <v>1</v>
      </c>
      <c r="AC166" s="68">
        <f t="shared" si="13"/>
        <v>1</v>
      </c>
    </row>
    <row r="167" spans="1:29" x14ac:dyDescent="0.25">
      <c r="A167">
        <v>162</v>
      </c>
      <c r="C167" s="24">
        <v>1.9928142428398132E-2</v>
      </c>
      <c r="D167" s="24">
        <v>1.3380110263824463E-2</v>
      </c>
      <c r="E167" s="24">
        <v>0.40908697022204105</v>
      </c>
      <c r="F167" s="24">
        <v>0</v>
      </c>
      <c r="I167" s="53">
        <v>0</v>
      </c>
      <c r="J167" s="53">
        <v>5730.2694767713547</v>
      </c>
      <c r="K167" s="53">
        <v>0</v>
      </c>
      <c r="L167" s="24">
        <v>0.85214170813560486</v>
      </c>
      <c r="M167" s="24">
        <v>0.69830143451690674</v>
      </c>
      <c r="N167" s="24">
        <v>0.3033129870891571</v>
      </c>
      <c r="P167" s="53">
        <v>14.65134953782202</v>
      </c>
      <c r="Q167" s="54">
        <v>555.90254432458323</v>
      </c>
      <c r="R167" s="54">
        <v>14.71002182574332</v>
      </c>
      <c r="S167" s="54">
        <v>646.29954978109788</v>
      </c>
      <c r="T167" s="54">
        <v>5.8672287921300637E-2</v>
      </c>
      <c r="U167" s="54">
        <v>90.397005456514648</v>
      </c>
      <c r="W167" s="69">
        <f t="shared" si="14"/>
        <v>1464579.0512378775</v>
      </c>
      <c r="X167" s="69">
        <f t="shared" si="15"/>
        <v>1470355.883024551</v>
      </c>
      <c r="Y167" s="69">
        <f t="shared" si="12"/>
        <v>5776.8317866735497</v>
      </c>
      <c r="AA167" s="68">
        <f t="shared" si="16"/>
        <v>0</v>
      </c>
      <c r="AB167" s="68">
        <f t="shared" si="17"/>
        <v>1</v>
      </c>
      <c r="AC167" s="68">
        <f t="shared" si="13"/>
        <v>1</v>
      </c>
    </row>
    <row r="168" spans="1:29" x14ac:dyDescent="0.25">
      <c r="A168">
        <v>163</v>
      </c>
      <c r="C168" s="24">
        <v>1.2679949402809143E-2</v>
      </c>
      <c r="D168" s="24">
        <v>4.3935179710388184E-2</v>
      </c>
      <c r="E168" s="24">
        <v>0.26080439410806788</v>
      </c>
      <c r="F168" s="24">
        <v>0</v>
      </c>
      <c r="I168" s="53">
        <v>0</v>
      </c>
      <c r="J168" s="53">
        <v>5650.6390683352947</v>
      </c>
      <c r="K168" s="53">
        <v>0</v>
      </c>
      <c r="L168" s="24">
        <v>0.84494590759277344</v>
      </c>
      <c r="M168" s="24">
        <v>0.64954376220703125</v>
      </c>
      <c r="N168" s="24">
        <v>0.29245203733444214</v>
      </c>
      <c r="P168" s="53">
        <v>14.637372579353791</v>
      </c>
      <c r="Q168" s="54">
        <v>521.26631023884147</v>
      </c>
      <c r="R168" s="54">
        <v>14.709503950165358</v>
      </c>
      <c r="S168" s="54">
        <v>612.67585881139973</v>
      </c>
      <c r="T168" s="54">
        <v>7.2131370811566953E-2</v>
      </c>
      <c r="U168" s="54">
        <v>91.409548572558265</v>
      </c>
      <c r="W168" s="69">
        <f t="shared" si="14"/>
        <v>1463215.9916251404</v>
      </c>
      <c r="X168" s="69">
        <f t="shared" si="15"/>
        <v>1470337.7191577244</v>
      </c>
      <c r="Y168" s="69">
        <f t="shared" si="12"/>
        <v>7121.7275325841365</v>
      </c>
      <c r="AA168" s="68">
        <f t="shared" si="16"/>
        <v>0</v>
      </c>
      <c r="AB168" s="68">
        <f t="shared" si="17"/>
        <v>1</v>
      </c>
      <c r="AC168" s="68">
        <f t="shared" si="13"/>
        <v>1</v>
      </c>
    </row>
    <row r="169" spans="1:29" x14ac:dyDescent="0.25">
      <c r="A169">
        <v>164</v>
      </c>
      <c r="C169" s="24">
        <v>1.7298460006713867E-2</v>
      </c>
      <c r="D169" s="24">
        <v>1.8045365810394287E-2</v>
      </c>
      <c r="E169" s="24">
        <v>0.33308122737836732</v>
      </c>
      <c r="F169" s="24">
        <v>0</v>
      </c>
      <c r="I169" s="53">
        <v>0</v>
      </c>
      <c r="J169" s="53">
        <v>3375.2620220184326</v>
      </c>
      <c r="K169" s="53">
        <v>0</v>
      </c>
      <c r="L169" s="24">
        <v>0.8552497923374176</v>
      </c>
      <c r="M169" s="24">
        <v>0.76344913244247437</v>
      </c>
      <c r="N169" s="24">
        <v>0.30540385842323303</v>
      </c>
      <c r="P169" s="53">
        <v>14.795593514573655</v>
      </c>
      <c r="Q169" s="54">
        <v>456.14233806473391</v>
      </c>
      <c r="R169" s="54">
        <v>14.828624070364755</v>
      </c>
      <c r="S169" s="54">
        <v>599.93253328658</v>
      </c>
      <c r="T169" s="54">
        <v>3.3030555791100369E-2</v>
      </c>
      <c r="U169" s="54">
        <v>143.79019522184609</v>
      </c>
      <c r="W169" s="69">
        <f t="shared" si="14"/>
        <v>1479103.2091193008</v>
      </c>
      <c r="X169" s="69">
        <f t="shared" si="15"/>
        <v>1482262.4745031891</v>
      </c>
      <c r="Y169" s="69">
        <f t="shared" si="12"/>
        <v>3159.2653838881906</v>
      </c>
      <c r="AA169" s="68">
        <f t="shared" si="16"/>
        <v>0</v>
      </c>
      <c r="AB169" s="68">
        <f t="shared" si="17"/>
        <v>1</v>
      </c>
      <c r="AC169" s="68">
        <f t="shared" si="13"/>
        <v>1</v>
      </c>
    </row>
    <row r="170" spans="1:29" x14ac:dyDescent="0.25">
      <c r="A170">
        <v>165</v>
      </c>
      <c r="C170" s="24">
        <v>1.3481318950653076E-2</v>
      </c>
      <c r="D170" s="24">
        <v>2.8407901525497437E-2</v>
      </c>
      <c r="E170" s="24">
        <v>0.3961843195137098</v>
      </c>
      <c r="F170" s="24">
        <v>0</v>
      </c>
      <c r="I170" s="53">
        <v>0</v>
      </c>
      <c r="J170" s="53">
        <v>3321.3617280125618</v>
      </c>
      <c r="K170" s="53">
        <v>0</v>
      </c>
      <c r="L170" s="24">
        <v>0.89679360389709473</v>
      </c>
      <c r="M170" s="24">
        <v>0.65986204147338867</v>
      </c>
      <c r="N170" s="24">
        <v>0.25783395767211914</v>
      </c>
      <c r="P170" s="53">
        <v>15.532037523142604</v>
      </c>
      <c r="Q170" s="54">
        <v>459.81635012668482</v>
      </c>
      <c r="R170" s="54">
        <v>15.588983192399613</v>
      </c>
      <c r="S170" s="54">
        <v>605.32893307830147</v>
      </c>
      <c r="T170" s="54">
        <v>5.6945669257009612E-2</v>
      </c>
      <c r="U170" s="54">
        <v>145.51258295161665</v>
      </c>
      <c r="W170" s="69">
        <f t="shared" si="14"/>
        <v>1552743.9359641338</v>
      </c>
      <c r="X170" s="69">
        <f t="shared" si="15"/>
        <v>1558292.9903068831</v>
      </c>
      <c r="Y170" s="69">
        <f t="shared" si="12"/>
        <v>5549.0543427493449</v>
      </c>
      <c r="AA170" s="68">
        <f t="shared" si="16"/>
        <v>0</v>
      </c>
      <c r="AB170" s="68">
        <f t="shared" si="17"/>
        <v>1</v>
      </c>
      <c r="AC170" s="68">
        <f t="shared" si="13"/>
        <v>1</v>
      </c>
    </row>
    <row r="171" spans="1:29" x14ac:dyDescent="0.25">
      <c r="A171">
        <v>166</v>
      </c>
      <c r="C171" s="24">
        <v>7.4571520090103149E-3</v>
      </c>
      <c r="D171" s="24">
        <v>3.6595463752746582E-3</v>
      </c>
      <c r="E171" s="24">
        <v>0.23802835667511477</v>
      </c>
      <c r="F171" s="24">
        <v>0</v>
      </c>
      <c r="I171" s="53">
        <v>0</v>
      </c>
      <c r="J171" s="53">
        <v>5414.0388965606689</v>
      </c>
      <c r="K171" s="53">
        <v>0</v>
      </c>
      <c r="L171" s="24">
        <v>0.8400663435459137</v>
      </c>
      <c r="M171" s="24">
        <v>0.6966865062713623</v>
      </c>
      <c r="N171" s="24">
        <v>0.2487645149230957</v>
      </c>
      <c r="P171" s="53">
        <v>14.664076314937752</v>
      </c>
      <c r="Q171" s="54">
        <v>501.13093244220806</v>
      </c>
      <c r="R171" s="54">
        <v>14.712492864098179</v>
      </c>
      <c r="S171" s="54">
        <v>604.83666681622094</v>
      </c>
      <c r="T171" s="54">
        <v>4.8416549160426925E-2</v>
      </c>
      <c r="U171" s="54">
        <v>103.70573437401288</v>
      </c>
      <c r="W171" s="69">
        <f t="shared" si="14"/>
        <v>1465906.500561333</v>
      </c>
      <c r="X171" s="69">
        <f t="shared" si="15"/>
        <v>1470644.4497430017</v>
      </c>
      <c r="Y171" s="69">
        <f t="shared" si="12"/>
        <v>4737.9491816686796</v>
      </c>
      <c r="AA171" s="68">
        <f t="shared" si="16"/>
        <v>0</v>
      </c>
      <c r="AB171" s="68">
        <f t="shared" si="17"/>
        <v>1</v>
      </c>
      <c r="AC171" s="68">
        <f t="shared" si="13"/>
        <v>1</v>
      </c>
    </row>
    <row r="172" spans="1:29" x14ac:dyDescent="0.25">
      <c r="A172">
        <v>167</v>
      </c>
      <c r="C172" s="24">
        <v>2.8746843338012695E-2</v>
      </c>
      <c r="D172" s="24">
        <v>3.3894658088684082E-2</v>
      </c>
      <c r="E172" s="24">
        <v>0.82498789537011519</v>
      </c>
      <c r="F172" s="24">
        <v>0</v>
      </c>
      <c r="I172" s="53">
        <v>0</v>
      </c>
      <c r="J172" s="53">
        <v>2544.7085499763489</v>
      </c>
      <c r="K172" s="53">
        <v>0</v>
      </c>
      <c r="L172" s="24">
        <v>0.86530822515487671</v>
      </c>
      <c r="M172" s="24">
        <v>0.75226497650146484</v>
      </c>
      <c r="N172" s="24">
        <v>0.29145023226737976</v>
      </c>
      <c r="P172" s="53">
        <v>14.78904394345475</v>
      </c>
      <c r="Q172" s="54">
        <v>436.57780280300108</v>
      </c>
      <c r="R172" s="54">
        <v>14.798697583173036</v>
      </c>
      <c r="S172" s="54">
        <v>614.22609050352708</v>
      </c>
      <c r="T172" s="54">
        <v>9.6536397182855893E-3</v>
      </c>
      <c r="U172" s="54">
        <v>177.648287700526</v>
      </c>
      <c r="W172" s="69">
        <f t="shared" si="14"/>
        <v>1478467.8165426722</v>
      </c>
      <c r="X172" s="69">
        <f t="shared" si="15"/>
        <v>1479255.5322268</v>
      </c>
      <c r="Y172" s="69">
        <f t="shared" si="12"/>
        <v>787.71568412803299</v>
      </c>
      <c r="AA172" s="68">
        <f t="shared" si="16"/>
        <v>0</v>
      </c>
      <c r="AB172" s="68">
        <f t="shared" si="17"/>
        <v>1</v>
      </c>
      <c r="AC172" s="68">
        <f t="shared" si="13"/>
        <v>1</v>
      </c>
    </row>
    <row r="173" spans="1:29" x14ac:dyDescent="0.25">
      <c r="A173">
        <v>168</v>
      </c>
      <c r="C173" s="24">
        <v>5.5807381868362427E-3</v>
      </c>
      <c r="D173" s="24">
        <v>7.073327898979187E-3</v>
      </c>
      <c r="E173" s="24">
        <v>0.69407422226085957</v>
      </c>
      <c r="F173" s="24">
        <v>0</v>
      </c>
      <c r="I173" s="53">
        <v>0</v>
      </c>
      <c r="J173" s="53">
        <v>4837.6503400504589</v>
      </c>
      <c r="K173" s="53">
        <v>0</v>
      </c>
      <c r="L173" s="24">
        <v>0.8853834867477417</v>
      </c>
      <c r="M173" s="24">
        <v>0.70536553859710693</v>
      </c>
      <c r="N173" s="24">
        <v>0.3287893533706665</v>
      </c>
      <c r="P173" s="53">
        <v>15.466083647496061</v>
      </c>
      <c r="Q173" s="54">
        <v>510.62295768867364</v>
      </c>
      <c r="R173" s="54">
        <v>15.491918716053204</v>
      </c>
      <c r="S173" s="54">
        <v>660.39577102018757</v>
      </c>
      <c r="T173" s="54">
        <v>2.5835068557142904E-2</v>
      </c>
      <c r="U173" s="54">
        <v>149.77281333151393</v>
      </c>
      <c r="W173" s="69">
        <f t="shared" si="14"/>
        <v>1546097.7417919175</v>
      </c>
      <c r="X173" s="69">
        <f t="shared" si="15"/>
        <v>1548531.4758343003</v>
      </c>
      <c r="Y173" s="69">
        <f t="shared" si="12"/>
        <v>2433.7340423827764</v>
      </c>
      <c r="AA173" s="68">
        <f t="shared" si="16"/>
        <v>0</v>
      </c>
      <c r="AB173" s="68">
        <f t="shared" si="17"/>
        <v>1</v>
      </c>
      <c r="AC173" s="68">
        <f t="shared" si="13"/>
        <v>1</v>
      </c>
    </row>
    <row r="174" spans="1:29" x14ac:dyDescent="0.25">
      <c r="A174">
        <v>169</v>
      </c>
      <c r="C174" s="24">
        <v>3.0572414398193359E-2</v>
      </c>
      <c r="D174" s="24">
        <v>1.93348228931427E-2</v>
      </c>
      <c r="E174" s="24">
        <v>0.3287517316878083</v>
      </c>
      <c r="F174" s="24">
        <v>0</v>
      </c>
      <c r="I174" s="53">
        <v>0</v>
      </c>
      <c r="J174" s="53">
        <v>4212.0111174881458</v>
      </c>
      <c r="K174" s="53">
        <v>0</v>
      </c>
      <c r="L174" s="24">
        <v>0.8217695951461792</v>
      </c>
      <c r="M174" s="24">
        <v>0.71632158756256104</v>
      </c>
      <c r="N174" s="24">
        <v>0.26737779378890991</v>
      </c>
      <c r="P174" s="53">
        <v>14.019144138406073</v>
      </c>
      <c r="Q174" s="54">
        <v>472.807406735607</v>
      </c>
      <c r="R174" s="54">
        <v>14.054156130430149</v>
      </c>
      <c r="S174" s="54">
        <v>605.18274145847909</v>
      </c>
      <c r="T174" s="54">
        <v>3.5011992024076122E-2</v>
      </c>
      <c r="U174" s="54">
        <v>132.37533472287208</v>
      </c>
      <c r="W174" s="69">
        <f t="shared" si="14"/>
        <v>1401441.6064338717</v>
      </c>
      <c r="X174" s="69">
        <f t="shared" si="15"/>
        <v>1404810.4303015564</v>
      </c>
      <c r="Y174" s="69">
        <f t="shared" si="12"/>
        <v>3368.82386768474</v>
      </c>
      <c r="AA174" s="68">
        <f t="shared" si="16"/>
        <v>0</v>
      </c>
      <c r="AB174" s="68">
        <f t="shared" si="17"/>
        <v>1</v>
      </c>
      <c r="AC174" s="68">
        <f t="shared" si="13"/>
        <v>1</v>
      </c>
    </row>
    <row r="175" spans="1:29" x14ac:dyDescent="0.25">
      <c r="A175">
        <v>170</v>
      </c>
      <c r="C175" s="24">
        <v>2.1840602159500122E-2</v>
      </c>
      <c r="D175" s="24">
        <v>6.5045356750488281E-3</v>
      </c>
      <c r="E175" s="24">
        <v>0.32942862548097651</v>
      </c>
      <c r="F175" s="24">
        <v>0</v>
      </c>
      <c r="I175" s="53">
        <v>0</v>
      </c>
      <c r="J175" s="53">
        <v>7761.7820352315903</v>
      </c>
      <c r="K175" s="53">
        <v>0</v>
      </c>
      <c r="L175" s="24">
        <v>0.86315739154815674</v>
      </c>
      <c r="M175" s="24">
        <v>0.7364925742149353</v>
      </c>
      <c r="N175" s="24">
        <v>0.28480911254882813</v>
      </c>
      <c r="P175" s="53">
        <v>14.846540056131321</v>
      </c>
      <c r="Q175" s="54">
        <v>573.38215962311995</v>
      </c>
      <c r="R175" s="54">
        <v>14.891094902829797</v>
      </c>
      <c r="S175" s="54">
        <v>638.82071923101034</v>
      </c>
      <c r="T175" s="54">
        <v>4.4554846698476425E-2</v>
      </c>
      <c r="U175" s="54">
        <v>65.438559607890397</v>
      </c>
      <c r="W175" s="69">
        <f t="shared" si="14"/>
        <v>1484080.6234535091</v>
      </c>
      <c r="X175" s="69">
        <f t="shared" si="15"/>
        <v>1488470.6695637489</v>
      </c>
      <c r="Y175" s="69">
        <f t="shared" si="12"/>
        <v>4390.0461102397521</v>
      </c>
      <c r="AA175" s="68">
        <f t="shared" si="16"/>
        <v>0</v>
      </c>
      <c r="AB175" s="68">
        <f t="shared" si="17"/>
        <v>1</v>
      </c>
      <c r="AC175" s="68">
        <f t="shared" si="13"/>
        <v>1</v>
      </c>
    </row>
    <row r="176" spans="1:29" x14ac:dyDescent="0.25">
      <c r="A176">
        <v>171</v>
      </c>
      <c r="C176" s="24">
        <v>2.8718054294586182E-2</v>
      </c>
      <c r="D176" s="24">
        <v>1.9590258598327637E-3</v>
      </c>
      <c r="E176" s="24">
        <v>0.21982179119044548</v>
      </c>
      <c r="F176" s="24">
        <v>0</v>
      </c>
      <c r="I176" s="53">
        <v>0</v>
      </c>
      <c r="J176" s="53">
        <v>4604.8080548644066</v>
      </c>
      <c r="K176" s="53">
        <v>0</v>
      </c>
      <c r="L176" s="24">
        <v>0.83238857984542847</v>
      </c>
      <c r="M176" s="24">
        <v>0.7496306300163269</v>
      </c>
      <c r="N176" s="24">
        <v>0.31737804412841797</v>
      </c>
      <c r="P176" s="53">
        <v>14.238964347945334</v>
      </c>
      <c r="Q176" s="54">
        <v>481.62261822740862</v>
      </c>
      <c r="R176" s="54">
        <v>14.271399993252547</v>
      </c>
      <c r="S176" s="54">
        <v>598.50987546274905</v>
      </c>
      <c r="T176" s="54">
        <v>3.2435645307213434E-2</v>
      </c>
      <c r="U176" s="54">
        <v>116.88725723534043</v>
      </c>
      <c r="W176" s="69">
        <f t="shared" si="14"/>
        <v>1423414.8121763058</v>
      </c>
      <c r="X176" s="69">
        <f t="shared" si="15"/>
        <v>1426541.4894497918</v>
      </c>
      <c r="Y176" s="69">
        <f t="shared" si="12"/>
        <v>3126.6772734860033</v>
      </c>
      <c r="AA176" s="68">
        <f t="shared" si="16"/>
        <v>0</v>
      </c>
      <c r="AB176" s="68">
        <f t="shared" si="17"/>
        <v>1</v>
      </c>
      <c r="AC176" s="68">
        <f t="shared" si="13"/>
        <v>1</v>
      </c>
    </row>
    <row r="177" spans="1:29" x14ac:dyDescent="0.25">
      <c r="A177">
        <v>172</v>
      </c>
      <c r="C177" s="24">
        <v>3.5953402519226074E-2</v>
      </c>
      <c r="D177" s="24">
        <v>2.0960628986358643E-2</v>
      </c>
      <c r="E177" s="24">
        <v>0.20258285842393464</v>
      </c>
      <c r="F177" s="24">
        <v>0</v>
      </c>
      <c r="I177" s="53">
        <v>0</v>
      </c>
      <c r="J177" s="53">
        <v>3639.3152549862862</v>
      </c>
      <c r="K177" s="53">
        <v>0</v>
      </c>
      <c r="L177" s="24">
        <v>0.84376883506774902</v>
      </c>
      <c r="M177" s="24">
        <v>0.77252674102783203</v>
      </c>
      <c r="N177" s="24">
        <v>0.27271658182144165</v>
      </c>
      <c r="P177" s="53">
        <v>14.308689227278169</v>
      </c>
      <c r="Q177" s="54">
        <v>488.38791792359086</v>
      </c>
      <c r="R177" s="54">
        <v>14.35587227764349</v>
      </c>
      <c r="S177" s="54">
        <v>598.40582335628778</v>
      </c>
      <c r="T177" s="54">
        <v>4.7183050365321222E-2</v>
      </c>
      <c r="U177" s="54">
        <v>110.01790543269692</v>
      </c>
      <c r="W177" s="69">
        <f t="shared" si="14"/>
        <v>1430380.5348098935</v>
      </c>
      <c r="X177" s="69">
        <f t="shared" si="15"/>
        <v>1434988.8219409927</v>
      </c>
      <c r="Y177" s="69">
        <f t="shared" si="12"/>
        <v>4608.2871310994251</v>
      </c>
      <c r="AA177" s="68">
        <f t="shared" si="16"/>
        <v>0</v>
      </c>
      <c r="AB177" s="68">
        <f t="shared" si="17"/>
        <v>1</v>
      </c>
      <c r="AC177" s="68">
        <f t="shared" si="13"/>
        <v>1</v>
      </c>
    </row>
    <row r="178" spans="1:29" x14ac:dyDescent="0.25">
      <c r="A178">
        <v>173</v>
      </c>
      <c r="C178" s="24">
        <v>1.7140984535217285E-2</v>
      </c>
      <c r="D178" s="24">
        <v>4.5230269432067871E-2</v>
      </c>
      <c r="E178" s="24">
        <v>0.19497958413307417</v>
      </c>
      <c r="F178" s="24">
        <v>0</v>
      </c>
      <c r="I178" s="53">
        <v>0</v>
      </c>
      <c r="J178" s="53">
        <v>3834.6624933183193</v>
      </c>
      <c r="K178" s="53">
        <v>0</v>
      </c>
      <c r="L178" s="24">
        <v>0.84235244989395142</v>
      </c>
      <c r="M178" s="24">
        <v>0.76634478569030762</v>
      </c>
      <c r="N178" s="24">
        <v>0.24823355674743652</v>
      </c>
      <c r="P178" s="53">
        <v>14.573680039878202</v>
      </c>
      <c r="Q178" s="54">
        <v>461.42174505392603</v>
      </c>
      <c r="R178" s="54">
        <v>14.613990420967934</v>
      </c>
      <c r="S178" s="54">
        <v>592.29840569936755</v>
      </c>
      <c r="T178" s="54">
        <v>4.0310381089732061E-2</v>
      </c>
      <c r="U178" s="54">
        <v>130.87666064544152</v>
      </c>
      <c r="W178" s="69">
        <f t="shared" si="14"/>
        <v>1456906.5822427662</v>
      </c>
      <c r="X178" s="69">
        <f t="shared" si="15"/>
        <v>1460806.743691094</v>
      </c>
      <c r="Y178" s="69">
        <f t="shared" si="12"/>
        <v>3900.1614483277649</v>
      </c>
      <c r="AA178" s="68">
        <f t="shared" si="16"/>
        <v>0</v>
      </c>
      <c r="AB178" s="68">
        <f t="shared" si="17"/>
        <v>1</v>
      </c>
      <c r="AC178" s="68">
        <f t="shared" si="13"/>
        <v>1</v>
      </c>
    </row>
    <row r="179" spans="1:29" x14ac:dyDescent="0.25">
      <c r="A179">
        <v>174</v>
      </c>
      <c r="C179" s="24">
        <v>1.4674976468086243E-2</v>
      </c>
      <c r="D179" s="24">
        <v>1.9483596086502075E-2</v>
      </c>
      <c r="E179" s="24">
        <v>0.11270553371103892</v>
      </c>
      <c r="F179" s="24">
        <v>0</v>
      </c>
      <c r="I179" s="53">
        <v>0</v>
      </c>
      <c r="J179" s="53">
        <v>5940.1104226708412</v>
      </c>
      <c r="K179" s="53">
        <v>0</v>
      </c>
      <c r="L179" s="24">
        <v>0.8743060827255249</v>
      </c>
      <c r="M179" s="24">
        <v>0.80790305137634277</v>
      </c>
      <c r="N179" s="24">
        <v>0.29065355658531189</v>
      </c>
      <c r="P179" s="53">
        <v>15.165733760432991</v>
      </c>
      <c r="Q179" s="54">
        <v>525.07345399909605</v>
      </c>
      <c r="R179" s="54">
        <v>15.210890478589384</v>
      </c>
      <c r="S179" s="54">
        <v>593.99541362085847</v>
      </c>
      <c r="T179" s="54">
        <v>4.5156718156393438E-2</v>
      </c>
      <c r="U179" s="54">
        <v>68.921959621762426</v>
      </c>
      <c r="W179" s="69">
        <f t="shared" si="14"/>
        <v>1516048.3025892999</v>
      </c>
      <c r="X179" s="69">
        <f t="shared" si="15"/>
        <v>1520495.0524453174</v>
      </c>
      <c r="Y179" s="69">
        <f t="shared" si="12"/>
        <v>4446.7498560175809</v>
      </c>
      <c r="AA179" s="68">
        <f t="shared" si="16"/>
        <v>0</v>
      </c>
      <c r="AB179" s="68">
        <f t="shared" si="17"/>
        <v>1</v>
      </c>
      <c r="AC179" s="68">
        <f t="shared" si="13"/>
        <v>1</v>
      </c>
    </row>
    <row r="180" spans="1:29" x14ac:dyDescent="0.25">
      <c r="A180">
        <v>175</v>
      </c>
      <c r="C180" s="24">
        <v>6.1021596193313599E-3</v>
      </c>
      <c r="D180" s="24">
        <v>6.8764835596084595E-3</v>
      </c>
      <c r="E180" s="24">
        <v>0.24213884860247969</v>
      </c>
      <c r="F180" s="24">
        <v>0</v>
      </c>
      <c r="I180" s="53">
        <v>0</v>
      </c>
      <c r="J180" s="53">
        <v>6343.0564478039742</v>
      </c>
      <c r="K180" s="53">
        <v>0</v>
      </c>
      <c r="L180" s="24">
        <v>0.8109900951385498</v>
      </c>
      <c r="M180" s="24">
        <v>0.73577094078063965</v>
      </c>
      <c r="N180" s="24">
        <v>0.29244178533554077</v>
      </c>
      <c r="P180" s="53">
        <v>14.207677802248297</v>
      </c>
      <c r="Q180" s="54">
        <v>480.64433818972117</v>
      </c>
      <c r="R180" s="54">
        <v>14.230259982188118</v>
      </c>
      <c r="S180" s="54">
        <v>600.16326118603081</v>
      </c>
      <c r="T180" s="54">
        <v>2.2582179939821145E-2</v>
      </c>
      <c r="U180" s="54">
        <v>119.51892299630964</v>
      </c>
      <c r="W180" s="69">
        <f t="shared" si="14"/>
        <v>1420287.1358866401</v>
      </c>
      <c r="X180" s="69">
        <f t="shared" si="15"/>
        <v>1422425.8349576257</v>
      </c>
      <c r="Y180" s="69">
        <f t="shared" si="12"/>
        <v>2138.6990709858046</v>
      </c>
      <c r="AA180" s="68">
        <f t="shared" si="16"/>
        <v>0</v>
      </c>
      <c r="AB180" s="68">
        <f t="shared" si="17"/>
        <v>1</v>
      </c>
      <c r="AC180" s="68">
        <f t="shared" si="13"/>
        <v>1</v>
      </c>
    </row>
    <row r="181" spans="1:29" x14ac:dyDescent="0.25">
      <c r="A181">
        <v>176</v>
      </c>
      <c r="C181" s="24">
        <v>2.0973190665245056E-2</v>
      </c>
      <c r="D181" s="24">
        <v>1.7105206847190857E-2</v>
      </c>
      <c r="E181" s="24">
        <v>0.38984868904361891</v>
      </c>
      <c r="F181" s="24">
        <v>0</v>
      </c>
      <c r="I181" s="53">
        <v>0</v>
      </c>
      <c r="J181" s="53">
        <v>3252.5835558772087</v>
      </c>
      <c r="K181" s="53">
        <v>0</v>
      </c>
      <c r="L181" s="24">
        <v>0.89350080490112305</v>
      </c>
      <c r="M181" s="24">
        <v>0.78504413366317749</v>
      </c>
      <c r="N181" s="24">
        <v>0.24324321746826172</v>
      </c>
      <c r="P181" s="53">
        <v>15.394523288063574</v>
      </c>
      <c r="Q181" s="54">
        <v>452.81998638485283</v>
      </c>
      <c r="R181" s="54">
        <v>15.428958745632356</v>
      </c>
      <c r="S181" s="54">
        <v>602.17328892337787</v>
      </c>
      <c r="T181" s="54">
        <v>3.4435457568781302E-2</v>
      </c>
      <c r="U181" s="54">
        <v>149.35330253852504</v>
      </c>
      <c r="W181" s="69">
        <f t="shared" si="14"/>
        <v>1538999.5088199726</v>
      </c>
      <c r="X181" s="69">
        <f t="shared" si="15"/>
        <v>1542293.7012743121</v>
      </c>
      <c r="Y181" s="69">
        <f t="shared" si="12"/>
        <v>3294.1924543396053</v>
      </c>
      <c r="AA181" s="68">
        <f t="shared" si="16"/>
        <v>0</v>
      </c>
      <c r="AB181" s="68">
        <f t="shared" si="17"/>
        <v>1</v>
      </c>
      <c r="AC181" s="68">
        <f t="shared" si="13"/>
        <v>1</v>
      </c>
    </row>
    <row r="182" spans="1:29" x14ac:dyDescent="0.25">
      <c r="A182">
        <v>177</v>
      </c>
      <c r="C182" s="24">
        <v>1.7555207014083862E-2</v>
      </c>
      <c r="D182" s="24">
        <v>1.3967782258987427E-2</v>
      </c>
      <c r="E182" s="24">
        <v>0.37311166886465541</v>
      </c>
      <c r="F182" s="24">
        <v>0</v>
      </c>
      <c r="I182" s="53">
        <v>0</v>
      </c>
      <c r="J182" s="53">
        <v>5361.9709797203541</v>
      </c>
      <c r="K182" s="53">
        <v>0</v>
      </c>
      <c r="L182" s="24">
        <v>0.860383540391922</v>
      </c>
      <c r="M182" s="24">
        <v>0.72771519422531128</v>
      </c>
      <c r="N182" s="24">
        <v>0.27713185548782349</v>
      </c>
      <c r="P182" s="53">
        <v>14.833593836705717</v>
      </c>
      <c r="Q182" s="54">
        <v>559.1574467323818</v>
      </c>
      <c r="R182" s="54">
        <v>14.893729708600905</v>
      </c>
      <c r="S182" s="54">
        <v>641.65788017698128</v>
      </c>
      <c r="T182" s="54">
        <v>6.0135871895187876E-2</v>
      </c>
      <c r="U182" s="54">
        <v>82.50043344459948</v>
      </c>
      <c r="W182" s="69">
        <f t="shared" si="14"/>
        <v>1482800.2262238394</v>
      </c>
      <c r="X182" s="69">
        <f t="shared" si="15"/>
        <v>1488731.3129799135</v>
      </c>
      <c r="Y182" s="69">
        <f t="shared" si="12"/>
        <v>5931.0867560741881</v>
      </c>
      <c r="AA182" s="68">
        <f t="shared" si="16"/>
        <v>0</v>
      </c>
      <c r="AB182" s="68">
        <f t="shared" si="17"/>
        <v>1</v>
      </c>
      <c r="AC182" s="68">
        <f t="shared" si="13"/>
        <v>1</v>
      </c>
    </row>
    <row r="183" spans="1:29" x14ac:dyDescent="0.25">
      <c r="A183">
        <v>178</v>
      </c>
      <c r="C183" s="24">
        <v>4.0194034576416016E-2</v>
      </c>
      <c r="D183" s="24">
        <v>2.0407259464263916E-2</v>
      </c>
      <c r="E183" s="24">
        <v>0.31328747289996201</v>
      </c>
      <c r="F183" s="24">
        <v>0</v>
      </c>
      <c r="I183" s="53">
        <v>0</v>
      </c>
      <c r="J183" s="53">
        <v>5979.7544963657856</v>
      </c>
      <c r="K183" s="53">
        <v>0</v>
      </c>
      <c r="L183" s="24">
        <v>0.83351612091064453</v>
      </c>
      <c r="M183" s="24">
        <v>0.8180689811706543</v>
      </c>
      <c r="N183" s="24">
        <v>0.33730477094650269</v>
      </c>
      <c r="P183" s="53">
        <v>14.098857763687578</v>
      </c>
      <c r="Q183" s="54">
        <v>521.53202468475047</v>
      </c>
      <c r="R183" s="54">
        <v>14.120826461519281</v>
      </c>
      <c r="S183" s="54">
        <v>619.50927733691105</v>
      </c>
      <c r="T183" s="54">
        <v>2.1968697831702855E-2</v>
      </c>
      <c r="U183" s="54">
        <v>97.977252652160587</v>
      </c>
      <c r="W183" s="69">
        <f t="shared" si="14"/>
        <v>1409364.2443440729</v>
      </c>
      <c r="X183" s="69">
        <f t="shared" si="15"/>
        <v>1411463.136874591</v>
      </c>
      <c r="Y183" s="69">
        <f t="shared" si="12"/>
        <v>2098.8925305181251</v>
      </c>
      <c r="AA183" s="68">
        <f t="shared" si="16"/>
        <v>0</v>
      </c>
      <c r="AB183" s="68">
        <f t="shared" si="17"/>
        <v>1</v>
      </c>
      <c r="AC183" s="68">
        <f t="shared" si="13"/>
        <v>1</v>
      </c>
    </row>
    <row r="184" spans="1:29" x14ac:dyDescent="0.25">
      <c r="A184">
        <v>179</v>
      </c>
      <c r="C184" s="24">
        <v>1.5567019581794739E-2</v>
      </c>
      <c r="D184" s="24">
        <v>3.143996000289917E-2</v>
      </c>
      <c r="E184" s="24">
        <v>0.31440321070167709</v>
      </c>
      <c r="F184" s="24">
        <v>0</v>
      </c>
      <c r="I184" s="53">
        <v>0</v>
      </c>
      <c r="J184" s="53">
        <v>6705.0708457827568</v>
      </c>
      <c r="K184" s="53">
        <v>0</v>
      </c>
      <c r="L184" s="24">
        <v>0.85822254419326782</v>
      </c>
      <c r="M184" s="24">
        <v>0.76121050119400024</v>
      </c>
      <c r="N184" s="24">
        <v>0.35153257846832275</v>
      </c>
      <c r="P184" s="53">
        <v>14.871538766063786</v>
      </c>
      <c r="Q184" s="54">
        <v>509.51389960516565</v>
      </c>
      <c r="R184" s="54">
        <v>14.906803811288199</v>
      </c>
      <c r="S184" s="54">
        <v>615.7508947061666</v>
      </c>
      <c r="T184" s="54">
        <v>3.5265045224413427E-2</v>
      </c>
      <c r="U184" s="54">
        <v>106.23699510100096</v>
      </c>
      <c r="W184" s="69">
        <f t="shared" si="14"/>
        <v>1486644.3627067734</v>
      </c>
      <c r="X184" s="69">
        <f t="shared" si="15"/>
        <v>1490064.6302341137</v>
      </c>
      <c r="Y184" s="69">
        <f t="shared" si="12"/>
        <v>3420.2675273403415</v>
      </c>
      <c r="AA184" s="68">
        <f t="shared" si="16"/>
        <v>0</v>
      </c>
      <c r="AB184" s="68">
        <f t="shared" si="17"/>
        <v>1</v>
      </c>
      <c r="AC184" s="68">
        <f t="shared" si="13"/>
        <v>1</v>
      </c>
    </row>
    <row r="185" spans="1:29" x14ac:dyDescent="0.25">
      <c r="A185">
        <v>180</v>
      </c>
      <c r="C185" s="24">
        <v>3.9065897464752197E-2</v>
      </c>
      <c r="D185" s="24">
        <v>2.5030374526977539E-2</v>
      </c>
      <c r="E185" s="24">
        <v>0.29999763297420967</v>
      </c>
      <c r="F185" s="24">
        <v>0</v>
      </c>
      <c r="I185" s="53">
        <v>0</v>
      </c>
      <c r="J185" s="53">
        <v>4630.8152377605438</v>
      </c>
      <c r="K185" s="53">
        <v>0</v>
      </c>
      <c r="L185" s="24">
        <v>0.88375413417816162</v>
      </c>
      <c r="M185" s="24">
        <v>0.76150381565093994</v>
      </c>
      <c r="N185" s="24">
        <v>0.27558368444442749</v>
      </c>
      <c r="P185" s="53">
        <v>14.936219073400659</v>
      </c>
      <c r="Q185" s="54">
        <v>483.62034568131367</v>
      </c>
      <c r="R185" s="54">
        <v>14.980905127288281</v>
      </c>
      <c r="S185" s="54">
        <v>606.20652474348606</v>
      </c>
      <c r="T185" s="54">
        <v>4.4686053887621924E-2</v>
      </c>
      <c r="U185" s="54">
        <v>122.58617906217239</v>
      </c>
      <c r="W185" s="69">
        <f t="shared" si="14"/>
        <v>1493138.2869943846</v>
      </c>
      <c r="X185" s="69">
        <f t="shared" si="15"/>
        <v>1497484.3062040845</v>
      </c>
      <c r="Y185" s="69">
        <f t="shared" si="12"/>
        <v>4346.0192097000199</v>
      </c>
      <c r="AA185" s="68">
        <f t="shared" si="16"/>
        <v>0</v>
      </c>
      <c r="AB185" s="68">
        <f t="shared" si="17"/>
        <v>1</v>
      </c>
      <c r="AC185" s="68">
        <f t="shared" si="13"/>
        <v>1</v>
      </c>
    </row>
    <row r="186" spans="1:29" x14ac:dyDescent="0.25">
      <c r="A186">
        <v>181</v>
      </c>
      <c r="C186" s="24">
        <v>8.5052549839019775E-3</v>
      </c>
      <c r="D186" s="24">
        <v>3.3797264099121094E-2</v>
      </c>
      <c r="E186" s="24">
        <v>0.26119090424883445</v>
      </c>
      <c r="F186" s="24">
        <v>0</v>
      </c>
      <c r="I186" s="53">
        <v>0</v>
      </c>
      <c r="J186" s="53">
        <v>5913.7237258255482</v>
      </c>
      <c r="K186" s="53">
        <v>0</v>
      </c>
      <c r="L186" s="24">
        <v>0.87316721677780151</v>
      </c>
      <c r="M186" s="24">
        <v>0.73803490400314331</v>
      </c>
      <c r="N186" s="24">
        <v>0.29897290468215942</v>
      </c>
      <c r="P186" s="53">
        <v>15.215094747319606</v>
      </c>
      <c r="Q186" s="54">
        <v>539.7433829032218</v>
      </c>
      <c r="R186" s="54">
        <v>15.271694774357455</v>
      </c>
      <c r="S186" s="54">
        <v>617.51550598774224</v>
      </c>
      <c r="T186" s="54">
        <v>5.6600027037848832E-2</v>
      </c>
      <c r="U186" s="54">
        <v>77.772123084520445</v>
      </c>
      <c r="W186" s="69">
        <f t="shared" si="14"/>
        <v>1520969.7313490573</v>
      </c>
      <c r="X186" s="69">
        <f t="shared" si="15"/>
        <v>1526551.9619297578</v>
      </c>
      <c r="Y186" s="69">
        <f t="shared" si="12"/>
        <v>5582.2305807003631</v>
      </c>
      <c r="AA186" s="68">
        <f t="shared" si="16"/>
        <v>0</v>
      </c>
      <c r="AB186" s="68">
        <f t="shared" si="17"/>
        <v>1</v>
      </c>
      <c r="AC186" s="68">
        <f t="shared" si="13"/>
        <v>1</v>
      </c>
    </row>
    <row r="187" spans="1:29" x14ac:dyDescent="0.25">
      <c r="A187">
        <v>182</v>
      </c>
      <c r="C187" s="24">
        <v>6.7688941955566406E-2</v>
      </c>
      <c r="D187" s="24">
        <v>3.660207986831665E-2</v>
      </c>
      <c r="E187" s="24">
        <v>0.1969263985293486</v>
      </c>
      <c r="F187" s="24">
        <v>0</v>
      </c>
      <c r="I187" s="53">
        <v>0</v>
      </c>
      <c r="J187" s="53">
        <v>4251.1243373155594</v>
      </c>
      <c r="K187" s="53">
        <v>0</v>
      </c>
      <c r="L187" s="24">
        <v>0.87928467988967896</v>
      </c>
      <c r="M187" s="24">
        <v>0.76968872547149658</v>
      </c>
      <c r="N187" s="24">
        <v>0.28516626358032227</v>
      </c>
      <c r="P187" s="53">
        <v>14.438768218339739</v>
      </c>
      <c r="Q187" s="54">
        <v>448.09092616471867</v>
      </c>
      <c r="R187" s="54">
        <v>14.471807466837594</v>
      </c>
      <c r="S187" s="54">
        <v>589.74901499768225</v>
      </c>
      <c r="T187" s="54">
        <v>3.3039248497855667E-2</v>
      </c>
      <c r="U187" s="54">
        <v>141.65808883296359</v>
      </c>
      <c r="W187" s="69">
        <f t="shared" si="14"/>
        <v>1443428.7309078092</v>
      </c>
      <c r="X187" s="69">
        <f t="shared" si="15"/>
        <v>1446590.9976687618</v>
      </c>
      <c r="Y187" s="69">
        <f t="shared" si="12"/>
        <v>3162.2667609526029</v>
      </c>
      <c r="AA187" s="68">
        <f t="shared" si="16"/>
        <v>0</v>
      </c>
      <c r="AB187" s="68">
        <f t="shared" si="17"/>
        <v>1</v>
      </c>
      <c r="AC187" s="68">
        <f t="shared" si="13"/>
        <v>1</v>
      </c>
    </row>
    <row r="188" spans="1:29" x14ac:dyDescent="0.25">
      <c r="A188">
        <v>183</v>
      </c>
      <c r="C188" s="24">
        <v>2.2557750344276428E-2</v>
      </c>
      <c r="D188" s="24">
        <v>4.2982816696166992E-2</v>
      </c>
      <c r="E188" s="24">
        <v>0.11275554853084976</v>
      </c>
      <c r="F188" s="24">
        <v>0</v>
      </c>
      <c r="I188" s="53">
        <v>0</v>
      </c>
      <c r="J188" s="53">
        <v>6711.5528509020805</v>
      </c>
      <c r="K188" s="53">
        <v>0</v>
      </c>
      <c r="L188" s="24">
        <v>0.84869158267974854</v>
      </c>
      <c r="M188" s="24">
        <v>0.73544323444366455</v>
      </c>
      <c r="N188" s="24">
        <v>0.30370199680328369</v>
      </c>
      <c r="P188" s="53">
        <v>14.58647890799433</v>
      </c>
      <c r="Q188" s="54">
        <v>531.63813934138648</v>
      </c>
      <c r="R188" s="54">
        <v>14.64516087449856</v>
      </c>
      <c r="S188" s="54">
        <v>594.75986690619038</v>
      </c>
      <c r="T188" s="54">
        <v>5.8681966504229521E-2</v>
      </c>
      <c r="U188" s="54">
        <v>63.121727564803905</v>
      </c>
      <c r="W188" s="69">
        <f t="shared" si="14"/>
        <v>1458116.2526600915</v>
      </c>
      <c r="X188" s="69">
        <f t="shared" si="15"/>
        <v>1463921.3275829498</v>
      </c>
      <c r="Y188" s="69">
        <f t="shared" si="12"/>
        <v>5805.0749228581481</v>
      </c>
      <c r="AA188" s="68">
        <f t="shared" si="16"/>
        <v>0</v>
      </c>
      <c r="AB188" s="68">
        <f t="shared" si="17"/>
        <v>1</v>
      </c>
      <c r="AC188" s="68">
        <f t="shared" si="13"/>
        <v>1</v>
      </c>
    </row>
    <row r="189" spans="1:29" x14ac:dyDescent="0.25">
      <c r="A189">
        <v>184</v>
      </c>
      <c r="C189" s="24">
        <v>4.0898680686950684E-2</v>
      </c>
      <c r="D189" s="24">
        <v>2.7401238679885864E-2</v>
      </c>
      <c r="E189" s="24">
        <v>0.41297288723115172</v>
      </c>
      <c r="F189" s="24">
        <v>0</v>
      </c>
      <c r="I189" s="53">
        <v>0</v>
      </c>
      <c r="J189" s="53">
        <v>6668.5443744063377</v>
      </c>
      <c r="K189" s="53">
        <v>0</v>
      </c>
      <c r="L189" s="24">
        <v>0.84760037064552307</v>
      </c>
      <c r="M189" s="24">
        <v>0.72776293754577637</v>
      </c>
      <c r="N189" s="24">
        <v>0.23500442504882813</v>
      </c>
      <c r="P189" s="53">
        <v>14.306667241467562</v>
      </c>
      <c r="Q189" s="54">
        <v>504.87938631807816</v>
      </c>
      <c r="R189" s="54">
        <v>14.337382135341603</v>
      </c>
      <c r="S189" s="54">
        <v>625.15484290987092</v>
      </c>
      <c r="T189" s="54">
        <v>3.0714893874041138E-2</v>
      </c>
      <c r="U189" s="54">
        <v>120.27545659179276</v>
      </c>
      <c r="W189" s="69">
        <f t="shared" si="14"/>
        <v>1430161.844760438</v>
      </c>
      <c r="X189" s="69">
        <f t="shared" si="15"/>
        <v>1433113.0586912504</v>
      </c>
      <c r="Y189" s="69">
        <f t="shared" si="12"/>
        <v>2951.213930812321</v>
      </c>
      <c r="AA189" s="68">
        <f t="shared" si="16"/>
        <v>0</v>
      </c>
      <c r="AB189" s="68">
        <f t="shared" si="17"/>
        <v>1</v>
      </c>
      <c r="AC189" s="68">
        <f t="shared" si="13"/>
        <v>1</v>
      </c>
    </row>
    <row r="190" spans="1:29" x14ac:dyDescent="0.25">
      <c r="A190">
        <v>185</v>
      </c>
      <c r="C190" s="24">
        <v>2.8564929962158203E-3</v>
      </c>
      <c r="D190" s="24">
        <v>2.8442561626434326E-2</v>
      </c>
      <c r="E190" s="24">
        <v>0.18021096044205751</v>
      </c>
      <c r="F190" s="24">
        <v>0</v>
      </c>
      <c r="I190" s="53">
        <v>0</v>
      </c>
      <c r="J190" s="53">
        <v>2705.7621628046036</v>
      </c>
      <c r="K190" s="53">
        <v>0</v>
      </c>
      <c r="L190" s="24">
        <v>0.83306038379669189</v>
      </c>
      <c r="M190" s="24">
        <v>0.78069853782653809</v>
      </c>
      <c r="N190" s="24">
        <v>0.34802579879760742</v>
      </c>
      <c r="P190" s="53">
        <v>14.636528434348271</v>
      </c>
      <c r="Q190" s="54">
        <v>440.89835969756831</v>
      </c>
      <c r="R190" s="54">
        <v>14.66616993497845</v>
      </c>
      <c r="S190" s="54">
        <v>587.54957789670937</v>
      </c>
      <c r="T190" s="54">
        <v>2.9641500630178896E-2</v>
      </c>
      <c r="U190" s="54">
        <v>146.65121819914106</v>
      </c>
      <c r="W190" s="69">
        <f t="shared" si="14"/>
        <v>1463211.9450751296</v>
      </c>
      <c r="X190" s="69">
        <f t="shared" si="15"/>
        <v>1466029.4439199483</v>
      </c>
      <c r="Y190" s="69">
        <f t="shared" si="12"/>
        <v>2817.4988448187487</v>
      </c>
      <c r="AA190" s="68">
        <f t="shared" si="16"/>
        <v>0</v>
      </c>
      <c r="AB190" s="68">
        <f t="shared" si="17"/>
        <v>1</v>
      </c>
      <c r="AC190" s="68">
        <f t="shared" si="13"/>
        <v>1</v>
      </c>
    </row>
    <row r="191" spans="1:29" x14ac:dyDescent="0.25">
      <c r="A191">
        <v>186</v>
      </c>
      <c r="C191" s="24">
        <v>1.4930054545402527E-2</v>
      </c>
      <c r="D191" s="24">
        <v>7.0784538984298706E-3</v>
      </c>
      <c r="E191" s="24">
        <v>0.23418690651614474</v>
      </c>
      <c r="F191" s="24">
        <v>0</v>
      </c>
      <c r="I191" s="53">
        <v>0</v>
      </c>
      <c r="J191" s="53">
        <v>4711.0812738537788</v>
      </c>
      <c r="K191" s="53">
        <v>0</v>
      </c>
      <c r="L191" s="24">
        <v>0.82959878444671631</v>
      </c>
      <c r="M191" s="24">
        <v>0.73283290863037109</v>
      </c>
      <c r="N191" s="24">
        <v>0.30574101209640503</v>
      </c>
      <c r="P191" s="53">
        <v>14.370208801817519</v>
      </c>
      <c r="Q191" s="54">
        <v>516.28705830497199</v>
      </c>
      <c r="R191" s="54">
        <v>14.41945148809355</v>
      </c>
      <c r="S191" s="54">
        <v>608.12496300906025</v>
      </c>
      <c r="T191" s="54">
        <v>4.9242686276031122E-2</v>
      </c>
      <c r="U191" s="54">
        <v>91.83790470408826</v>
      </c>
      <c r="W191" s="69">
        <f t="shared" si="14"/>
        <v>1436504.5931234469</v>
      </c>
      <c r="X191" s="69">
        <f t="shared" si="15"/>
        <v>1441337.023846346</v>
      </c>
      <c r="Y191" s="69">
        <f t="shared" si="12"/>
        <v>4832.4307228990247</v>
      </c>
      <c r="AA191" s="68">
        <f t="shared" si="16"/>
        <v>0</v>
      </c>
      <c r="AB191" s="68">
        <f t="shared" si="17"/>
        <v>1</v>
      </c>
      <c r="AC191" s="68">
        <f t="shared" si="13"/>
        <v>1</v>
      </c>
    </row>
    <row r="192" spans="1:29" x14ac:dyDescent="0.25">
      <c r="A192">
        <v>187</v>
      </c>
      <c r="C192" s="24">
        <v>2.0879507064819336E-3</v>
      </c>
      <c r="D192" s="24">
        <v>1.8830284476280212E-2</v>
      </c>
      <c r="E192" s="24">
        <v>0.10406193851523017</v>
      </c>
      <c r="F192" s="24">
        <v>0</v>
      </c>
      <c r="I192" s="53">
        <v>0</v>
      </c>
      <c r="J192" s="53">
        <v>6930.5812940001488</v>
      </c>
      <c r="K192" s="53">
        <v>0</v>
      </c>
      <c r="L192" s="24">
        <v>0.89539241790771484</v>
      </c>
      <c r="M192" s="24">
        <v>0.77880650758743286</v>
      </c>
      <c r="N192" s="24">
        <v>0.31832718849182129</v>
      </c>
      <c r="P192" s="53">
        <v>15.695647221122261</v>
      </c>
      <c r="Q192" s="54">
        <v>609.81761043330562</v>
      </c>
      <c r="R192" s="54">
        <v>15.773525133379566</v>
      </c>
      <c r="S192" s="54">
        <v>601.90656086974764</v>
      </c>
      <c r="T192" s="54">
        <v>7.7877912257305226E-2</v>
      </c>
      <c r="U192" s="54">
        <v>-7.9110495635579809</v>
      </c>
      <c r="W192" s="69">
        <f t="shared" si="14"/>
        <v>1568954.9045017927</v>
      </c>
      <c r="X192" s="69">
        <f t="shared" si="15"/>
        <v>1576750.6067770871</v>
      </c>
      <c r="Y192" s="69">
        <f t="shared" si="12"/>
        <v>7795.7022752940802</v>
      </c>
      <c r="AA192" s="68">
        <f t="shared" si="16"/>
        <v>0</v>
      </c>
      <c r="AB192" s="68">
        <f t="shared" si="17"/>
        <v>1</v>
      </c>
      <c r="AC192" s="68">
        <f t="shared" si="13"/>
        <v>1</v>
      </c>
    </row>
    <row r="193" spans="1:29" x14ac:dyDescent="0.25">
      <c r="A193">
        <v>188</v>
      </c>
      <c r="C193" s="24">
        <v>1.3808712363243103E-2</v>
      </c>
      <c r="D193" s="24">
        <v>2.346840500831604E-2</v>
      </c>
      <c r="E193" s="24">
        <v>0.24498815703109211</v>
      </c>
      <c r="F193" s="24">
        <v>0</v>
      </c>
      <c r="I193" s="53">
        <v>0</v>
      </c>
      <c r="J193" s="53">
        <v>4590.4610306024551</v>
      </c>
      <c r="K193" s="53">
        <v>0</v>
      </c>
      <c r="L193" s="24">
        <v>0.81008505821228027</v>
      </c>
      <c r="M193" s="24">
        <v>0.72220391035079956</v>
      </c>
      <c r="N193" s="24">
        <v>0.26557987928390503</v>
      </c>
      <c r="P193" s="53">
        <v>14.043638020479278</v>
      </c>
      <c r="Q193" s="54">
        <v>514.07616173477834</v>
      </c>
      <c r="R193" s="54">
        <v>14.094478124846578</v>
      </c>
      <c r="S193" s="54">
        <v>608.9114754105492</v>
      </c>
      <c r="T193" s="54">
        <v>5.0840104367299688E-2</v>
      </c>
      <c r="U193" s="54">
        <v>94.835313675770863</v>
      </c>
      <c r="W193" s="69">
        <f t="shared" si="14"/>
        <v>1403849.7258861931</v>
      </c>
      <c r="X193" s="69">
        <f t="shared" si="15"/>
        <v>1408838.9010092474</v>
      </c>
      <c r="Y193" s="69">
        <f t="shared" si="12"/>
        <v>4989.1751230541986</v>
      </c>
      <c r="AA193" s="68">
        <f t="shared" si="16"/>
        <v>0</v>
      </c>
      <c r="AB193" s="68">
        <f t="shared" si="17"/>
        <v>1</v>
      </c>
      <c r="AC193" s="68">
        <f t="shared" si="13"/>
        <v>1</v>
      </c>
    </row>
    <row r="194" spans="1:29" x14ac:dyDescent="0.25">
      <c r="A194">
        <v>189</v>
      </c>
      <c r="C194" s="24">
        <v>3.7709832191467285E-2</v>
      </c>
      <c r="D194" s="24">
        <v>4.2001128196716309E-2</v>
      </c>
      <c r="E194" s="24">
        <v>0.38467541708879949</v>
      </c>
      <c r="F194" s="24">
        <v>0</v>
      </c>
      <c r="I194" s="53">
        <v>0</v>
      </c>
      <c r="J194" s="53">
        <v>2702.1020650863647</v>
      </c>
      <c r="K194" s="53">
        <v>0</v>
      </c>
      <c r="L194" s="24">
        <v>0.85609740018844604</v>
      </c>
      <c r="M194" s="24">
        <v>0.79896557331085205</v>
      </c>
      <c r="N194" s="24">
        <v>0.30456262826919556</v>
      </c>
      <c r="P194" s="53">
        <v>14.499932350036403</v>
      </c>
      <c r="Q194" s="54">
        <v>449.9821366181128</v>
      </c>
      <c r="R194" s="54">
        <v>14.53141395394149</v>
      </c>
      <c r="S194" s="54">
        <v>600.76660888911886</v>
      </c>
      <c r="T194" s="54">
        <v>3.1481603905087141E-2</v>
      </c>
      <c r="U194" s="54">
        <v>150.78447227100605</v>
      </c>
      <c r="W194" s="69">
        <f t="shared" si="14"/>
        <v>1449543.2528670221</v>
      </c>
      <c r="X194" s="69">
        <f t="shared" si="15"/>
        <v>1452540.6287852598</v>
      </c>
      <c r="Y194" s="69">
        <f t="shared" si="12"/>
        <v>2997.375918237708</v>
      </c>
      <c r="AA194" s="68">
        <f t="shared" si="16"/>
        <v>0</v>
      </c>
      <c r="AB194" s="68">
        <f t="shared" si="17"/>
        <v>1</v>
      </c>
      <c r="AC194" s="68">
        <f t="shared" si="13"/>
        <v>1</v>
      </c>
    </row>
    <row r="195" spans="1:29" x14ac:dyDescent="0.25">
      <c r="A195">
        <v>190</v>
      </c>
      <c r="C195" s="24">
        <v>1.2212812900543213E-2</v>
      </c>
      <c r="D195" s="24">
        <v>5.1234513521194458E-3</v>
      </c>
      <c r="E195" s="24">
        <v>0.31677666954221784</v>
      </c>
      <c r="F195" s="24">
        <v>0</v>
      </c>
      <c r="I195" s="53">
        <v>0</v>
      </c>
      <c r="J195" s="53">
        <v>4194.8095895349979</v>
      </c>
      <c r="K195" s="53">
        <v>0</v>
      </c>
      <c r="L195" s="24">
        <v>0.84595334529876709</v>
      </c>
      <c r="M195" s="24">
        <v>0.75309759378433228</v>
      </c>
      <c r="N195" s="24">
        <v>0.31987148523330688</v>
      </c>
      <c r="P195" s="53">
        <v>14.709339720595651</v>
      </c>
      <c r="Q195" s="54">
        <v>489.66244666863395</v>
      </c>
      <c r="R195" s="54">
        <v>14.743789810191977</v>
      </c>
      <c r="S195" s="54">
        <v>609.6360129705381</v>
      </c>
      <c r="T195" s="54">
        <v>3.445008959632645E-2</v>
      </c>
      <c r="U195" s="54">
        <v>119.97356630190416</v>
      </c>
      <c r="W195" s="69">
        <f t="shared" si="14"/>
        <v>1470444.3096128965</v>
      </c>
      <c r="X195" s="69">
        <f t="shared" si="15"/>
        <v>1473769.3450062273</v>
      </c>
      <c r="Y195" s="69">
        <f t="shared" si="12"/>
        <v>3325.035393330741</v>
      </c>
      <c r="AA195" s="68">
        <f t="shared" si="16"/>
        <v>0</v>
      </c>
      <c r="AB195" s="68">
        <f t="shared" si="17"/>
        <v>1</v>
      </c>
      <c r="AC195" s="68">
        <f t="shared" si="13"/>
        <v>1</v>
      </c>
    </row>
    <row r="196" spans="1:29" x14ac:dyDescent="0.25">
      <c r="A196">
        <v>191</v>
      </c>
      <c r="C196" s="24">
        <v>6.7976415157318115E-3</v>
      </c>
      <c r="D196" s="24">
        <v>1.7184972763061523E-2</v>
      </c>
      <c r="E196" s="24">
        <v>0.277461714034197</v>
      </c>
      <c r="F196" s="24">
        <v>0</v>
      </c>
      <c r="I196" s="53">
        <v>0</v>
      </c>
      <c r="J196" s="53">
        <v>6822.1660330891609</v>
      </c>
      <c r="K196" s="53">
        <v>0</v>
      </c>
      <c r="L196" s="24">
        <v>0.81038057804107666</v>
      </c>
      <c r="M196" s="24">
        <v>0.74033743143081665</v>
      </c>
      <c r="N196" s="24">
        <v>0.30646970868110657</v>
      </c>
      <c r="P196" s="53">
        <v>14.160841378317578</v>
      </c>
      <c r="Q196" s="54">
        <v>569.14729216565775</v>
      </c>
      <c r="R196" s="54">
        <v>14.20106992015317</v>
      </c>
      <c r="S196" s="54">
        <v>628.3506230753934</v>
      </c>
      <c r="T196" s="54">
        <v>4.0228541835592324E-2</v>
      </c>
      <c r="U196" s="54">
        <v>59.203330909735655</v>
      </c>
      <c r="W196" s="69">
        <f t="shared" si="14"/>
        <v>1415514.9905395922</v>
      </c>
      <c r="X196" s="69">
        <f t="shared" si="15"/>
        <v>1419478.6413922417</v>
      </c>
      <c r="Y196" s="69">
        <f t="shared" si="12"/>
        <v>3963.6508526494968</v>
      </c>
      <c r="AA196" s="68">
        <f t="shared" si="16"/>
        <v>0</v>
      </c>
      <c r="AB196" s="68">
        <f t="shared" si="17"/>
        <v>1</v>
      </c>
      <c r="AC196" s="68">
        <f t="shared" si="13"/>
        <v>1</v>
      </c>
    </row>
    <row r="197" spans="1:29" x14ac:dyDescent="0.25">
      <c r="A197">
        <v>192</v>
      </c>
      <c r="C197" s="24">
        <v>1.9603908061981201E-2</v>
      </c>
      <c r="D197" s="24">
        <v>3.7083327770233154E-3</v>
      </c>
      <c r="E197" s="24">
        <v>0.20625904400477543</v>
      </c>
      <c r="F197" s="24">
        <v>0</v>
      </c>
      <c r="I197" s="53">
        <v>0</v>
      </c>
      <c r="J197" s="53">
        <v>5479.6319454908371</v>
      </c>
      <c r="K197" s="53">
        <v>0</v>
      </c>
      <c r="L197" s="24">
        <v>0.87357121706008911</v>
      </c>
      <c r="M197" s="24">
        <v>0.72576522827148438</v>
      </c>
      <c r="N197" s="24">
        <v>0.33513486385345459</v>
      </c>
      <c r="P197" s="53">
        <v>15.069874380712118</v>
      </c>
      <c r="Q197" s="54">
        <v>493.92194502067343</v>
      </c>
      <c r="R197" s="54">
        <v>15.115759011683538</v>
      </c>
      <c r="S197" s="54">
        <v>599.86568883188033</v>
      </c>
      <c r="T197" s="54">
        <v>4.5884630971420037E-2</v>
      </c>
      <c r="U197" s="54">
        <v>105.9437438112069</v>
      </c>
      <c r="W197" s="69">
        <f t="shared" si="14"/>
        <v>1506493.516126191</v>
      </c>
      <c r="X197" s="69">
        <f t="shared" si="15"/>
        <v>1510976.0354795221</v>
      </c>
      <c r="Y197" s="69">
        <f t="shared" si="12"/>
        <v>4482.5193533307965</v>
      </c>
      <c r="AA197" s="68">
        <f t="shared" si="16"/>
        <v>0</v>
      </c>
      <c r="AB197" s="68">
        <f t="shared" si="17"/>
        <v>1</v>
      </c>
      <c r="AC197" s="68">
        <f t="shared" si="13"/>
        <v>1</v>
      </c>
    </row>
    <row r="198" spans="1:29" x14ac:dyDescent="0.25">
      <c r="A198">
        <v>193</v>
      </c>
      <c r="C198" s="24">
        <v>2.3278936743736267E-2</v>
      </c>
      <c r="D198" s="24">
        <v>2.036324143409729E-2</v>
      </c>
      <c r="E198" s="24">
        <v>0.22953268902750276</v>
      </c>
      <c r="F198" s="24">
        <v>0</v>
      </c>
      <c r="I198" s="53">
        <v>0</v>
      </c>
      <c r="J198" s="53">
        <v>2175.1224994659424</v>
      </c>
      <c r="K198" s="53">
        <v>0</v>
      </c>
      <c r="L198" s="24">
        <v>0.832988440990448</v>
      </c>
      <c r="M198" s="24">
        <v>0.73250865936279297</v>
      </c>
      <c r="N198" s="24">
        <v>0.23661518096923828</v>
      </c>
      <c r="P198" s="53">
        <v>14.298055760825344</v>
      </c>
      <c r="Q198" s="54">
        <v>450.7599121801224</v>
      </c>
      <c r="R198" s="54">
        <v>14.353952740512362</v>
      </c>
      <c r="S198" s="54">
        <v>592.24777111222613</v>
      </c>
      <c r="T198" s="54">
        <v>5.5896979687018344E-2</v>
      </c>
      <c r="U198" s="54">
        <v>141.48785893210373</v>
      </c>
      <c r="W198" s="69">
        <f t="shared" si="14"/>
        <v>1429354.8161703544</v>
      </c>
      <c r="X198" s="69">
        <f t="shared" si="15"/>
        <v>1434803.026280124</v>
      </c>
      <c r="Y198" s="69">
        <f t="shared" si="12"/>
        <v>5448.2101097697314</v>
      </c>
      <c r="AA198" s="68">
        <f t="shared" si="16"/>
        <v>0</v>
      </c>
      <c r="AB198" s="68">
        <f t="shared" si="17"/>
        <v>1</v>
      </c>
      <c r="AC198" s="68">
        <f t="shared" si="13"/>
        <v>1</v>
      </c>
    </row>
    <row r="199" spans="1:29" x14ac:dyDescent="0.25">
      <c r="A199">
        <v>194</v>
      </c>
      <c r="C199" s="24">
        <v>4.3696403503417969E-2</v>
      </c>
      <c r="D199" s="24">
        <v>7.2247236967086792E-3</v>
      </c>
      <c r="E199" s="24">
        <v>0.29865750993776291</v>
      </c>
      <c r="F199" s="24">
        <v>0</v>
      </c>
      <c r="I199" s="53">
        <v>0</v>
      </c>
      <c r="J199" s="53">
        <v>5305.6585602462292</v>
      </c>
      <c r="K199" s="53">
        <v>0</v>
      </c>
      <c r="L199" s="24">
        <v>0.85805028676986694</v>
      </c>
      <c r="M199" s="24">
        <v>0.76103502511978149</v>
      </c>
      <c r="N199" s="24">
        <v>0.24626600742340088</v>
      </c>
      <c r="P199" s="53">
        <v>14.453183736629267</v>
      </c>
      <c r="Q199" s="54">
        <v>469.69572309150641</v>
      </c>
      <c r="R199" s="54">
        <v>14.481636150726018</v>
      </c>
      <c r="S199" s="54">
        <v>601.84457796812569</v>
      </c>
      <c r="T199" s="54">
        <v>2.8452414096751255E-2</v>
      </c>
      <c r="U199" s="54">
        <v>132.14885487661928</v>
      </c>
      <c r="W199" s="69">
        <f t="shared" si="14"/>
        <v>1444848.6779398352</v>
      </c>
      <c r="X199" s="69">
        <f t="shared" si="15"/>
        <v>1447561.7704946338</v>
      </c>
      <c r="Y199" s="69">
        <f t="shared" ref="Y199:Y262" si="18">T199*cRatio-U199</f>
        <v>2713.0925547985062</v>
      </c>
      <c r="AA199" s="68">
        <f t="shared" si="16"/>
        <v>0</v>
      </c>
      <c r="AB199" s="68">
        <f t="shared" si="17"/>
        <v>1</v>
      </c>
      <c r="AC199" s="68">
        <f t="shared" ref="AC199:AC262" si="19">IF(Y199&gt;0,1,0)</f>
        <v>1</v>
      </c>
    </row>
    <row r="200" spans="1:29" x14ac:dyDescent="0.25">
      <c r="A200">
        <v>195</v>
      </c>
      <c r="C200" s="24">
        <v>3.7121057510375977E-2</v>
      </c>
      <c r="D200" s="24">
        <v>4.3636858463287354E-3</v>
      </c>
      <c r="E200" s="24">
        <v>0.32153892049308797</v>
      </c>
      <c r="F200" s="24">
        <v>0</v>
      </c>
      <c r="I200" s="53">
        <v>0</v>
      </c>
      <c r="J200" s="53">
        <v>3246.2412491440773</v>
      </c>
      <c r="K200" s="53">
        <v>0</v>
      </c>
      <c r="L200" s="24">
        <v>0.86786794662475586</v>
      </c>
      <c r="M200" s="24">
        <v>0.80712175369262695</v>
      </c>
      <c r="N200" s="24">
        <v>0.3010551929473877</v>
      </c>
      <c r="P200" s="53">
        <v>14.707896649749426</v>
      </c>
      <c r="Q200" s="54">
        <v>479.30960985219912</v>
      </c>
      <c r="R200" s="54">
        <v>14.743343771566105</v>
      </c>
      <c r="S200" s="54">
        <v>606.84223834131615</v>
      </c>
      <c r="T200" s="54">
        <v>3.5447121816678973E-2</v>
      </c>
      <c r="U200" s="54">
        <v>127.53262848911703</v>
      </c>
      <c r="W200" s="69">
        <f t="shared" si="14"/>
        <v>1470310.3553650903</v>
      </c>
      <c r="X200" s="69">
        <f t="shared" si="15"/>
        <v>1473727.5349182691</v>
      </c>
      <c r="Y200" s="69">
        <f t="shared" si="18"/>
        <v>3417.1795531787802</v>
      </c>
      <c r="AA200" s="68">
        <f t="shared" si="16"/>
        <v>0</v>
      </c>
      <c r="AB200" s="68">
        <f t="shared" si="17"/>
        <v>1</v>
      </c>
      <c r="AC200" s="68">
        <f t="shared" si="19"/>
        <v>1</v>
      </c>
    </row>
    <row r="201" spans="1:29" x14ac:dyDescent="0.25">
      <c r="A201">
        <v>196</v>
      </c>
      <c r="C201" s="24">
        <v>4.9276798963546753E-3</v>
      </c>
      <c r="D201" s="24">
        <v>2.6378005743026733E-2</v>
      </c>
      <c r="E201" s="24">
        <v>0.27327302950824978</v>
      </c>
      <c r="F201" s="24">
        <v>0</v>
      </c>
      <c r="I201" s="53">
        <v>0</v>
      </c>
      <c r="J201" s="53">
        <v>4700.9484842419624</v>
      </c>
      <c r="K201" s="53">
        <v>0</v>
      </c>
      <c r="L201" s="24">
        <v>0.874733567237854</v>
      </c>
      <c r="M201" s="24">
        <v>0.77840375900268555</v>
      </c>
      <c r="N201" s="24">
        <v>0.26849138736724854</v>
      </c>
      <c r="P201" s="53">
        <v>15.322853771336945</v>
      </c>
      <c r="Q201" s="54">
        <v>476.69416794586613</v>
      </c>
      <c r="R201" s="54">
        <v>15.360416223878012</v>
      </c>
      <c r="S201" s="54">
        <v>601.84367845008376</v>
      </c>
      <c r="T201" s="54">
        <v>3.7562452541067159E-2</v>
      </c>
      <c r="U201" s="54">
        <v>125.14951050421763</v>
      </c>
      <c r="W201" s="69">
        <f t="shared" si="14"/>
        <v>1531808.6829657487</v>
      </c>
      <c r="X201" s="69">
        <f t="shared" si="15"/>
        <v>1535439.7787093513</v>
      </c>
      <c r="Y201" s="69">
        <f t="shared" si="18"/>
        <v>3631.0957436024983</v>
      </c>
      <c r="AA201" s="68">
        <f t="shared" si="16"/>
        <v>0</v>
      </c>
      <c r="AB201" s="68">
        <f t="shared" si="17"/>
        <v>1</v>
      </c>
      <c r="AC201" s="68">
        <f t="shared" si="19"/>
        <v>1</v>
      </c>
    </row>
    <row r="202" spans="1:29" x14ac:dyDescent="0.25">
      <c r="A202">
        <v>197</v>
      </c>
      <c r="C202" s="24">
        <v>6.6274106502532959E-3</v>
      </c>
      <c r="D202" s="24">
        <v>2.656826376914978E-2</v>
      </c>
      <c r="E202" s="24">
        <v>0.28771939936456614</v>
      </c>
      <c r="F202" s="24">
        <v>0</v>
      </c>
      <c r="I202" s="53">
        <v>0</v>
      </c>
      <c r="J202" s="53">
        <v>4018.4007957577705</v>
      </c>
      <c r="K202" s="53">
        <v>0</v>
      </c>
      <c r="L202" s="24">
        <v>0.86996763944625854</v>
      </c>
      <c r="M202" s="24">
        <v>0.72349393367767334</v>
      </c>
      <c r="N202" s="24">
        <v>0.2984432578086853</v>
      </c>
      <c r="P202" s="53">
        <v>15.194957927388012</v>
      </c>
      <c r="Q202" s="54">
        <v>478.96477478400567</v>
      </c>
      <c r="R202" s="54">
        <v>15.244508776764107</v>
      </c>
      <c r="S202" s="54">
        <v>603.72402525236521</v>
      </c>
      <c r="T202" s="54">
        <v>4.9550849376094774E-2</v>
      </c>
      <c r="U202" s="54">
        <v>124.75925046835954</v>
      </c>
      <c r="W202" s="69">
        <f t="shared" ref="W202:W265" si="20">P202*cRatio-Q202</f>
        <v>1519016.8279640174</v>
      </c>
      <c r="X202" s="69">
        <f t="shared" ref="X202:X265" si="21">R202*cRatio-S202</f>
        <v>1523847.1536511583</v>
      </c>
      <c r="Y202" s="69">
        <f t="shared" si="18"/>
        <v>4830.3256871411177</v>
      </c>
      <c r="AA202" s="68">
        <f t="shared" ref="AA202:AA265" si="22">IF(MAX(W202:X202)=W202,1,0)</f>
        <v>0</v>
      </c>
      <c r="AB202" s="68">
        <f t="shared" ref="AB202:AB265" si="23">IF(MAX(W202:X202)=X202,1,0)</f>
        <v>1</v>
      </c>
      <c r="AC202" s="68">
        <f t="shared" si="19"/>
        <v>1</v>
      </c>
    </row>
    <row r="203" spans="1:29" x14ac:dyDescent="0.25">
      <c r="A203">
        <v>198</v>
      </c>
      <c r="C203" s="24">
        <v>8.4328502416610718E-3</v>
      </c>
      <c r="D203" s="24">
        <v>3.9788246154785156E-2</v>
      </c>
      <c r="E203" s="24">
        <v>0.22680077268111351</v>
      </c>
      <c r="F203" s="24">
        <v>0</v>
      </c>
      <c r="I203" s="53">
        <v>0</v>
      </c>
      <c r="J203" s="53">
        <v>3372.5704997777939</v>
      </c>
      <c r="K203" s="53">
        <v>0</v>
      </c>
      <c r="L203" s="24">
        <v>0.89746880531311035</v>
      </c>
      <c r="M203" s="24">
        <v>0.69147634506225586</v>
      </c>
      <c r="N203" s="24">
        <v>0.35751628875732422</v>
      </c>
      <c r="P203" s="53">
        <v>15.58907699869656</v>
      </c>
      <c r="Q203" s="54">
        <v>488.24863510527956</v>
      </c>
      <c r="R203" s="54">
        <v>15.688761325597321</v>
      </c>
      <c r="S203" s="54">
        <v>600.7959521158067</v>
      </c>
      <c r="T203" s="54">
        <v>9.9684326900760567E-2</v>
      </c>
      <c r="U203" s="54">
        <v>112.54731701052714</v>
      </c>
      <c r="W203" s="69">
        <f t="shared" si="20"/>
        <v>1558419.4512345507</v>
      </c>
      <c r="X203" s="69">
        <f t="shared" si="21"/>
        <v>1568275.3366076162</v>
      </c>
      <c r="Y203" s="69">
        <f t="shared" si="18"/>
        <v>9855.8853730655301</v>
      </c>
      <c r="AA203" s="68">
        <f t="shared" si="22"/>
        <v>0</v>
      </c>
      <c r="AB203" s="68">
        <f t="shared" si="23"/>
        <v>1</v>
      </c>
      <c r="AC203" s="68">
        <f t="shared" si="19"/>
        <v>1</v>
      </c>
    </row>
    <row r="204" spans="1:29" x14ac:dyDescent="0.25">
      <c r="A204">
        <v>199</v>
      </c>
      <c r="C204" s="24">
        <v>1.7356067895889282E-2</v>
      </c>
      <c r="D204" s="24">
        <v>3.8372576236724854E-3</v>
      </c>
      <c r="E204" s="24">
        <v>0.41257195350098846</v>
      </c>
      <c r="F204" s="24">
        <v>0</v>
      </c>
      <c r="I204" s="53">
        <v>0</v>
      </c>
      <c r="J204" s="53">
        <v>5295.6724539399147</v>
      </c>
      <c r="K204" s="53">
        <v>0</v>
      </c>
      <c r="L204" s="24">
        <v>0.86426094174385071</v>
      </c>
      <c r="M204" s="24">
        <v>0.78607231378555298</v>
      </c>
      <c r="N204" s="24">
        <v>0.26711773872375488</v>
      </c>
      <c r="P204" s="53">
        <v>14.937653362413119</v>
      </c>
      <c r="Q204" s="54">
        <v>538.7675330227047</v>
      </c>
      <c r="R204" s="54">
        <v>14.974413486330077</v>
      </c>
      <c r="S204" s="54">
        <v>639.55934835556843</v>
      </c>
      <c r="T204" s="54">
        <v>3.676012391695771E-2</v>
      </c>
      <c r="U204" s="54">
        <v>100.79181533286373</v>
      </c>
      <c r="W204" s="69">
        <f t="shared" si="20"/>
        <v>1493226.5687082892</v>
      </c>
      <c r="X204" s="69">
        <f t="shared" si="21"/>
        <v>1496801.7892846521</v>
      </c>
      <c r="Y204" s="69">
        <f t="shared" si="18"/>
        <v>3575.2205763629072</v>
      </c>
      <c r="AA204" s="68">
        <f t="shared" si="22"/>
        <v>0</v>
      </c>
      <c r="AB204" s="68">
        <f t="shared" si="23"/>
        <v>1</v>
      </c>
      <c r="AC204" s="68">
        <f t="shared" si="19"/>
        <v>1</v>
      </c>
    </row>
    <row r="205" spans="1:29" x14ac:dyDescent="0.25">
      <c r="A205">
        <v>200</v>
      </c>
      <c r="C205" s="24">
        <v>1.83391273021698E-2</v>
      </c>
      <c r="D205" s="24">
        <v>7.5164437294006348E-3</v>
      </c>
      <c r="E205" s="24">
        <v>0.51295666365262216</v>
      </c>
      <c r="F205" s="24">
        <v>0</v>
      </c>
      <c r="I205" s="53">
        <v>0</v>
      </c>
      <c r="J205" s="53">
        <v>7915.6830906867981</v>
      </c>
      <c r="K205" s="53">
        <v>0</v>
      </c>
      <c r="L205" s="24">
        <v>0.86906665563583374</v>
      </c>
      <c r="M205" s="24">
        <v>0.74096721410751343</v>
      </c>
      <c r="N205" s="24">
        <v>0.32432442903518677</v>
      </c>
      <c r="P205" s="53">
        <v>15.020201099944227</v>
      </c>
      <c r="Q205" s="54">
        <v>546.00038640518824</v>
      </c>
      <c r="R205" s="54">
        <v>15.043945757590295</v>
      </c>
      <c r="S205" s="54">
        <v>657.41683620949141</v>
      </c>
      <c r="T205" s="54">
        <v>2.3744657646068035E-2</v>
      </c>
      <c r="U205" s="54">
        <v>111.41644980430317</v>
      </c>
      <c r="W205" s="69">
        <f t="shared" si="20"/>
        <v>1501474.1096080174</v>
      </c>
      <c r="X205" s="69">
        <f t="shared" si="21"/>
        <v>1503737.1589228199</v>
      </c>
      <c r="Y205" s="69">
        <f t="shared" si="18"/>
        <v>2263.0493148025002</v>
      </c>
      <c r="AA205" s="68">
        <f t="shared" si="22"/>
        <v>0</v>
      </c>
      <c r="AB205" s="68">
        <f t="shared" si="23"/>
        <v>1</v>
      </c>
      <c r="AC205" s="68">
        <f t="shared" si="19"/>
        <v>1</v>
      </c>
    </row>
    <row r="206" spans="1:29" x14ac:dyDescent="0.25">
      <c r="A206">
        <v>201</v>
      </c>
      <c r="C206" s="24">
        <v>1.1881768703460693E-2</v>
      </c>
      <c r="D206" s="24">
        <v>6.6787242889404297E-2</v>
      </c>
      <c r="E206" s="24">
        <v>0.22910874034681869</v>
      </c>
      <c r="F206" s="24">
        <v>0</v>
      </c>
      <c r="I206" s="53">
        <v>0</v>
      </c>
      <c r="J206" s="53">
        <v>8579.4366896152496</v>
      </c>
      <c r="K206" s="53">
        <v>0</v>
      </c>
      <c r="L206" s="24">
        <v>0.86749556660652161</v>
      </c>
      <c r="M206" s="24">
        <v>0.78576886653900146</v>
      </c>
      <c r="N206" s="24">
        <v>0.31766301393508911</v>
      </c>
      <c r="P206" s="53">
        <v>15.072823974131996</v>
      </c>
      <c r="Q206" s="54">
        <v>577.25246504298377</v>
      </c>
      <c r="R206" s="54">
        <v>15.125137274381109</v>
      </c>
      <c r="S206" s="54">
        <v>621.57020696743382</v>
      </c>
      <c r="T206" s="54">
        <v>5.2313300249112515E-2</v>
      </c>
      <c r="U206" s="54">
        <v>44.317741924450047</v>
      </c>
      <c r="W206" s="69">
        <f t="shared" si="20"/>
        <v>1506705.1449481566</v>
      </c>
      <c r="X206" s="69">
        <f t="shared" si="21"/>
        <v>1511892.1572311434</v>
      </c>
      <c r="Y206" s="69">
        <f t="shared" si="18"/>
        <v>5187.0122829868014</v>
      </c>
      <c r="AA206" s="68">
        <f t="shared" si="22"/>
        <v>0</v>
      </c>
      <c r="AB206" s="68">
        <f t="shared" si="23"/>
        <v>1</v>
      </c>
      <c r="AC206" s="68">
        <f t="shared" si="19"/>
        <v>1</v>
      </c>
    </row>
    <row r="207" spans="1:29" x14ac:dyDescent="0.25">
      <c r="A207">
        <v>202</v>
      </c>
      <c r="C207" s="24">
        <v>5.5446922779083252E-3</v>
      </c>
      <c r="D207" s="24">
        <v>1.246333122253418E-2</v>
      </c>
      <c r="E207" s="24">
        <v>0.55980018474224214</v>
      </c>
      <c r="F207" s="24">
        <v>0</v>
      </c>
      <c r="I207" s="53">
        <v>0</v>
      </c>
      <c r="J207" s="53">
        <v>4383.712075650692</v>
      </c>
      <c r="K207" s="53">
        <v>0</v>
      </c>
      <c r="L207" s="24">
        <v>0.82286518812179565</v>
      </c>
      <c r="M207" s="24">
        <v>0.79257601499557495</v>
      </c>
      <c r="N207" s="24">
        <v>0.32371735572814941</v>
      </c>
      <c r="P207" s="53">
        <v>14.417642224641485</v>
      </c>
      <c r="Q207" s="54">
        <v>495.44449427287873</v>
      </c>
      <c r="R207" s="54">
        <v>14.433507365885747</v>
      </c>
      <c r="S207" s="54">
        <v>636.25226276052842</v>
      </c>
      <c r="T207" s="54">
        <v>1.5865141244262304E-2</v>
      </c>
      <c r="U207" s="54">
        <v>140.8077684876497</v>
      </c>
      <c r="W207" s="69">
        <f t="shared" si="20"/>
        <v>1441268.7779698756</v>
      </c>
      <c r="X207" s="69">
        <f t="shared" si="21"/>
        <v>1442714.4843258143</v>
      </c>
      <c r="Y207" s="69">
        <f t="shared" si="18"/>
        <v>1445.7063559385806</v>
      </c>
      <c r="AA207" s="68">
        <f t="shared" si="22"/>
        <v>0</v>
      </c>
      <c r="AB207" s="68">
        <f t="shared" si="23"/>
        <v>1</v>
      </c>
      <c r="AC207" s="68">
        <f t="shared" si="19"/>
        <v>1</v>
      </c>
    </row>
    <row r="208" spans="1:29" x14ac:dyDescent="0.25">
      <c r="A208">
        <v>203</v>
      </c>
      <c r="C208" s="24">
        <v>7.0862323045730591E-3</v>
      </c>
      <c r="D208" s="24">
        <v>2.4802446365356445E-2</v>
      </c>
      <c r="E208" s="24">
        <v>0.43022903587446315</v>
      </c>
      <c r="F208" s="24">
        <v>0</v>
      </c>
      <c r="I208" s="53">
        <v>0</v>
      </c>
      <c r="J208" s="53">
        <v>8354.2987704277039</v>
      </c>
      <c r="K208" s="53">
        <v>0</v>
      </c>
      <c r="L208" s="24">
        <v>0.84272179007530212</v>
      </c>
      <c r="M208" s="24">
        <v>0.73341530561447144</v>
      </c>
      <c r="N208" s="24">
        <v>0.29124307632446289</v>
      </c>
      <c r="P208" s="53">
        <v>14.711576533608406</v>
      </c>
      <c r="Q208" s="54">
        <v>585.76147549879431</v>
      </c>
      <c r="R208" s="54">
        <v>14.750156339355392</v>
      </c>
      <c r="S208" s="54">
        <v>662.47454319826204</v>
      </c>
      <c r="T208" s="54">
        <v>3.857980574698594E-2</v>
      </c>
      <c r="U208" s="54">
        <v>76.713067699467729</v>
      </c>
      <c r="W208" s="69">
        <f t="shared" si="20"/>
        <v>1470571.8918853418</v>
      </c>
      <c r="X208" s="69">
        <f t="shared" si="21"/>
        <v>1474353.159392341</v>
      </c>
      <c r="Y208" s="69">
        <f t="shared" si="18"/>
        <v>3781.2675069991265</v>
      </c>
      <c r="AA208" s="68">
        <f t="shared" si="22"/>
        <v>0</v>
      </c>
      <c r="AB208" s="68">
        <f t="shared" si="23"/>
        <v>1</v>
      </c>
      <c r="AC208" s="68">
        <f t="shared" si="19"/>
        <v>1</v>
      </c>
    </row>
    <row r="209" spans="1:29" x14ac:dyDescent="0.25">
      <c r="A209">
        <v>204</v>
      </c>
      <c r="C209" s="24">
        <v>2.8515845537185669E-2</v>
      </c>
      <c r="D209" s="24">
        <v>1.7471984028816223E-2</v>
      </c>
      <c r="E209" s="24">
        <v>0.17752420719914253</v>
      </c>
      <c r="F209" s="24">
        <v>0</v>
      </c>
      <c r="I209" s="53">
        <v>0</v>
      </c>
      <c r="J209" s="53">
        <v>4656.035453081131</v>
      </c>
      <c r="K209" s="53">
        <v>0</v>
      </c>
      <c r="L209" s="24">
        <v>0.86689361929893494</v>
      </c>
      <c r="M209" s="24">
        <v>0.72346878051757813</v>
      </c>
      <c r="N209" s="24">
        <v>0.3090779185295105</v>
      </c>
      <c r="P209" s="53">
        <v>14.806661710370078</v>
      </c>
      <c r="Q209" s="54">
        <v>492.53444829538728</v>
      </c>
      <c r="R209" s="54">
        <v>14.863323199972314</v>
      </c>
      <c r="S209" s="54">
        <v>596.74017361211065</v>
      </c>
      <c r="T209" s="54">
        <v>5.6661489602236159E-2</v>
      </c>
      <c r="U209" s="54">
        <v>104.20572531672337</v>
      </c>
      <c r="W209" s="69">
        <f t="shared" si="20"/>
        <v>1480173.6365887125</v>
      </c>
      <c r="X209" s="69">
        <f t="shared" si="21"/>
        <v>1485735.5798236195</v>
      </c>
      <c r="Y209" s="69">
        <f t="shared" si="18"/>
        <v>5561.9432349068929</v>
      </c>
      <c r="AA209" s="68">
        <f t="shared" si="22"/>
        <v>0</v>
      </c>
      <c r="AB209" s="68">
        <f t="shared" si="23"/>
        <v>1</v>
      </c>
      <c r="AC209" s="68">
        <f t="shared" si="19"/>
        <v>1</v>
      </c>
    </row>
    <row r="210" spans="1:29" x14ac:dyDescent="0.25">
      <c r="A210">
        <v>205</v>
      </c>
      <c r="C210" s="24">
        <v>5.9920549392700195E-3</v>
      </c>
      <c r="D210" s="24">
        <v>2.3003667593002319E-2</v>
      </c>
      <c r="E210" s="24">
        <v>0.18300609836591047</v>
      </c>
      <c r="F210" s="24">
        <v>0</v>
      </c>
      <c r="I210" s="53">
        <v>0</v>
      </c>
      <c r="J210" s="53">
        <v>5339.2746485769749</v>
      </c>
      <c r="K210" s="53">
        <v>0</v>
      </c>
      <c r="L210" s="24">
        <v>0.85906302928924561</v>
      </c>
      <c r="M210" s="24">
        <v>0.77211523056030273</v>
      </c>
      <c r="N210" s="24">
        <v>0.33309191465377808</v>
      </c>
      <c r="P210" s="53">
        <v>15.025944020403935</v>
      </c>
      <c r="Q210" s="54">
        <v>512.82139348882311</v>
      </c>
      <c r="R210" s="54">
        <v>15.072543629180041</v>
      </c>
      <c r="S210" s="54">
        <v>601.06785570884699</v>
      </c>
      <c r="T210" s="54">
        <v>4.6599608776105583E-2</v>
      </c>
      <c r="U210" s="54">
        <v>88.246462220023886</v>
      </c>
      <c r="W210" s="69">
        <f t="shared" si="20"/>
        <v>1502081.5806469047</v>
      </c>
      <c r="X210" s="69">
        <f t="shared" si="21"/>
        <v>1506653.2950622954</v>
      </c>
      <c r="Y210" s="69">
        <f t="shared" si="18"/>
        <v>4571.7144153905338</v>
      </c>
      <c r="AA210" s="68">
        <f t="shared" si="22"/>
        <v>0</v>
      </c>
      <c r="AB210" s="68">
        <f t="shared" si="23"/>
        <v>1</v>
      </c>
      <c r="AC210" s="68">
        <f t="shared" si="19"/>
        <v>1</v>
      </c>
    </row>
    <row r="211" spans="1:29" x14ac:dyDescent="0.25">
      <c r="A211">
        <v>206</v>
      </c>
      <c r="C211" s="24">
        <v>2.3488938808441162E-2</v>
      </c>
      <c r="D211" s="24">
        <v>1.0479643940925598E-2</v>
      </c>
      <c r="E211" s="24">
        <v>0.14936522081860351</v>
      </c>
      <c r="F211" s="24">
        <v>0</v>
      </c>
      <c r="I211" s="53">
        <v>0</v>
      </c>
      <c r="J211" s="53">
        <v>3750.314936041832</v>
      </c>
      <c r="K211" s="53">
        <v>0</v>
      </c>
      <c r="L211" s="24">
        <v>0.83674216270446777</v>
      </c>
      <c r="M211" s="24">
        <v>0.78642350435256958</v>
      </c>
      <c r="N211" s="24">
        <v>0.31934154033660889</v>
      </c>
      <c r="P211" s="53">
        <v>14.397281559007579</v>
      </c>
      <c r="Q211" s="54">
        <v>464.82629628647891</v>
      </c>
      <c r="R211" s="54">
        <v>14.427318395739567</v>
      </c>
      <c r="S211" s="54">
        <v>589.7253622046087</v>
      </c>
      <c r="T211" s="54">
        <v>3.0036836731987648E-2</v>
      </c>
      <c r="U211" s="54">
        <v>124.89906591812979</v>
      </c>
      <c r="W211" s="69">
        <f t="shared" si="20"/>
        <v>1439263.3296044716</v>
      </c>
      <c r="X211" s="69">
        <f t="shared" si="21"/>
        <v>1442142.1142117521</v>
      </c>
      <c r="Y211" s="69">
        <f t="shared" si="18"/>
        <v>2878.7846072806351</v>
      </c>
      <c r="AA211" s="68">
        <f t="shared" si="22"/>
        <v>0</v>
      </c>
      <c r="AB211" s="68">
        <f t="shared" si="23"/>
        <v>1</v>
      </c>
      <c r="AC211" s="68">
        <f t="shared" si="19"/>
        <v>1</v>
      </c>
    </row>
    <row r="212" spans="1:29" x14ac:dyDescent="0.25">
      <c r="A212">
        <v>207</v>
      </c>
      <c r="C212" s="24">
        <v>2.7714282274246216E-2</v>
      </c>
      <c r="D212" s="24">
        <v>3.3149600028991699E-2</v>
      </c>
      <c r="E212" s="24">
        <v>0.47450257558577824</v>
      </c>
      <c r="F212" s="24">
        <v>0</v>
      </c>
      <c r="I212" s="53">
        <v>0</v>
      </c>
      <c r="J212" s="53">
        <v>4387.0322406291962</v>
      </c>
      <c r="K212" s="53">
        <v>0</v>
      </c>
      <c r="L212" s="24">
        <v>0.84257811307907104</v>
      </c>
      <c r="M212" s="24">
        <v>0.74690854549407959</v>
      </c>
      <c r="N212" s="24">
        <v>0.30419328808784485</v>
      </c>
      <c r="P212" s="53">
        <v>14.405349065938697</v>
      </c>
      <c r="Q212" s="54">
        <v>503.19632514528649</v>
      </c>
      <c r="R212" s="54">
        <v>14.439254125364956</v>
      </c>
      <c r="S212" s="54">
        <v>631.26657837464802</v>
      </c>
      <c r="T212" s="54">
        <v>3.3905059426258433E-2</v>
      </c>
      <c r="U212" s="54">
        <v>128.07025322936153</v>
      </c>
      <c r="W212" s="69">
        <f t="shared" si="20"/>
        <v>1440031.7102687245</v>
      </c>
      <c r="X212" s="69">
        <f t="shared" si="21"/>
        <v>1443294.1459581209</v>
      </c>
      <c r="Y212" s="69">
        <f t="shared" si="18"/>
        <v>3262.4356893964814</v>
      </c>
      <c r="AA212" s="68">
        <f t="shared" si="22"/>
        <v>0</v>
      </c>
      <c r="AB212" s="68">
        <f t="shared" si="23"/>
        <v>1</v>
      </c>
      <c r="AC212" s="68">
        <f t="shared" si="19"/>
        <v>1</v>
      </c>
    </row>
    <row r="213" spans="1:29" x14ac:dyDescent="0.25">
      <c r="A213">
        <v>208</v>
      </c>
      <c r="C213" s="24">
        <v>1.6926780343055725E-2</v>
      </c>
      <c r="D213" s="24">
        <v>1.5449881553649902E-2</v>
      </c>
      <c r="E213" s="24">
        <v>0.32227937794900113</v>
      </c>
      <c r="F213" s="24">
        <v>0</v>
      </c>
      <c r="I213" s="53">
        <v>0</v>
      </c>
      <c r="J213" s="53">
        <v>5112.4882884323597</v>
      </c>
      <c r="K213" s="53">
        <v>0</v>
      </c>
      <c r="L213" s="24">
        <v>0.91012716293334961</v>
      </c>
      <c r="M213" s="24">
        <v>0.79867017269134521</v>
      </c>
      <c r="N213" s="24">
        <v>0.31919258832931519</v>
      </c>
      <c r="P213" s="53">
        <v>15.745905524761133</v>
      </c>
      <c r="Q213" s="54">
        <v>500.87453331775538</v>
      </c>
      <c r="R213" s="54">
        <v>15.785033378367656</v>
      </c>
      <c r="S213" s="54">
        <v>613.80638167068162</v>
      </c>
      <c r="T213" s="54">
        <v>3.9127853606522933E-2</v>
      </c>
      <c r="U213" s="54">
        <v>112.93184835292624</v>
      </c>
      <c r="W213" s="69">
        <f t="shared" si="20"/>
        <v>1574089.6779427954</v>
      </c>
      <c r="X213" s="69">
        <f t="shared" si="21"/>
        <v>1577889.5314550949</v>
      </c>
      <c r="Y213" s="69">
        <f t="shared" si="18"/>
        <v>3799.8535122993667</v>
      </c>
      <c r="AA213" s="68">
        <f t="shared" si="22"/>
        <v>0</v>
      </c>
      <c r="AB213" s="68">
        <f t="shared" si="23"/>
        <v>1</v>
      </c>
      <c r="AC213" s="68">
        <f t="shared" si="19"/>
        <v>1</v>
      </c>
    </row>
    <row r="214" spans="1:29" x14ac:dyDescent="0.25">
      <c r="A214">
        <v>209</v>
      </c>
      <c r="C214" s="24">
        <v>1.9577860832214355E-2</v>
      </c>
      <c r="D214" s="24">
        <v>2.8198450803756714E-2</v>
      </c>
      <c r="E214" s="24">
        <v>0.14576962254575457</v>
      </c>
      <c r="F214" s="24">
        <v>0</v>
      </c>
      <c r="I214" s="53">
        <v>0</v>
      </c>
      <c r="J214" s="53">
        <v>4974.7969023883343</v>
      </c>
      <c r="K214" s="53">
        <v>0</v>
      </c>
      <c r="L214" s="24">
        <v>0.81422585248947144</v>
      </c>
      <c r="M214" s="24">
        <v>0.78754150867462158</v>
      </c>
      <c r="N214" s="24">
        <v>0.32823127508163452</v>
      </c>
      <c r="P214" s="53">
        <v>14.057695082710426</v>
      </c>
      <c r="Q214" s="54">
        <v>516.93764757930626</v>
      </c>
      <c r="R214" s="54">
        <v>14.094189712107935</v>
      </c>
      <c r="S214" s="54">
        <v>597.22617900516934</v>
      </c>
      <c r="T214" s="54">
        <v>3.649462939750947E-2</v>
      </c>
      <c r="U214" s="54">
        <v>80.288531425863084</v>
      </c>
      <c r="W214" s="69">
        <f t="shared" si="20"/>
        <v>1405252.5706234633</v>
      </c>
      <c r="X214" s="69">
        <f t="shared" si="21"/>
        <v>1408821.7450317885</v>
      </c>
      <c r="Y214" s="69">
        <f t="shared" si="18"/>
        <v>3569.1744083250842</v>
      </c>
      <c r="AA214" s="68">
        <f t="shared" si="22"/>
        <v>0</v>
      </c>
      <c r="AB214" s="68">
        <f t="shared" si="23"/>
        <v>1</v>
      </c>
      <c r="AC214" s="68">
        <f t="shared" si="19"/>
        <v>1</v>
      </c>
    </row>
    <row r="215" spans="1:29" x14ac:dyDescent="0.25">
      <c r="A215">
        <v>210</v>
      </c>
      <c r="C215" s="24">
        <v>3.0461549758911133E-2</v>
      </c>
      <c r="D215" s="24">
        <v>8.7036937475204468E-3</v>
      </c>
      <c r="E215" s="24">
        <v>0.1766394362703769</v>
      </c>
      <c r="F215" s="24">
        <v>0</v>
      </c>
      <c r="I215" s="53">
        <v>0</v>
      </c>
      <c r="J215" s="53">
        <v>4405.88453784585</v>
      </c>
      <c r="K215" s="53">
        <v>0</v>
      </c>
      <c r="L215" s="24">
        <v>0.8790428638458252</v>
      </c>
      <c r="M215" s="24">
        <v>0.777069091796875</v>
      </c>
      <c r="N215" s="24">
        <v>0.31318452954292297</v>
      </c>
      <c r="P215" s="53">
        <v>15.009557230644853</v>
      </c>
      <c r="Q215" s="54">
        <v>464.18425225559582</v>
      </c>
      <c r="R215" s="54">
        <v>15.046096093998221</v>
      </c>
      <c r="S215" s="54">
        <v>591.54470696846283</v>
      </c>
      <c r="T215" s="54">
        <v>3.6538863353367645E-2</v>
      </c>
      <c r="U215" s="54">
        <v>127.36045471286701</v>
      </c>
      <c r="W215" s="69">
        <f t="shared" si="20"/>
        <v>1500491.5388122296</v>
      </c>
      <c r="X215" s="69">
        <f t="shared" si="21"/>
        <v>1504018.0646928537</v>
      </c>
      <c r="Y215" s="69">
        <f t="shared" si="18"/>
        <v>3526.5258806238976</v>
      </c>
      <c r="AA215" s="68">
        <f t="shared" si="22"/>
        <v>0</v>
      </c>
      <c r="AB215" s="68">
        <f t="shared" si="23"/>
        <v>1</v>
      </c>
      <c r="AC215" s="68">
        <f t="shared" si="19"/>
        <v>1</v>
      </c>
    </row>
    <row r="216" spans="1:29" x14ac:dyDescent="0.25">
      <c r="A216">
        <v>211</v>
      </c>
      <c r="C216" s="24">
        <v>8.6663812398910522E-3</v>
      </c>
      <c r="D216" s="24">
        <v>1.6805380582809448E-2</v>
      </c>
      <c r="E216" s="24">
        <v>0.47581282615054182</v>
      </c>
      <c r="F216" s="24">
        <v>0</v>
      </c>
      <c r="I216" s="53">
        <v>0</v>
      </c>
      <c r="J216" s="53">
        <v>6477.1529287099838</v>
      </c>
      <c r="K216" s="53">
        <v>0</v>
      </c>
      <c r="L216" s="24">
        <v>0.86145204305648804</v>
      </c>
      <c r="M216" s="24">
        <v>0.78106498718261719</v>
      </c>
      <c r="N216" s="24">
        <v>0.29707670211791992</v>
      </c>
      <c r="P216" s="53">
        <v>15.030563705883534</v>
      </c>
      <c r="Q216" s="54">
        <v>525.21010699417604</v>
      </c>
      <c r="R216" s="54">
        <v>15.05847091712527</v>
      </c>
      <c r="S216" s="54">
        <v>642.1398508306163</v>
      </c>
      <c r="T216" s="54">
        <v>2.7907211241736007E-2</v>
      </c>
      <c r="U216" s="54">
        <v>116.92974383644025</v>
      </c>
      <c r="W216" s="69">
        <f t="shared" si="20"/>
        <v>1502531.1604813591</v>
      </c>
      <c r="X216" s="69">
        <f t="shared" si="21"/>
        <v>1505204.9518616963</v>
      </c>
      <c r="Y216" s="69">
        <f t="shared" si="18"/>
        <v>2673.7913803371607</v>
      </c>
      <c r="AA216" s="68">
        <f t="shared" si="22"/>
        <v>0</v>
      </c>
      <c r="AB216" s="68">
        <f t="shared" si="23"/>
        <v>1</v>
      </c>
      <c r="AC216" s="68">
        <f t="shared" si="19"/>
        <v>1</v>
      </c>
    </row>
    <row r="217" spans="1:29" x14ac:dyDescent="0.25">
      <c r="A217">
        <v>212</v>
      </c>
      <c r="C217" s="24">
        <v>2.0339995622634888E-2</v>
      </c>
      <c r="D217" s="24">
        <v>4.253697395324707E-2</v>
      </c>
      <c r="E217" s="24">
        <v>0.23106304565240177</v>
      </c>
      <c r="F217" s="24">
        <v>0</v>
      </c>
      <c r="I217" s="53">
        <v>0</v>
      </c>
      <c r="J217" s="53">
        <v>5200.8824422955513</v>
      </c>
      <c r="K217" s="53">
        <v>0</v>
      </c>
      <c r="L217" s="24">
        <v>0.86815112829208374</v>
      </c>
      <c r="M217" s="24">
        <v>0.7140277624130249</v>
      </c>
      <c r="N217" s="24">
        <v>0.27523118257522583</v>
      </c>
      <c r="P217" s="53">
        <v>14.950439603475703</v>
      </c>
      <c r="Q217" s="54">
        <v>488.76256437567304</v>
      </c>
      <c r="R217" s="54">
        <v>15.005809875262473</v>
      </c>
      <c r="S217" s="54">
        <v>601.16443798818887</v>
      </c>
      <c r="T217" s="54">
        <v>5.5370271786770786E-2</v>
      </c>
      <c r="U217" s="54">
        <v>112.40187361251583</v>
      </c>
      <c r="W217" s="69">
        <f t="shared" si="20"/>
        <v>1494555.1977831945</v>
      </c>
      <c r="X217" s="69">
        <f t="shared" si="21"/>
        <v>1499979.8230882592</v>
      </c>
      <c r="Y217" s="69">
        <f t="shared" si="18"/>
        <v>5424.6253050645628</v>
      </c>
      <c r="AA217" s="68">
        <f t="shared" si="22"/>
        <v>0</v>
      </c>
      <c r="AB217" s="68">
        <f t="shared" si="23"/>
        <v>1</v>
      </c>
      <c r="AC217" s="68">
        <f t="shared" si="19"/>
        <v>1</v>
      </c>
    </row>
    <row r="218" spans="1:29" x14ac:dyDescent="0.25">
      <c r="A218">
        <v>213</v>
      </c>
      <c r="C218" s="24">
        <v>5.6964874267578125E-2</v>
      </c>
      <c r="D218" s="24">
        <v>2.1418079733848572E-2</v>
      </c>
      <c r="E218" s="24">
        <v>0.24163721669929036</v>
      </c>
      <c r="F218" s="24">
        <v>0</v>
      </c>
      <c r="I218" s="53">
        <v>0</v>
      </c>
      <c r="J218" s="53">
        <v>2629.1422545909882</v>
      </c>
      <c r="K218" s="53">
        <v>0</v>
      </c>
      <c r="L218" s="24">
        <v>0.85818827152252197</v>
      </c>
      <c r="M218" s="24">
        <v>0.75538992881774902</v>
      </c>
      <c r="N218" s="24">
        <v>0.34085917472839355</v>
      </c>
      <c r="P218" s="53">
        <v>14.251265465932502</v>
      </c>
      <c r="Q218" s="54">
        <v>436.80302579028893</v>
      </c>
      <c r="R218" s="54">
        <v>14.284432500496708</v>
      </c>
      <c r="S218" s="54">
        <v>589.4470524493014</v>
      </c>
      <c r="T218" s="54">
        <v>3.3167034564206332E-2</v>
      </c>
      <c r="U218" s="54">
        <v>152.64402665901247</v>
      </c>
      <c r="W218" s="69">
        <f t="shared" si="20"/>
        <v>1424689.74356746</v>
      </c>
      <c r="X218" s="69">
        <f t="shared" si="21"/>
        <v>1427853.8029972215</v>
      </c>
      <c r="Y218" s="69">
        <f t="shared" si="18"/>
        <v>3164.0594297616208</v>
      </c>
      <c r="AA218" s="68">
        <f t="shared" si="22"/>
        <v>0</v>
      </c>
      <c r="AB218" s="68">
        <f t="shared" si="23"/>
        <v>1</v>
      </c>
      <c r="AC218" s="68">
        <f t="shared" si="19"/>
        <v>1</v>
      </c>
    </row>
    <row r="219" spans="1:29" x14ac:dyDescent="0.25">
      <c r="A219">
        <v>214</v>
      </c>
      <c r="C219" s="24">
        <v>5.0992965698242188E-2</v>
      </c>
      <c r="D219" s="24">
        <v>4.4650793075561523E-2</v>
      </c>
      <c r="E219" s="24">
        <v>0.30737260975151576</v>
      </c>
      <c r="F219" s="24">
        <v>0</v>
      </c>
      <c r="I219" s="53">
        <v>0</v>
      </c>
      <c r="J219" s="53">
        <v>5009.8239444196224</v>
      </c>
      <c r="K219" s="53">
        <v>0</v>
      </c>
      <c r="L219" s="24">
        <v>0.85926157236099243</v>
      </c>
      <c r="M219" s="24">
        <v>0.70331740379333496</v>
      </c>
      <c r="N219" s="24">
        <v>0.30021560192108154</v>
      </c>
      <c r="P219" s="53">
        <v>14.327347002958456</v>
      </c>
      <c r="Q219" s="54">
        <v>496.97543514330107</v>
      </c>
      <c r="R219" s="54">
        <v>14.37989370251328</v>
      </c>
      <c r="S219" s="54">
        <v>611.03157883815265</v>
      </c>
      <c r="T219" s="54">
        <v>5.2546699554824272E-2</v>
      </c>
      <c r="U219" s="54">
        <v>114.05614369485158</v>
      </c>
      <c r="W219" s="69">
        <f t="shared" si="20"/>
        <v>1432237.7248607022</v>
      </c>
      <c r="X219" s="69">
        <f t="shared" si="21"/>
        <v>1437378.3386724899</v>
      </c>
      <c r="Y219" s="69">
        <f t="shared" si="18"/>
        <v>5140.6138117875753</v>
      </c>
      <c r="AA219" s="68">
        <f t="shared" si="22"/>
        <v>0</v>
      </c>
      <c r="AB219" s="68">
        <f t="shared" si="23"/>
        <v>1</v>
      </c>
      <c r="AC219" s="68">
        <f t="shared" si="19"/>
        <v>1</v>
      </c>
    </row>
    <row r="220" spans="1:29" x14ac:dyDescent="0.25">
      <c r="A220">
        <v>215</v>
      </c>
      <c r="C220" s="24">
        <v>9.615480899810791E-3</v>
      </c>
      <c r="D220" s="24">
        <v>4.8835873603820801E-2</v>
      </c>
      <c r="E220" s="24">
        <v>0.20401881748954329</v>
      </c>
      <c r="F220" s="24">
        <v>0</v>
      </c>
      <c r="I220" s="53">
        <v>0</v>
      </c>
      <c r="J220" s="53">
        <v>6887.6892328262329</v>
      </c>
      <c r="K220" s="53">
        <v>0</v>
      </c>
      <c r="L220" s="24">
        <v>0.8408845067024231</v>
      </c>
      <c r="M220" s="24">
        <v>0.78597402572631836</v>
      </c>
      <c r="N220" s="24">
        <v>0.27602779865264893</v>
      </c>
      <c r="P220" s="53">
        <v>14.638280518250335</v>
      </c>
      <c r="Q220" s="54">
        <v>593.25917585117293</v>
      </c>
      <c r="R220" s="54">
        <v>14.695259566814736</v>
      </c>
      <c r="S220" s="54">
        <v>620.29728325226665</v>
      </c>
      <c r="T220" s="54">
        <v>5.6979048564400614E-2</v>
      </c>
      <c r="U220" s="54">
        <v>27.038107401093725</v>
      </c>
      <c r="W220" s="69">
        <f t="shared" si="20"/>
        <v>1463234.7926491823</v>
      </c>
      <c r="X220" s="69">
        <f t="shared" si="21"/>
        <v>1468905.6593982214</v>
      </c>
      <c r="Y220" s="69">
        <f t="shared" si="18"/>
        <v>5670.866749038968</v>
      </c>
      <c r="AA220" s="68">
        <f t="shared" si="22"/>
        <v>0</v>
      </c>
      <c r="AB220" s="68">
        <f t="shared" si="23"/>
        <v>1</v>
      </c>
      <c r="AC220" s="68">
        <f t="shared" si="19"/>
        <v>1</v>
      </c>
    </row>
    <row r="221" spans="1:29" x14ac:dyDescent="0.25">
      <c r="A221">
        <v>216</v>
      </c>
      <c r="C221" s="24">
        <v>4.1602253913879395E-2</v>
      </c>
      <c r="D221" s="24">
        <v>3.0505239963531494E-2</v>
      </c>
      <c r="E221" s="24">
        <v>0.32240900221638014</v>
      </c>
      <c r="F221" s="24">
        <v>0</v>
      </c>
      <c r="I221" s="53">
        <v>0</v>
      </c>
      <c r="J221" s="53">
        <v>4428.9883226156235</v>
      </c>
      <c r="K221" s="53">
        <v>0</v>
      </c>
      <c r="L221" s="24">
        <v>0.85215187072753906</v>
      </c>
      <c r="M221" s="24">
        <v>0.75839793682098389</v>
      </c>
      <c r="N221" s="24">
        <v>0.29559201002120972</v>
      </c>
      <c r="P221" s="53">
        <v>14.366972008087354</v>
      </c>
      <c r="Q221" s="54">
        <v>488.54945982324813</v>
      </c>
      <c r="R221" s="54">
        <v>14.406617579801932</v>
      </c>
      <c r="S221" s="54">
        <v>609.83071289086922</v>
      </c>
      <c r="T221" s="54">
        <v>3.9645571714578054E-2</v>
      </c>
      <c r="U221" s="54">
        <v>121.28125306762109</v>
      </c>
      <c r="W221" s="69">
        <f t="shared" si="20"/>
        <v>1436208.6513489122</v>
      </c>
      <c r="X221" s="69">
        <f t="shared" si="21"/>
        <v>1440051.9272673023</v>
      </c>
      <c r="Y221" s="69">
        <f t="shared" si="18"/>
        <v>3843.2759183901844</v>
      </c>
      <c r="AA221" s="68">
        <f t="shared" si="22"/>
        <v>0</v>
      </c>
      <c r="AB221" s="68">
        <f t="shared" si="23"/>
        <v>1</v>
      </c>
      <c r="AC221" s="68">
        <f t="shared" si="19"/>
        <v>1</v>
      </c>
    </row>
    <row r="222" spans="1:29" x14ac:dyDescent="0.25">
      <c r="A222">
        <v>217</v>
      </c>
      <c r="C222" s="24">
        <v>7.7348649501800537E-3</v>
      </c>
      <c r="D222" s="24">
        <v>6.0854554176330566E-3</v>
      </c>
      <c r="E222" s="24">
        <v>0.47443094309213402</v>
      </c>
      <c r="F222" s="24">
        <v>0</v>
      </c>
      <c r="I222" s="53">
        <v>0</v>
      </c>
      <c r="J222" s="53">
        <v>5169.4386638700962</v>
      </c>
      <c r="K222" s="53">
        <v>0</v>
      </c>
      <c r="L222" s="24">
        <v>0.84481576085090637</v>
      </c>
      <c r="M222" s="24">
        <v>0.64930152893066406</v>
      </c>
      <c r="N222" s="24">
        <v>0.26747369766235352</v>
      </c>
      <c r="P222" s="53">
        <v>14.717547637544971</v>
      </c>
      <c r="Q222" s="54">
        <v>512.00565382970774</v>
      </c>
      <c r="R222" s="54">
        <v>14.764118429016683</v>
      </c>
      <c r="S222" s="54">
        <v>635.53125308981259</v>
      </c>
      <c r="T222" s="54">
        <v>4.657079147171217E-2</v>
      </c>
      <c r="U222" s="54">
        <v>123.52559926010485</v>
      </c>
      <c r="W222" s="69">
        <f t="shared" si="20"/>
        <v>1471242.7581006673</v>
      </c>
      <c r="X222" s="69">
        <f t="shared" si="21"/>
        <v>1475776.3116485784</v>
      </c>
      <c r="Y222" s="69">
        <f t="shared" si="18"/>
        <v>4533.5535479111122</v>
      </c>
      <c r="AA222" s="68">
        <f t="shared" si="22"/>
        <v>0</v>
      </c>
      <c r="AB222" s="68">
        <f t="shared" si="23"/>
        <v>1</v>
      </c>
      <c r="AC222" s="68">
        <f t="shared" si="19"/>
        <v>1</v>
      </c>
    </row>
    <row r="223" spans="1:29" x14ac:dyDescent="0.25">
      <c r="A223">
        <v>218</v>
      </c>
      <c r="C223" s="24">
        <v>2.2270083427429199E-3</v>
      </c>
      <c r="D223" s="24">
        <v>1.0784506797790527E-2</v>
      </c>
      <c r="E223" s="24">
        <v>0.37404277314085638</v>
      </c>
      <c r="F223" s="24">
        <v>0</v>
      </c>
      <c r="I223" s="53">
        <v>0</v>
      </c>
      <c r="J223" s="53">
        <v>3081.3831835985184</v>
      </c>
      <c r="K223" s="53">
        <v>0</v>
      </c>
      <c r="L223" s="24">
        <v>0.82163989543914795</v>
      </c>
      <c r="M223" s="24">
        <v>0.80746972560882568</v>
      </c>
      <c r="N223" s="24">
        <v>0.29821646213531494</v>
      </c>
      <c r="P223" s="53">
        <v>14.451243300375872</v>
      </c>
      <c r="Q223" s="54">
        <v>459.60689575302018</v>
      </c>
      <c r="R223" s="54">
        <v>14.469604191642922</v>
      </c>
      <c r="S223" s="54">
        <v>603.76210576836809</v>
      </c>
      <c r="T223" s="54">
        <v>1.8360891267050761E-2</v>
      </c>
      <c r="U223" s="54">
        <v>144.1552100153479</v>
      </c>
      <c r="W223" s="69">
        <f t="shared" si="20"/>
        <v>1444664.7231418341</v>
      </c>
      <c r="X223" s="69">
        <f t="shared" si="21"/>
        <v>1446356.657058524</v>
      </c>
      <c r="Y223" s="69">
        <f t="shared" si="18"/>
        <v>1691.9339166897282</v>
      </c>
      <c r="AA223" s="68">
        <f t="shared" si="22"/>
        <v>0</v>
      </c>
      <c r="AB223" s="68">
        <f t="shared" si="23"/>
        <v>1</v>
      </c>
      <c r="AC223" s="68">
        <f t="shared" si="19"/>
        <v>1</v>
      </c>
    </row>
    <row r="224" spans="1:29" x14ac:dyDescent="0.25">
      <c r="A224">
        <v>219</v>
      </c>
      <c r="C224" s="24">
        <v>4.1392803192138672E-2</v>
      </c>
      <c r="D224" s="24">
        <v>2.5656431913375854E-2</v>
      </c>
      <c r="E224" s="24">
        <v>0.24994238625341031</v>
      </c>
      <c r="F224" s="24">
        <v>0</v>
      </c>
      <c r="I224" s="53">
        <v>0</v>
      </c>
      <c r="J224" s="53">
        <v>6086.0882513225079</v>
      </c>
      <c r="K224" s="53">
        <v>0</v>
      </c>
      <c r="L224" s="24">
        <v>0.79277181625366211</v>
      </c>
      <c r="M224" s="24">
        <v>0.69590973854064941</v>
      </c>
      <c r="N224" s="24">
        <v>0.30737215280532837</v>
      </c>
      <c r="P224" s="53">
        <v>13.380620237135179</v>
      </c>
      <c r="Q224" s="54">
        <v>494.53380364447946</v>
      </c>
      <c r="R224" s="54">
        <v>13.412692532100207</v>
      </c>
      <c r="S224" s="54">
        <v>604.39213867132162</v>
      </c>
      <c r="T224" s="54">
        <v>3.2072294965027837E-2</v>
      </c>
      <c r="U224" s="54">
        <v>109.85833502684216</v>
      </c>
      <c r="W224" s="69">
        <f t="shared" si="20"/>
        <v>1337567.4899098733</v>
      </c>
      <c r="X224" s="69">
        <f t="shared" si="21"/>
        <v>1340664.8610713494</v>
      </c>
      <c r="Y224" s="69">
        <f t="shared" si="18"/>
        <v>3097.3711614759413</v>
      </c>
      <c r="AA224" s="68">
        <f t="shared" si="22"/>
        <v>0</v>
      </c>
      <c r="AB224" s="68">
        <f t="shared" si="23"/>
        <v>1</v>
      </c>
      <c r="AC224" s="68">
        <f t="shared" si="19"/>
        <v>1</v>
      </c>
    </row>
    <row r="225" spans="1:29" x14ac:dyDescent="0.25">
      <c r="A225">
        <v>220</v>
      </c>
      <c r="C225" s="24">
        <v>1.2623608112335205E-2</v>
      </c>
      <c r="D225" s="24">
        <v>4.7605395317077637E-2</v>
      </c>
      <c r="E225" s="24">
        <v>0.29385638327309821</v>
      </c>
      <c r="F225" s="24">
        <v>0</v>
      </c>
      <c r="I225" s="53">
        <v>0</v>
      </c>
      <c r="J225" s="53">
        <v>7029.5576006174088</v>
      </c>
      <c r="K225" s="53">
        <v>0</v>
      </c>
      <c r="L225" s="24">
        <v>0.82281720638275146</v>
      </c>
      <c r="M225" s="24">
        <v>0.78648841381072998</v>
      </c>
      <c r="N225" s="24">
        <v>0.28104749321937561</v>
      </c>
      <c r="P225" s="53">
        <v>14.298265685190918</v>
      </c>
      <c r="Q225" s="54">
        <v>551.31892941996171</v>
      </c>
      <c r="R225" s="54">
        <v>14.33479917300218</v>
      </c>
      <c r="S225" s="54">
        <v>625.98157890771267</v>
      </c>
      <c r="T225" s="54">
        <v>3.6533487811261978E-2</v>
      </c>
      <c r="U225" s="54">
        <v>74.662649487750969</v>
      </c>
      <c r="W225" s="69">
        <f t="shared" si="20"/>
        <v>1429275.2495896718</v>
      </c>
      <c r="X225" s="69">
        <f t="shared" si="21"/>
        <v>1432853.9357213103</v>
      </c>
      <c r="Y225" s="69">
        <f t="shared" si="18"/>
        <v>3578.6861316384466</v>
      </c>
      <c r="AA225" s="68">
        <f t="shared" si="22"/>
        <v>0</v>
      </c>
      <c r="AB225" s="68">
        <f t="shared" si="23"/>
        <v>1</v>
      </c>
      <c r="AC225" s="68">
        <f t="shared" si="19"/>
        <v>1</v>
      </c>
    </row>
    <row r="226" spans="1:29" x14ac:dyDescent="0.25">
      <c r="A226">
        <v>221</v>
      </c>
      <c r="C226" s="24">
        <v>4.8267364501953125E-2</v>
      </c>
      <c r="D226" s="24">
        <v>7.5806975364685059E-3</v>
      </c>
      <c r="E226" s="24">
        <v>0.38215386766422355</v>
      </c>
      <c r="F226" s="24">
        <v>0</v>
      </c>
      <c r="I226" s="53">
        <v>0</v>
      </c>
      <c r="J226" s="53">
        <v>6847.4607542157173</v>
      </c>
      <c r="K226" s="53">
        <v>0</v>
      </c>
      <c r="L226" s="24">
        <v>0.8477652370929718</v>
      </c>
      <c r="M226" s="24">
        <v>0.79988229274749756</v>
      </c>
      <c r="N226" s="24">
        <v>0.31550997495651245</v>
      </c>
      <c r="P226" s="53">
        <v>14.213233338674469</v>
      </c>
      <c r="Q226" s="54">
        <v>536.91521907223591</v>
      </c>
      <c r="R226" s="54">
        <v>14.236842456397804</v>
      </c>
      <c r="S226" s="54">
        <v>634.26024555204003</v>
      </c>
      <c r="T226" s="54">
        <v>2.3609117723335515E-2</v>
      </c>
      <c r="U226" s="54">
        <v>97.345026479804119</v>
      </c>
      <c r="W226" s="69">
        <f t="shared" si="20"/>
        <v>1420786.4186483747</v>
      </c>
      <c r="X226" s="69">
        <f t="shared" si="21"/>
        <v>1423049.9853942285</v>
      </c>
      <c r="Y226" s="69">
        <f t="shared" si="18"/>
        <v>2263.5667458537473</v>
      </c>
      <c r="AA226" s="68">
        <f t="shared" si="22"/>
        <v>0</v>
      </c>
      <c r="AB226" s="68">
        <f t="shared" si="23"/>
        <v>1</v>
      </c>
      <c r="AC226" s="68">
        <f t="shared" si="19"/>
        <v>1</v>
      </c>
    </row>
    <row r="227" spans="1:29" x14ac:dyDescent="0.25">
      <c r="A227">
        <v>222</v>
      </c>
      <c r="C227" s="24">
        <v>4.6315312385559082E-2</v>
      </c>
      <c r="D227" s="24">
        <v>6.641387939453125E-2</v>
      </c>
      <c r="E227" s="24">
        <v>0.30475072448651708</v>
      </c>
      <c r="F227" s="24">
        <v>0</v>
      </c>
      <c r="I227" s="53">
        <v>0</v>
      </c>
      <c r="J227" s="53">
        <v>6039.7549532353878</v>
      </c>
      <c r="K227" s="53">
        <v>0</v>
      </c>
      <c r="L227" s="24">
        <v>0.85023409128189087</v>
      </c>
      <c r="M227" s="24">
        <v>0.6595306396484375</v>
      </c>
      <c r="N227" s="24">
        <v>0.27053195238113403</v>
      </c>
      <c r="P227" s="53">
        <v>14.234783073911155</v>
      </c>
      <c r="Q227" s="54">
        <v>509.88695675678025</v>
      </c>
      <c r="R227" s="54">
        <v>14.295492886285846</v>
      </c>
      <c r="S227" s="54">
        <v>614.72509815920819</v>
      </c>
      <c r="T227" s="54">
        <v>6.0709812374691197E-2</v>
      </c>
      <c r="U227" s="54">
        <v>104.83814140242794</v>
      </c>
      <c r="W227" s="69">
        <f t="shared" si="20"/>
        <v>1422968.4204343588</v>
      </c>
      <c r="X227" s="69">
        <f t="shared" si="21"/>
        <v>1428934.5635304255</v>
      </c>
      <c r="Y227" s="69">
        <f t="shared" si="18"/>
        <v>5966.1430960666921</v>
      </c>
      <c r="AA227" s="68">
        <f t="shared" si="22"/>
        <v>0</v>
      </c>
      <c r="AB227" s="68">
        <f t="shared" si="23"/>
        <v>1</v>
      </c>
      <c r="AC227" s="68">
        <f t="shared" si="19"/>
        <v>1</v>
      </c>
    </row>
    <row r="228" spans="1:29" x14ac:dyDescent="0.25">
      <c r="A228">
        <v>223</v>
      </c>
      <c r="C228" s="24">
        <v>1.5828341245651245E-2</v>
      </c>
      <c r="D228" s="24">
        <v>6.6579282283782959E-3</v>
      </c>
      <c r="E228" s="24">
        <v>0.30552184598691484</v>
      </c>
      <c r="F228" s="24">
        <v>0</v>
      </c>
      <c r="I228" s="53">
        <v>0</v>
      </c>
      <c r="J228" s="53">
        <v>3249.7197389602661</v>
      </c>
      <c r="K228" s="53">
        <v>0</v>
      </c>
      <c r="L228" s="24">
        <v>0.87186276912689209</v>
      </c>
      <c r="M228" s="24">
        <v>0.74780994653701782</v>
      </c>
      <c r="N228" s="24">
        <v>0.29228270053863525</v>
      </c>
      <c r="P228" s="53">
        <v>15.092043073128998</v>
      </c>
      <c r="Q228" s="54">
        <v>463.4351825969689</v>
      </c>
      <c r="R228" s="54">
        <v>15.136473687046772</v>
      </c>
      <c r="S228" s="54">
        <v>600.49476032167627</v>
      </c>
      <c r="T228" s="54">
        <v>4.4430613917773698E-2</v>
      </c>
      <c r="U228" s="54">
        <v>137.05957772470737</v>
      </c>
      <c r="W228" s="69">
        <f t="shared" si="20"/>
        <v>1508740.8721303027</v>
      </c>
      <c r="X228" s="69">
        <f t="shared" si="21"/>
        <v>1513046.8739443554</v>
      </c>
      <c r="Y228" s="69">
        <f t="shared" si="18"/>
        <v>4306.0018140526627</v>
      </c>
      <c r="AA228" s="68">
        <f t="shared" si="22"/>
        <v>0</v>
      </c>
      <c r="AB228" s="68">
        <f t="shared" si="23"/>
        <v>1</v>
      </c>
      <c r="AC228" s="68">
        <f t="shared" si="19"/>
        <v>1</v>
      </c>
    </row>
    <row r="229" spans="1:29" x14ac:dyDescent="0.25">
      <c r="A229">
        <v>224</v>
      </c>
      <c r="C229" s="24">
        <v>2.5190174579620361E-2</v>
      </c>
      <c r="D229" s="24">
        <v>7.8965425491333008E-3</v>
      </c>
      <c r="E229" s="24">
        <v>0.45369838442834193</v>
      </c>
      <c r="F229" s="24">
        <v>0</v>
      </c>
      <c r="I229" s="53">
        <v>0</v>
      </c>
      <c r="J229" s="53">
        <v>5862.1610514819622</v>
      </c>
      <c r="K229" s="53">
        <v>0</v>
      </c>
      <c r="L229" s="24">
        <v>0.89061713218688965</v>
      </c>
      <c r="M229" s="24">
        <v>0.74474817514419556</v>
      </c>
      <c r="N229" s="24">
        <v>0.34610772132873535</v>
      </c>
      <c r="P229" s="53">
        <v>15.270415483361749</v>
      </c>
      <c r="Q229" s="54">
        <v>518.78928659374492</v>
      </c>
      <c r="R229" s="54">
        <v>15.305498259382759</v>
      </c>
      <c r="S229" s="54">
        <v>636.13275894066055</v>
      </c>
      <c r="T229" s="54">
        <v>3.5082776021010176E-2</v>
      </c>
      <c r="U229" s="54">
        <v>117.34347234691563</v>
      </c>
      <c r="W229" s="69">
        <f t="shared" si="20"/>
        <v>1526522.7590495811</v>
      </c>
      <c r="X229" s="69">
        <f t="shared" si="21"/>
        <v>1529913.6931793352</v>
      </c>
      <c r="Y229" s="69">
        <f t="shared" si="18"/>
        <v>3390.9341297541023</v>
      </c>
      <c r="AA229" s="68">
        <f t="shared" si="22"/>
        <v>0</v>
      </c>
      <c r="AB229" s="68">
        <f t="shared" si="23"/>
        <v>1</v>
      </c>
      <c r="AC229" s="68">
        <f t="shared" si="19"/>
        <v>1</v>
      </c>
    </row>
    <row r="230" spans="1:29" x14ac:dyDescent="0.25">
      <c r="A230">
        <v>225</v>
      </c>
      <c r="C230" s="24">
        <v>3.6386609077453613E-2</v>
      </c>
      <c r="D230" s="24">
        <v>1.8365412950515747E-2</v>
      </c>
      <c r="E230" s="24">
        <v>0.15021501843925819</v>
      </c>
      <c r="F230" s="24">
        <v>0</v>
      </c>
      <c r="I230" s="53">
        <v>0</v>
      </c>
      <c r="J230" s="53">
        <v>2546.6084480285645</v>
      </c>
      <c r="K230" s="53">
        <v>0</v>
      </c>
      <c r="L230" s="24">
        <v>0.82642495632171631</v>
      </c>
      <c r="M230" s="24">
        <v>0.76689064502716064</v>
      </c>
      <c r="N230" s="24">
        <v>0.35425090789794922</v>
      </c>
      <c r="P230" s="53">
        <v>14.021519173399856</v>
      </c>
      <c r="Q230" s="54">
        <v>451.54590666608186</v>
      </c>
      <c r="R230" s="54">
        <v>14.059585244473</v>
      </c>
      <c r="S230" s="54">
        <v>587.78095306980674</v>
      </c>
      <c r="T230" s="54">
        <v>3.8066071073144414E-2</v>
      </c>
      <c r="U230" s="54">
        <v>136.23504640372488</v>
      </c>
      <c r="W230" s="69">
        <f t="shared" si="20"/>
        <v>1401700.3714333195</v>
      </c>
      <c r="X230" s="69">
        <f t="shared" si="21"/>
        <v>1405370.7434942301</v>
      </c>
      <c r="Y230" s="69">
        <f t="shared" si="18"/>
        <v>3670.3720609107163</v>
      </c>
      <c r="AA230" s="68">
        <f t="shared" si="22"/>
        <v>0</v>
      </c>
      <c r="AB230" s="68">
        <f t="shared" si="23"/>
        <v>1</v>
      </c>
      <c r="AC230" s="68">
        <f t="shared" si="19"/>
        <v>1</v>
      </c>
    </row>
    <row r="231" spans="1:29" x14ac:dyDescent="0.25">
      <c r="A231">
        <v>226</v>
      </c>
      <c r="C231" s="24">
        <v>4.4377446174621582E-3</v>
      </c>
      <c r="D231" s="24">
        <v>2.8657793998718262E-2</v>
      </c>
      <c r="E231" s="24">
        <v>0.26963592190344871</v>
      </c>
      <c r="F231" s="24">
        <v>0</v>
      </c>
      <c r="I231" s="53">
        <v>0</v>
      </c>
      <c r="J231" s="53">
        <v>6310.618482530117</v>
      </c>
      <c r="K231" s="53">
        <v>0</v>
      </c>
      <c r="L231" s="24">
        <v>0.86038780212402344</v>
      </c>
      <c r="M231" s="24">
        <v>0.69720172882080078</v>
      </c>
      <c r="N231" s="24">
        <v>0.35415053367614746</v>
      </c>
      <c r="P231" s="53">
        <v>15.047787055352455</v>
      </c>
      <c r="Q231" s="54">
        <v>538.85177694351626</v>
      </c>
      <c r="R231" s="54">
        <v>15.10753823301847</v>
      </c>
      <c r="S231" s="54">
        <v>618.60668802395924</v>
      </c>
      <c r="T231" s="54">
        <v>5.9751177666015565E-2</v>
      </c>
      <c r="U231" s="54">
        <v>79.75491108044298</v>
      </c>
      <c r="W231" s="69">
        <f t="shared" si="20"/>
        <v>1504239.8537583018</v>
      </c>
      <c r="X231" s="69">
        <f t="shared" si="21"/>
        <v>1510135.2166138231</v>
      </c>
      <c r="Y231" s="69">
        <f t="shared" si="18"/>
        <v>5895.3628555211135</v>
      </c>
      <c r="AA231" s="68">
        <f t="shared" si="22"/>
        <v>0</v>
      </c>
      <c r="AB231" s="68">
        <f t="shared" si="23"/>
        <v>1</v>
      </c>
      <c r="AC231" s="68">
        <f t="shared" si="19"/>
        <v>1</v>
      </c>
    </row>
    <row r="232" spans="1:29" x14ac:dyDescent="0.25">
      <c r="A232">
        <v>227</v>
      </c>
      <c r="C232" s="24">
        <v>1.4719292521476746E-2</v>
      </c>
      <c r="D232" s="24">
        <v>1.49555504322052E-2</v>
      </c>
      <c r="E232" s="24">
        <v>0.17111620932587493</v>
      </c>
      <c r="F232" s="24">
        <v>0</v>
      </c>
      <c r="I232" s="53">
        <v>0</v>
      </c>
      <c r="J232" s="53">
        <v>4996.7493396252394</v>
      </c>
      <c r="K232" s="53">
        <v>0</v>
      </c>
      <c r="L232" s="24">
        <v>0.88695663213729858</v>
      </c>
      <c r="M232" s="24">
        <v>0.74945521354675293</v>
      </c>
      <c r="N232" s="24">
        <v>0.31452339887619019</v>
      </c>
      <c r="P232" s="53">
        <v>15.361724413696008</v>
      </c>
      <c r="Q232" s="54">
        <v>515.13016907802148</v>
      </c>
      <c r="R232" s="54">
        <v>15.423239050845117</v>
      </c>
      <c r="S232" s="54">
        <v>600.05324855052413</v>
      </c>
      <c r="T232" s="54">
        <v>6.1514637149109319E-2</v>
      </c>
      <c r="U232" s="54">
        <v>84.92307947250265</v>
      </c>
      <c r="W232" s="69">
        <f t="shared" si="20"/>
        <v>1535657.3112005228</v>
      </c>
      <c r="X232" s="69">
        <f t="shared" si="21"/>
        <v>1541723.8518359612</v>
      </c>
      <c r="Y232" s="69">
        <f t="shared" si="18"/>
        <v>6066.5406354384295</v>
      </c>
      <c r="AA232" s="68">
        <f t="shared" si="22"/>
        <v>0</v>
      </c>
      <c r="AB232" s="68">
        <f t="shared" si="23"/>
        <v>1</v>
      </c>
      <c r="AC232" s="68">
        <f t="shared" si="19"/>
        <v>1</v>
      </c>
    </row>
    <row r="233" spans="1:29" x14ac:dyDescent="0.25">
      <c r="A233">
        <v>228</v>
      </c>
      <c r="C233" s="24">
        <v>3.7370681762695313E-2</v>
      </c>
      <c r="D233" s="24">
        <v>2.268606424331665E-2</v>
      </c>
      <c r="E233" s="24">
        <v>0.4268087256890874</v>
      </c>
      <c r="F233" s="24">
        <v>0</v>
      </c>
      <c r="I233" s="53">
        <v>0</v>
      </c>
      <c r="J233" s="53">
        <v>4666.1100350320339</v>
      </c>
      <c r="K233" s="53">
        <v>0</v>
      </c>
      <c r="L233" s="24">
        <v>0.89389598369598389</v>
      </c>
      <c r="M233" s="24">
        <v>0.77002489566802979</v>
      </c>
      <c r="N233" s="24">
        <v>0.32354170083999634</v>
      </c>
      <c r="P233" s="53">
        <v>15.118051265524569</v>
      </c>
      <c r="Q233" s="54">
        <v>523.22797024608781</v>
      </c>
      <c r="R233" s="54">
        <v>15.164172742053996</v>
      </c>
      <c r="S233" s="54">
        <v>634.79525528945169</v>
      </c>
      <c r="T233" s="54">
        <v>4.6121476529426886E-2</v>
      </c>
      <c r="U233" s="54">
        <v>111.56728504336388</v>
      </c>
      <c r="W233" s="69">
        <f t="shared" si="20"/>
        <v>1511281.898582211</v>
      </c>
      <c r="X233" s="69">
        <f t="shared" si="21"/>
        <v>1515782.4789501103</v>
      </c>
      <c r="Y233" s="69">
        <f t="shared" si="18"/>
        <v>4500.5803678993243</v>
      </c>
      <c r="AA233" s="68">
        <f t="shared" si="22"/>
        <v>0</v>
      </c>
      <c r="AB233" s="68">
        <f t="shared" si="23"/>
        <v>1</v>
      </c>
      <c r="AC233" s="68">
        <f t="shared" si="19"/>
        <v>1</v>
      </c>
    </row>
    <row r="234" spans="1:29" x14ac:dyDescent="0.25">
      <c r="A234">
        <v>229</v>
      </c>
      <c r="C234" s="24">
        <v>2.6150971651077271E-2</v>
      </c>
      <c r="D234" s="24">
        <v>2.5401860475540161E-2</v>
      </c>
      <c r="E234" s="24">
        <v>0.29911229730485162</v>
      </c>
      <c r="F234" s="24">
        <v>0</v>
      </c>
      <c r="I234" s="53">
        <v>0</v>
      </c>
      <c r="J234" s="53">
        <v>4411.1325405538082</v>
      </c>
      <c r="K234" s="53">
        <v>0</v>
      </c>
      <c r="L234" s="24">
        <v>0.85341709852218628</v>
      </c>
      <c r="M234" s="24">
        <v>0.78933727741241455</v>
      </c>
      <c r="N234" s="24">
        <v>0.30652081966400146</v>
      </c>
      <c r="P234" s="53">
        <v>14.633743042330115</v>
      </c>
      <c r="Q234" s="54">
        <v>478.77817071107739</v>
      </c>
      <c r="R234" s="54">
        <v>14.666078838911504</v>
      </c>
      <c r="S234" s="54">
        <v>604.69223485567557</v>
      </c>
      <c r="T234" s="54">
        <v>3.2335796581389076E-2</v>
      </c>
      <c r="U234" s="54">
        <v>125.91406414459817</v>
      </c>
      <c r="W234" s="69">
        <f t="shared" si="20"/>
        <v>1462895.5260623004</v>
      </c>
      <c r="X234" s="69">
        <f t="shared" si="21"/>
        <v>1466003.1916562947</v>
      </c>
      <c r="Y234" s="69">
        <f t="shared" si="18"/>
        <v>3107.6655939943093</v>
      </c>
      <c r="AA234" s="68">
        <f t="shared" si="22"/>
        <v>0</v>
      </c>
      <c r="AB234" s="68">
        <f t="shared" si="23"/>
        <v>1</v>
      </c>
      <c r="AC234" s="68">
        <f t="shared" si="19"/>
        <v>1</v>
      </c>
    </row>
    <row r="235" spans="1:29" x14ac:dyDescent="0.25">
      <c r="A235">
        <v>230</v>
      </c>
      <c r="C235" s="24">
        <v>8.5403621196746826E-3</v>
      </c>
      <c r="D235" s="24">
        <v>5.9109032154083252E-3</v>
      </c>
      <c r="E235" s="24">
        <v>0.1922282164972596</v>
      </c>
      <c r="F235" s="24">
        <v>0</v>
      </c>
      <c r="I235" s="53">
        <v>0</v>
      </c>
      <c r="J235" s="53">
        <v>3588.8655111193657</v>
      </c>
      <c r="K235" s="53">
        <v>0</v>
      </c>
      <c r="L235" s="24">
        <v>0.83014369010925293</v>
      </c>
      <c r="M235" s="24">
        <v>0.77660250663757324</v>
      </c>
      <c r="N235" s="24">
        <v>0.33626586198806763</v>
      </c>
      <c r="P235" s="53">
        <v>14.507299486419422</v>
      </c>
      <c r="Q235" s="54">
        <v>457.35990840242368</v>
      </c>
      <c r="R235" s="54">
        <v>14.532084440294648</v>
      </c>
      <c r="S235" s="54">
        <v>591.30901610290334</v>
      </c>
      <c r="T235" s="54">
        <v>2.4784953875226279E-2</v>
      </c>
      <c r="U235" s="54">
        <v>133.94910770047966</v>
      </c>
      <c r="W235" s="69">
        <f t="shared" si="20"/>
        <v>1450272.5887335397</v>
      </c>
      <c r="X235" s="69">
        <f t="shared" si="21"/>
        <v>1452617.1350133619</v>
      </c>
      <c r="Y235" s="69">
        <f t="shared" si="18"/>
        <v>2344.5462798221483</v>
      </c>
      <c r="AA235" s="68">
        <f t="shared" si="22"/>
        <v>0</v>
      </c>
      <c r="AB235" s="68">
        <f t="shared" si="23"/>
        <v>1</v>
      </c>
      <c r="AC235" s="68">
        <f t="shared" si="19"/>
        <v>1</v>
      </c>
    </row>
    <row r="236" spans="1:29" x14ac:dyDescent="0.25">
      <c r="A236">
        <v>231</v>
      </c>
      <c r="C236" s="24">
        <v>7.2663873434066772E-3</v>
      </c>
      <c r="D236" s="24">
        <v>3.0272603034973145E-3</v>
      </c>
      <c r="E236" s="24">
        <v>0.30037467653386629</v>
      </c>
      <c r="F236" s="24">
        <v>0</v>
      </c>
      <c r="I236" s="53">
        <v>0</v>
      </c>
      <c r="J236" s="53">
        <v>4131.5751150250435</v>
      </c>
      <c r="K236" s="53">
        <v>0</v>
      </c>
      <c r="L236" s="24">
        <v>0.8310735821723938</v>
      </c>
      <c r="M236" s="24">
        <v>0.75466960668563843</v>
      </c>
      <c r="N236" s="24">
        <v>0.29739618301391602</v>
      </c>
      <c r="P236" s="53">
        <v>14.523659233883347</v>
      </c>
      <c r="Q236" s="54">
        <v>499.98833167701508</v>
      </c>
      <c r="R236" s="54">
        <v>14.558020125919212</v>
      </c>
      <c r="S236" s="54">
        <v>611.19056197930877</v>
      </c>
      <c r="T236" s="54">
        <v>3.436089203586512E-2</v>
      </c>
      <c r="U236" s="54">
        <v>111.20223030229369</v>
      </c>
      <c r="W236" s="69">
        <f t="shared" si="20"/>
        <v>1451865.9350566578</v>
      </c>
      <c r="X236" s="69">
        <f t="shared" si="21"/>
        <v>1455190.8220299419</v>
      </c>
      <c r="Y236" s="69">
        <f t="shared" si="18"/>
        <v>3324.8869732842186</v>
      </c>
      <c r="AA236" s="68">
        <f t="shared" si="22"/>
        <v>0</v>
      </c>
      <c r="AB236" s="68">
        <f t="shared" si="23"/>
        <v>1</v>
      </c>
      <c r="AC236" s="68">
        <f t="shared" si="19"/>
        <v>1</v>
      </c>
    </row>
    <row r="237" spans="1:29" x14ac:dyDescent="0.25">
      <c r="A237">
        <v>232</v>
      </c>
      <c r="C237" s="24">
        <v>3.2124638557434082E-2</v>
      </c>
      <c r="D237" s="24">
        <v>2.7084648609161377E-2</v>
      </c>
      <c r="E237" s="24">
        <v>0.23958465136361262</v>
      </c>
      <c r="F237" s="24">
        <v>0</v>
      </c>
      <c r="I237" s="53">
        <v>0</v>
      </c>
      <c r="J237" s="53">
        <v>4776.5276394784451</v>
      </c>
      <c r="K237" s="53">
        <v>0</v>
      </c>
      <c r="L237" s="24">
        <v>0.82669979333877563</v>
      </c>
      <c r="M237" s="24">
        <v>0.69084668159484863</v>
      </c>
      <c r="N237" s="24">
        <v>0.32407712936401367</v>
      </c>
      <c r="P237" s="53">
        <v>14.054025742274463</v>
      </c>
      <c r="Q237" s="54">
        <v>507.50237194795847</v>
      </c>
      <c r="R237" s="54">
        <v>14.113995713784233</v>
      </c>
      <c r="S237" s="54">
        <v>606.65935534232563</v>
      </c>
      <c r="T237" s="54">
        <v>5.9969971509769238E-2</v>
      </c>
      <c r="U237" s="54">
        <v>99.15698339436716</v>
      </c>
      <c r="W237" s="69">
        <f t="shared" si="20"/>
        <v>1404895.0718554985</v>
      </c>
      <c r="X237" s="69">
        <f t="shared" si="21"/>
        <v>1410792.912023081</v>
      </c>
      <c r="Y237" s="69">
        <f t="shared" si="18"/>
        <v>5897.8401675825571</v>
      </c>
      <c r="AA237" s="68">
        <f t="shared" si="22"/>
        <v>0</v>
      </c>
      <c r="AB237" s="68">
        <f t="shared" si="23"/>
        <v>1</v>
      </c>
      <c r="AC237" s="68">
        <f t="shared" si="19"/>
        <v>1</v>
      </c>
    </row>
    <row r="238" spans="1:29" x14ac:dyDescent="0.25">
      <c r="A238">
        <v>233</v>
      </c>
      <c r="C238" s="24">
        <v>2.2339522838592529E-2</v>
      </c>
      <c r="D238" s="24">
        <v>4.134252667427063E-3</v>
      </c>
      <c r="E238" s="24">
        <v>0.14443699255123044</v>
      </c>
      <c r="F238" s="24">
        <v>0</v>
      </c>
      <c r="I238" s="53">
        <v>0</v>
      </c>
      <c r="J238" s="53">
        <v>4162.1318086981773</v>
      </c>
      <c r="K238" s="53">
        <v>0</v>
      </c>
      <c r="L238" s="24">
        <v>0.82088249921798706</v>
      </c>
      <c r="M238" s="24">
        <v>0.79517722129821777</v>
      </c>
      <c r="N238" s="24">
        <v>0.33550477027893066</v>
      </c>
      <c r="P238" s="53">
        <v>14.151692731057844</v>
      </c>
      <c r="Q238" s="54">
        <v>466.66836454442841</v>
      </c>
      <c r="R238" s="54">
        <v>14.172261752575306</v>
      </c>
      <c r="S238" s="54">
        <v>589.64233010900023</v>
      </c>
      <c r="T238" s="54">
        <v>2.056902151746165E-2</v>
      </c>
      <c r="U238" s="54">
        <v>122.97396556457181</v>
      </c>
      <c r="W238" s="69">
        <f t="shared" si="20"/>
        <v>1414702.6047412399</v>
      </c>
      <c r="X238" s="69">
        <f t="shared" si="21"/>
        <v>1416636.5329274216</v>
      </c>
      <c r="Y238" s="69">
        <f t="shared" si="18"/>
        <v>1933.9281861815934</v>
      </c>
      <c r="AA238" s="68">
        <f t="shared" si="22"/>
        <v>0</v>
      </c>
      <c r="AB238" s="68">
        <f t="shared" si="23"/>
        <v>1</v>
      </c>
      <c r="AC238" s="68">
        <f t="shared" si="19"/>
        <v>1</v>
      </c>
    </row>
    <row r="239" spans="1:29" x14ac:dyDescent="0.25">
      <c r="A239">
        <v>234</v>
      </c>
      <c r="C239" s="24">
        <v>2.0598620176315308E-2</v>
      </c>
      <c r="D239" s="24">
        <v>2.9603123664855957E-2</v>
      </c>
      <c r="E239" s="24">
        <v>0.11932312376848958</v>
      </c>
      <c r="F239" s="24">
        <v>0</v>
      </c>
      <c r="I239" s="53">
        <v>0</v>
      </c>
      <c r="J239" s="53">
        <v>4647.2204849123955</v>
      </c>
      <c r="K239" s="53">
        <v>0</v>
      </c>
      <c r="L239" s="24">
        <v>0.86553364992141724</v>
      </c>
      <c r="M239" s="24">
        <v>0.76109194755554199</v>
      </c>
      <c r="N239" s="24">
        <v>0.30152526497840881</v>
      </c>
      <c r="P239" s="53">
        <v>14.894059334560072</v>
      </c>
      <c r="Q239" s="54">
        <v>520.61757096017243</v>
      </c>
      <c r="R239" s="54">
        <v>14.963795569614678</v>
      </c>
      <c r="S239" s="54">
        <v>594.41339780356259</v>
      </c>
      <c r="T239" s="54">
        <v>6.97362350546058E-2</v>
      </c>
      <c r="U239" s="54">
        <v>73.795826843390159</v>
      </c>
      <c r="W239" s="69">
        <f t="shared" si="20"/>
        <v>1488885.315885047</v>
      </c>
      <c r="X239" s="69">
        <f t="shared" si="21"/>
        <v>1495785.1435636641</v>
      </c>
      <c r="Y239" s="69">
        <f t="shared" si="18"/>
        <v>6899.82767861719</v>
      </c>
      <c r="AA239" s="68">
        <f t="shared" si="22"/>
        <v>0</v>
      </c>
      <c r="AB239" s="68">
        <f t="shared" si="23"/>
        <v>1</v>
      </c>
      <c r="AC239" s="68">
        <f t="shared" si="19"/>
        <v>1</v>
      </c>
    </row>
    <row r="240" spans="1:29" x14ac:dyDescent="0.25">
      <c r="A240">
        <v>235</v>
      </c>
      <c r="C240" s="24">
        <v>1.0017633438110352E-2</v>
      </c>
      <c r="D240" s="24">
        <v>5.4775029420852661E-3</v>
      </c>
      <c r="E240" s="24">
        <v>0.24951305908946048</v>
      </c>
      <c r="F240" s="24">
        <v>0</v>
      </c>
      <c r="I240" s="53">
        <v>0</v>
      </c>
      <c r="J240" s="53">
        <v>4501.943476498127</v>
      </c>
      <c r="K240" s="53">
        <v>0</v>
      </c>
      <c r="L240" s="24">
        <v>0.88762199878692627</v>
      </c>
      <c r="M240" s="24">
        <v>0.78254491090774536</v>
      </c>
      <c r="N240" s="24">
        <v>0.32462513446807861</v>
      </c>
      <c r="P240" s="53">
        <v>15.452663558443893</v>
      </c>
      <c r="Q240" s="54">
        <v>515.90540230991144</v>
      </c>
      <c r="R240" s="54">
        <v>15.504029915892533</v>
      </c>
      <c r="S240" s="54">
        <v>609.8808936150707</v>
      </c>
      <c r="T240" s="54">
        <v>5.1366357448639377E-2</v>
      </c>
      <c r="U240" s="54">
        <v>93.975491305159267</v>
      </c>
      <c r="W240" s="69">
        <f t="shared" si="20"/>
        <v>1544750.4504420795</v>
      </c>
      <c r="X240" s="69">
        <f t="shared" si="21"/>
        <v>1549793.1106956382</v>
      </c>
      <c r="Y240" s="69">
        <f t="shared" si="18"/>
        <v>5042.6602535587781</v>
      </c>
      <c r="AA240" s="68">
        <f t="shared" si="22"/>
        <v>0</v>
      </c>
      <c r="AB240" s="68">
        <f t="shared" si="23"/>
        <v>1</v>
      </c>
      <c r="AC240" s="68">
        <f t="shared" si="19"/>
        <v>1</v>
      </c>
    </row>
    <row r="241" spans="1:29" x14ac:dyDescent="0.25">
      <c r="A241">
        <v>236</v>
      </c>
      <c r="C241" s="24">
        <v>2.13593989610672E-2</v>
      </c>
      <c r="D241" s="24">
        <v>3.9374649524688721E-2</v>
      </c>
      <c r="E241" s="24">
        <v>0.29325503405363607</v>
      </c>
      <c r="F241" s="24">
        <v>0</v>
      </c>
      <c r="I241" s="53">
        <v>0</v>
      </c>
      <c r="J241" s="53">
        <v>6788.3124575018883</v>
      </c>
      <c r="K241" s="53">
        <v>0</v>
      </c>
      <c r="L241" s="24">
        <v>0.88118815422058105</v>
      </c>
      <c r="M241" s="24">
        <v>0.78390014171600342</v>
      </c>
      <c r="N241" s="24">
        <v>0.32856333255767822</v>
      </c>
      <c r="P241" s="53">
        <v>15.163942109362036</v>
      </c>
      <c r="Q241" s="54">
        <v>543.63743675073829</v>
      </c>
      <c r="R241" s="54">
        <v>15.212048923280831</v>
      </c>
      <c r="S241" s="54">
        <v>623.51257238385824</v>
      </c>
      <c r="T241" s="54">
        <v>4.8106813918794344E-2</v>
      </c>
      <c r="U241" s="54">
        <v>79.875135633119953</v>
      </c>
      <c r="W241" s="69">
        <f t="shared" si="20"/>
        <v>1515850.5734994528</v>
      </c>
      <c r="X241" s="69">
        <f t="shared" si="21"/>
        <v>1520581.3797556991</v>
      </c>
      <c r="Y241" s="69">
        <f t="shared" si="18"/>
        <v>4730.8062562463147</v>
      </c>
      <c r="AA241" s="68">
        <f t="shared" si="22"/>
        <v>0</v>
      </c>
      <c r="AB241" s="68">
        <f t="shared" si="23"/>
        <v>1</v>
      </c>
      <c r="AC241" s="68">
        <f t="shared" si="19"/>
        <v>1</v>
      </c>
    </row>
    <row r="242" spans="1:29" x14ac:dyDescent="0.25">
      <c r="A242">
        <v>237</v>
      </c>
      <c r="C242" s="24">
        <v>1.8999218940734863E-2</v>
      </c>
      <c r="D242" s="24">
        <v>1.1811554431915283E-2</v>
      </c>
      <c r="E242" s="24">
        <v>0.17095201720317632</v>
      </c>
      <c r="F242" s="24">
        <v>0</v>
      </c>
      <c r="I242" s="53">
        <v>0</v>
      </c>
      <c r="J242" s="53">
        <v>5836.9920589029789</v>
      </c>
      <c r="K242" s="53">
        <v>0</v>
      </c>
      <c r="L242" s="24">
        <v>0.88731235265731812</v>
      </c>
      <c r="M242" s="24">
        <v>0.82352972030639648</v>
      </c>
      <c r="N242" s="24">
        <v>0.32533204555511475</v>
      </c>
      <c r="P242" s="53">
        <v>15.350185018834152</v>
      </c>
      <c r="Q242" s="54">
        <v>459.25855488215871</v>
      </c>
      <c r="R242" s="54">
        <v>15.370991936154532</v>
      </c>
      <c r="S242" s="54">
        <v>590.25083861494568</v>
      </c>
      <c r="T242" s="54">
        <v>2.0806917320379981E-2</v>
      </c>
      <c r="U242" s="54">
        <v>130.99228373278697</v>
      </c>
      <c r="W242" s="69">
        <f t="shared" si="20"/>
        <v>1534559.2433285331</v>
      </c>
      <c r="X242" s="69">
        <f t="shared" si="21"/>
        <v>1536508.9427768381</v>
      </c>
      <c r="Y242" s="69">
        <f t="shared" si="18"/>
        <v>1949.699448305211</v>
      </c>
      <c r="AA242" s="68">
        <f t="shared" si="22"/>
        <v>0</v>
      </c>
      <c r="AB242" s="68">
        <f t="shared" si="23"/>
        <v>1</v>
      </c>
      <c r="AC242" s="68">
        <f t="shared" si="19"/>
        <v>1</v>
      </c>
    </row>
    <row r="243" spans="1:29" x14ac:dyDescent="0.25">
      <c r="A243">
        <v>238</v>
      </c>
      <c r="C243" s="24">
        <v>2.2183358669281006E-2</v>
      </c>
      <c r="D243" s="24">
        <v>9.6184462308883667E-3</v>
      </c>
      <c r="E243" s="24">
        <v>0.28253469570164491</v>
      </c>
      <c r="F243" s="24">
        <v>0</v>
      </c>
      <c r="I243" s="53">
        <v>0</v>
      </c>
      <c r="J243" s="53">
        <v>7606.7633926868439</v>
      </c>
      <c r="K243" s="53">
        <v>0</v>
      </c>
      <c r="L243" s="24">
        <v>0.88353407382965088</v>
      </c>
      <c r="M243" s="24">
        <v>0.66219615936279297</v>
      </c>
      <c r="N243" s="24">
        <v>0.36350226402282715</v>
      </c>
      <c r="P243" s="53">
        <v>15.168744792790937</v>
      </c>
      <c r="Q243" s="54">
        <v>581.77277286013589</v>
      </c>
      <c r="R243" s="54">
        <v>15.23396267430696</v>
      </c>
      <c r="S243" s="54">
        <v>632.72291245168947</v>
      </c>
      <c r="T243" s="54">
        <v>6.5217881516023368E-2</v>
      </c>
      <c r="U243" s="54">
        <v>50.95013959155358</v>
      </c>
      <c r="W243" s="69">
        <f t="shared" si="20"/>
        <v>1516292.7065062334</v>
      </c>
      <c r="X243" s="69">
        <f t="shared" si="21"/>
        <v>1522763.5445182442</v>
      </c>
      <c r="Y243" s="69">
        <f t="shared" si="18"/>
        <v>6470.8380120107831</v>
      </c>
      <c r="AA243" s="68">
        <f t="shared" si="22"/>
        <v>0</v>
      </c>
      <c r="AB243" s="68">
        <f t="shared" si="23"/>
        <v>1</v>
      </c>
      <c r="AC243" s="68">
        <f t="shared" si="19"/>
        <v>1</v>
      </c>
    </row>
    <row r="244" spans="1:29" x14ac:dyDescent="0.25">
      <c r="A244">
        <v>239</v>
      </c>
      <c r="C244" s="24">
        <v>4.2602658271789551E-2</v>
      </c>
      <c r="D244" s="24">
        <v>5.1182985305786133E-2</v>
      </c>
      <c r="E244" s="24">
        <v>0.48563624271600436</v>
      </c>
      <c r="F244" s="24">
        <v>0</v>
      </c>
      <c r="I244" s="53">
        <v>0</v>
      </c>
      <c r="J244" s="53">
        <v>3936.5771226584911</v>
      </c>
      <c r="K244" s="53">
        <v>0</v>
      </c>
      <c r="L244" s="24">
        <v>0.87694019079208374</v>
      </c>
      <c r="M244" s="24">
        <v>0.79371857643127441</v>
      </c>
      <c r="N244" s="24">
        <v>0.29832109808921814</v>
      </c>
      <c r="P244" s="53">
        <v>14.762915353124729</v>
      </c>
      <c r="Q244" s="54">
        <v>478.63979310016066</v>
      </c>
      <c r="R244" s="54">
        <v>14.797032374118984</v>
      </c>
      <c r="S244" s="54">
        <v>620.52615403528648</v>
      </c>
      <c r="T244" s="54">
        <v>3.4117020994255398E-2</v>
      </c>
      <c r="U244" s="54">
        <v>141.88636093512582</v>
      </c>
      <c r="W244" s="69">
        <f t="shared" si="20"/>
        <v>1475812.8955193728</v>
      </c>
      <c r="X244" s="69">
        <f t="shared" si="21"/>
        <v>1479082.7112578631</v>
      </c>
      <c r="Y244" s="69">
        <f t="shared" si="18"/>
        <v>3269.8157384904143</v>
      </c>
      <c r="AA244" s="68">
        <f t="shared" si="22"/>
        <v>0</v>
      </c>
      <c r="AB244" s="68">
        <f t="shared" si="23"/>
        <v>1</v>
      </c>
      <c r="AC244" s="68">
        <f t="shared" si="19"/>
        <v>1</v>
      </c>
    </row>
    <row r="245" spans="1:29" x14ac:dyDescent="0.25">
      <c r="A245">
        <v>240</v>
      </c>
      <c r="C245" s="24">
        <v>1.7381951212882996E-2</v>
      </c>
      <c r="D245" s="24">
        <v>1.6740560531616211E-2</v>
      </c>
      <c r="E245" s="24">
        <v>0.17924530722642384</v>
      </c>
      <c r="F245" s="24">
        <v>0</v>
      </c>
      <c r="I245" s="53">
        <v>0</v>
      </c>
      <c r="J245" s="53">
        <v>4673.8353557884693</v>
      </c>
      <c r="K245" s="53">
        <v>0</v>
      </c>
      <c r="L245" s="24">
        <v>0.82815355062484741</v>
      </c>
      <c r="M245" s="24">
        <v>0.69268655776977539</v>
      </c>
      <c r="N245" s="24">
        <v>0.3631894588470459</v>
      </c>
      <c r="P245" s="53">
        <v>14.302890097234382</v>
      </c>
      <c r="Q245" s="54">
        <v>517.29656914296993</v>
      </c>
      <c r="R245" s="54">
        <v>14.360937363393576</v>
      </c>
      <c r="S245" s="54">
        <v>601.43418792324405</v>
      </c>
      <c r="T245" s="54">
        <v>5.8047266159194422E-2</v>
      </c>
      <c r="U245" s="54">
        <v>84.137618780274124</v>
      </c>
      <c r="W245" s="69">
        <f t="shared" si="20"/>
        <v>1429771.7131542952</v>
      </c>
      <c r="X245" s="69">
        <f t="shared" si="21"/>
        <v>1435492.3021514344</v>
      </c>
      <c r="Y245" s="69">
        <f t="shared" si="18"/>
        <v>5720.588997139168</v>
      </c>
      <c r="AA245" s="68">
        <f t="shared" si="22"/>
        <v>0</v>
      </c>
      <c r="AB245" s="68">
        <f t="shared" si="23"/>
        <v>1</v>
      </c>
      <c r="AC245" s="68">
        <f t="shared" si="19"/>
        <v>1</v>
      </c>
    </row>
    <row r="246" spans="1:29" x14ac:dyDescent="0.25">
      <c r="A246">
        <v>241</v>
      </c>
      <c r="C246" s="24">
        <v>9.7699910402297974E-3</v>
      </c>
      <c r="D246" s="24">
        <v>1.4110967516899109E-2</v>
      </c>
      <c r="E246" s="24">
        <v>0.29740346452726918</v>
      </c>
      <c r="F246" s="24">
        <v>0</v>
      </c>
      <c r="I246" s="53">
        <v>0</v>
      </c>
      <c r="J246" s="53">
        <v>4557.6854608952999</v>
      </c>
      <c r="K246" s="53">
        <v>0</v>
      </c>
      <c r="L246" s="24">
        <v>0.84004992246627808</v>
      </c>
      <c r="M246" s="24">
        <v>0.76880532503128052</v>
      </c>
      <c r="N246" s="24">
        <v>0.3217233419418335</v>
      </c>
      <c r="P246" s="53">
        <v>14.647445941178145</v>
      </c>
      <c r="Q246" s="54">
        <v>485.48167318015163</v>
      </c>
      <c r="R246" s="54">
        <v>14.679464065951093</v>
      </c>
      <c r="S246" s="54">
        <v>606.56350778777517</v>
      </c>
      <c r="T246" s="54">
        <v>3.2018124772948298E-2</v>
      </c>
      <c r="U246" s="54">
        <v>121.08183460762353</v>
      </c>
      <c r="W246" s="69">
        <f t="shared" si="20"/>
        <v>1464259.1124446343</v>
      </c>
      <c r="X246" s="69">
        <f t="shared" si="21"/>
        <v>1467339.8430873214</v>
      </c>
      <c r="Y246" s="69">
        <f t="shared" si="18"/>
        <v>3080.7306426872065</v>
      </c>
      <c r="AA246" s="68">
        <f t="shared" si="22"/>
        <v>0</v>
      </c>
      <c r="AB246" s="68">
        <f t="shared" si="23"/>
        <v>1</v>
      </c>
      <c r="AC246" s="68">
        <f t="shared" si="19"/>
        <v>1</v>
      </c>
    </row>
    <row r="247" spans="1:29" x14ac:dyDescent="0.25">
      <c r="A247">
        <v>242</v>
      </c>
      <c r="C247" s="24">
        <v>2.7048587799072266E-3</v>
      </c>
      <c r="D247" s="24">
        <v>8.2423686981201172E-3</v>
      </c>
      <c r="E247" s="24">
        <v>0.48871599077234701</v>
      </c>
      <c r="F247" s="24">
        <v>0</v>
      </c>
      <c r="I247" s="53">
        <v>0</v>
      </c>
      <c r="J247" s="53">
        <v>4629.8769302666187</v>
      </c>
      <c r="K247" s="53">
        <v>0</v>
      </c>
      <c r="L247" s="24">
        <v>0.86017882823944092</v>
      </c>
      <c r="M247" s="24">
        <v>0.64838790893554688</v>
      </c>
      <c r="N247" s="24">
        <v>0.29890263080596924</v>
      </c>
      <c r="P247" s="53">
        <v>15.051903460773707</v>
      </c>
      <c r="Q247" s="54">
        <v>521.61824751175266</v>
      </c>
      <c r="R247" s="54">
        <v>15.102916873849029</v>
      </c>
      <c r="S247" s="54">
        <v>641.96319211509342</v>
      </c>
      <c r="T247" s="54">
        <v>5.1013413075322589E-2</v>
      </c>
      <c r="U247" s="54">
        <v>120.34494460334076</v>
      </c>
      <c r="W247" s="69">
        <f t="shared" si="20"/>
        <v>1504668.7278298589</v>
      </c>
      <c r="X247" s="69">
        <f t="shared" si="21"/>
        <v>1509649.7241927879</v>
      </c>
      <c r="Y247" s="69">
        <f t="shared" si="18"/>
        <v>4980.9963629289177</v>
      </c>
      <c r="AA247" s="68">
        <f t="shared" si="22"/>
        <v>0</v>
      </c>
      <c r="AB247" s="68">
        <f t="shared" si="23"/>
        <v>1</v>
      </c>
      <c r="AC247" s="68">
        <f t="shared" si="19"/>
        <v>1</v>
      </c>
    </row>
    <row r="248" spans="1:29" x14ac:dyDescent="0.25">
      <c r="A248">
        <v>243</v>
      </c>
      <c r="C248" s="24">
        <v>2.6820898056030273E-3</v>
      </c>
      <c r="D248" s="24">
        <v>4.596903920173645E-3</v>
      </c>
      <c r="E248" s="24">
        <v>0.34657221348306816</v>
      </c>
      <c r="F248" s="24">
        <v>0</v>
      </c>
      <c r="I248" s="53">
        <v>0</v>
      </c>
      <c r="J248" s="53">
        <v>6881.3702091574669</v>
      </c>
      <c r="K248" s="53">
        <v>0</v>
      </c>
      <c r="L248" s="24">
        <v>0.83934125304222107</v>
      </c>
      <c r="M248" s="24">
        <v>0.70298683643341064</v>
      </c>
      <c r="N248" s="24">
        <v>0.26992905139923096</v>
      </c>
      <c r="P248" s="53">
        <v>14.710646553360013</v>
      </c>
      <c r="Q248" s="54">
        <v>582.70829795119573</v>
      </c>
      <c r="R248" s="54">
        <v>14.759520991025939</v>
      </c>
      <c r="S248" s="54">
        <v>645.17782093831988</v>
      </c>
      <c r="T248" s="54">
        <v>4.8874437665926251E-2</v>
      </c>
      <c r="U248" s="54">
        <v>62.469522987124151</v>
      </c>
      <c r="W248" s="69">
        <f t="shared" si="20"/>
        <v>1470481.94703805</v>
      </c>
      <c r="X248" s="69">
        <f t="shared" si="21"/>
        <v>1475306.9212816556</v>
      </c>
      <c r="Y248" s="69">
        <f t="shared" si="18"/>
        <v>4824.9742436055012</v>
      </c>
      <c r="AA248" s="68">
        <f t="shared" si="22"/>
        <v>0</v>
      </c>
      <c r="AB248" s="68">
        <f t="shared" si="23"/>
        <v>1</v>
      </c>
      <c r="AC248" s="68">
        <f t="shared" si="19"/>
        <v>1</v>
      </c>
    </row>
    <row r="249" spans="1:29" x14ac:dyDescent="0.25">
      <c r="A249">
        <v>244</v>
      </c>
      <c r="C249" s="24">
        <v>2.3436576128005981E-2</v>
      </c>
      <c r="D249" s="24">
        <v>3.1179040670394897E-2</v>
      </c>
      <c r="E249" s="24">
        <v>0.33855013162476399</v>
      </c>
      <c r="F249" s="24">
        <v>0</v>
      </c>
      <c r="I249" s="53">
        <v>0</v>
      </c>
      <c r="J249" s="53">
        <v>4941.7419359087944</v>
      </c>
      <c r="K249" s="53">
        <v>0</v>
      </c>
      <c r="L249" s="24">
        <v>0.8946760892868042</v>
      </c>
      <c r="M249" s="24">
        <v>0.7575564980506897</v>
      </c>
      <c r="N249" s="24">
        <v>0.29872101545333862</v>
      </c>
      <c r="P249" s="53">
        <v>15.343030239664939</v>
      </c>
      <c r="Q249" s="54">
        <v>518.95779925738918</v>
      </c>
      <c r="R249" s="54">
        <v>15.401883243749301</v>
      </c>
      <c r="S249" s="54">
        <v>621.94412546066314</v>
      </c>
      <c r="T249" s="54">
        <v>5.8853004084362226E-2</v>
      </c>
      <c r="U249" s="54">
        <v>102.98632620327396</v>
      </c>
      <c r="W249" s="69">
        <f t="shared" si="20"/>
        <v>1533784.0661672365</v>
      </c>
      <c r="X249" s="69">
        <f t="shared" si="21"/>
        <v>1539566.3802494695</v>
      </c>
      <c r="Y249" s="69">
        <f t="shared" si="18"/>
        <v>5782.3140822329487</v>
      </c>
      <c r="AA249" s="68">
        <f t="shared" si="22"/>
        <v>0</v>
      </c>
      <c r="AB249" s="68">
        <f t="shared" si="23"/>
        <v>1</v>
      </c>
      <c r="AC249" s="68">
        <f t="shared" si="19"/>
        <v>1</v>
      </c>
    </row>
    <row r="250" spans="1:29" x14ac:dyDescent="0.25">
      <c r="A250">
        <v>245</v>
      </c>
      <c r="C250" s="24">
        <v>6.2997341156005859E-3</v>
      </c>
      <c r="D250" s="24">
        <v>1.7878815531730652E-2</v>
      </c>
      <c r="E250" s="24">
        <v>0.32984354340657962</v>
      </c>
      <c r="F250" s="24">
        <v>0</v>
      </c>
      <c r="I250" s="53">
        <v>0</v>
      </c>
      <c r="J250" s="53">
        <v>5642.9347023367882</v>
      </c>
      <c r="K250" s="53">
        <v>0</v>
      </c>
      <c r="L250" s="24">
        <v>0.79127693176269531</v>
      </c>
      <c r="M250" s="24">
        <v>0.76738840341567993</v>
      </c>
      <c r="N250" s="24">
        <v>0.27475452423095703</v>
      </c>
      <c r="P250" s="53">
        <v>13.858182452427911</v>
      </c>
      <c r="Q250" s="54">
        <v>500.22956513096256</v>
      </c>
      <c r="R250" s="54">
        <v>13.878500068856866</v>
      </c>
      <c r="S250" s="54">
        <v>614.47559125437101</v>
      </c>
      <c r="T250" s="54">
        <v>2.0317616428954466E-2</v>
      </c>
      <c r="U250" s="54">
        <v>114.24602612340846</v>
      </c>
      <c r="W250" s="69">
        <f t="shared" si="20"/>
        <v>1385318.0156776602</v>
      </c>
      <c r="X250" s="69">
        <f t="shared" si="21"/>
        <v>1387235.5312944322</v>
      </c>
      <c r="Y250" s="69">
        <f t="shared" si="18"/>
        <v>1917.5156167720381</v>
      </c>
      <c r="AA250" s="68">
        <f t="shared" si="22"/>
        <v>0</v>
      </c>
      <c r="AB250" s="68">
        <f t="shared" si="23"/>
        <v>1</v>
      </c>
      <c r="AC250" s="68">
        <f t="shared" si="19"/>
        <v>1</v>
      </c>
    </row>
    <row r="251" spans="1:29" x14ac:dyDescent="0.25">
      <c r="A251">
        <v>246</v>
      </c>
      <c r="C251" s="24">
        <v>2.390289306640625E-2</v>
      </c>
      <c r="D251" s="24">
        <v>1.7067968845367432E-2</v>
      </c>
      <c r="E251" s="24">
        <v>0.62348431941806859</v>
      </c>
      <c r="F251" s="24">
        <v>0</v>
      </c>
      <c r="I251" s="53">
        <v>0</v>
      </c>
      <c r="J251" s="53">
        <v>4890.6123265624046</v>
      </c>
      <c r="K251" s="53">
        <v>0</v>
      </c>
      <c r="L251" s="24">
        <v>0.84885507822036743</v>
      </c>
      <c r="M251" s="24">
        <v>0.78890323638916016</v>
      </c>
      <c r="N251" s="24">
        <v>0.26255702972412109</v>
      </c>
      <c r="P251" s="53">
        <v>14.590743526017251</v>
      </c>
      <c r="Q251" s="54">
        <v>495.5356256095331</v>
      </c>
      <c r="R251" s="54">
        <v>14.607374047689145</v>
      </c>
      <c r="S251" s="54">
        <v>642.66468323816559</v>
      </c>
      <c r="T251" s="54">
        <v>1.6630521671894272E-2</v>
      </c>
      <c r="U251" s="54">
        <v>147.12905762863249</v>
      </c>
      <c r="W251" s="69">
        <f t="shared" si="20"/>
        <v>1458578.8169761156</v>
      </c>
      <c r="X251" s="69">
        <f t="shared" si="21"/>
        <v>1460094.7400856763</v>
      </c>
      <c r="Y251" s="69">
        <f t="shared" si="18"/>
        <v>1515.9231095607947</v>
      </c>
      <c r="AA251" s="68">
        <f t="shared" si="22"/>
        <v>0</v>
      </c>
      <c r="AB251" s="68">
        <f t="shared" si="23"/>
        <v>1</v>
      </c>
      <c r="AC251" s="68">
        <f t="shared" si="19"/>
        <v>1</v>
      </c>
    </row>
    <row r="252" spans="1:29" x14ac:dyDescent="0.25">
      <c r="A252">
        <v>247</v>
      </c>
      <c r="C252" s="24">
        <v>1.9915610551834106E-2</v>
      </c>
      <c r="D252" s="24">
        <v>6.4490318298339844E-2</v>
      </c>
      <c r="E252" s="24">
        <v>0.20388316909732782</v>
      </c>
      <c r="F252" s="24">
        <v>0</v>
      </c>
      <c r="I252" s="53">
        <v>0</v>
      </c>
      <c r="J252" s="53">
        <v>4296.8546040356159</v>
      </c>
      <c r="K252" s="53">
        <v>0</v>
      </c>
      <c r="L252" s="24">
        <v>0.8580935001373291</v>
      </c>
      <c r="M252" s="24">
        <v>0.75953155755996704</v>
      </c>
      <c r="N252" s="24">
        <v>0.30630660057067871</v>
      </c>
      <c r="P252" s="53">
        <v>14.776177448043878</v>
      </c>
      <c r="Q252" s="54">
        <v>495.69119624216245</v>
      </c>
      <c r="R252" s="54">
        <v>14.838742311678109</v>
      </c>
      <c r="S252" s="54">
        <v>600.06589612688754</v>
      </c>
      <c r="T252" s="54">
        <v>6.2564863634230861E-2</v>
      </c>
      <c r="U252" s="54">
        <v>104.37469988472509</v>
      </c>
      <c r="W252" s="69">
        <f t="shared" si="20"/>
        <v>1477122.0536081458</v>
      </c>
      <c r="X252" s="69">
        <f t="shared" si="21"/>
        <v>1483274.1652716841</v>
      </c>
      <c r="Y252" s="69">
        <f t="shared" si="18"/>
        <v>6152.1116635383605</v>
      </c>
      <c r="AA252" s="68">
        <f t="shared" si="22"/>
        <v>0</v>
      </c>
      <c r="AB252" s="68">
        <f t="shared" si="23"/>
        <v>1</v>
      </c>
      <c r="AC252" s="68">
        <f t="shared" si="19"/>
        <v>1</v>
      </c>
    </row>
    <row r="253" spans="1:29" x14ac:dyDescent="0.25">
      <c r="A253">
        <v>248</v>
      </c>
      <c r="C253" s="24">
        <v>3.8277029991149902E-2</v>
      </c>
      <c r="D253" s="24">
        <v>3.2787114381790161E-2</v>
      </c>
      <c r="E253" s="24">
        <v>0.13412524321484851</v>
      </c>
      <c r="F253" s="24">
        <v>0</v>
      </c>
      <c r="I253" s="53">
        <v>0</v>
      </c>
      <c r="J253" s="53">
        <v>8224.8914986848831</v>
      </c>
      <c r="K253" s="53">
        <v>0</v>
      </c>
      <c r="L253" s="24">
        <v>0.90395569801330566</v>
      </c>
      <c r="M253" s="24">
        <v>0.74182438850402832</v>
      </c>
      <c r="N253" s="24">
        <v>0.29754751920700073</v>
      </c>
      <c r="P253" s="53">
        <v>15.255042510045044</v>
      </c>
      <c r="Q253" s="54">
        <v>624.79074981151246</v>
      </c>
      <c r="R253" s="54">
        <v>15.34211172877459</v>
      </c>
      <c r="S253" s="54">
        <v>610.50304337736748</v>
      </c>
      <c r="T253" s="54">
        <v>8.7069218729546094E-2</v>
      </c>
      <c r="U253" s="54">
        <v>-14.28770643414498</v>
      </c>
      <c r="W253" s="69">
        <f t="shared" si="20"/>
        <v>1524879.4602546929</v>
      </c>
      <c r="X253" s="69">
        <f t="shared" si="21"/>
        <v>1533600.6698340818</v>
      </c>
      <c r="Y253" s="69">
        <f t="shared" si="18"/>
        <v>8721.2095793887547</v>
      </c>
      <c r="AA253" s="68">
        <f t="shared" si="22"/>
        <v>0</v>
      </c>
      <c r="AB253" s="68">
        <f t="shared" si="23"/>
        <v>1</v>
      </c>
      <c r="AC253" s="68">
        <f t="shared" si="19"/>
        <v>1</v>
      </c>
    </row>
    <row r="254" spans="1:29" x14ac:dyDescent="0.25">
      <c r="A254">
        <v>249</v>
      </c>
      <c r="C254" s="24">
        <v>2.4329811334609985E-2</v>
      </c>
      <c r="D254" s="24">
        <v>1.1281460523605347E-2</v>
      </c>
      <c r="E254" s="24">
        <v>0.36800367956436753</v>
      </c>
      <c r="F254" s="24">
        <v>0</v>
      </c>
      <c r="I254" s="53">
        <v>0</v>
      </c>
      <c r="J254" s="53">
        <v>4517.2148384153843</v>
      </c>
      <c r="K254" s="53">
        <v>0</v>
      </c>
      <c r="L254" s="24">
        <v>0.7870323657989502</v>
      </c>
      <c r="M254" s="24">
        <v>0.67669343948364258</v>
      </c>
      <c r="N254" s="24">
        <v>0.28607389330863953</v>
      </c>
      <c r="P254" s="53">
        <v>13.493347253738817</v>
      </c>
      <c r="Q254" s="54">
        <v>535.86359296138005</v>
      </c>
      <c r="R254" s="54">
        <v>13.537376724652566</v>
      </c>
      <c r="S254" s="54">
        <v>631.80708239255216</v>
      </c>
      <c r="T254" s="54">
        <v>4.402947091374898E-2</v>
      </c>
      <c r="U254" s="54">
        <v>95.943489431172111</v>
      </c>
      <c r="W254" s="69">
        <f t="shared" si="20"/>
        <v>1348798.8617809203</v>
      </c>
      <c r="X254" s="69">
        <f t="shared" si="21"/>
        <v>1353105.8653828641</v>
      </c>
      <c r="Y254" s="69">
        <f t="shared" si="18"/>
        <v>4307.0036019437266</v>
      </c>
      <c r="AA254" s="68">
        <f t="shared" si="22"/>
        <v>0</v>
      </c>
      <c r="AB254" s="68">
        <f t="shared" si="23"/>
        <v>1</v>
      </c>
      <c r="AC254" s="68">
        <f t="shared" si="19"/>
        <v>1</v>
      </c>
    </row>
    <row r="255" spans="1:29" x14ac:dyDescent="0.25">
      <c r="A255">
        <v>250</v>
      </c>
      <c r="C255" s="24">
        <v>1.9590258598327637E-2</v>
      </c>
      <c r="D255" s="24">
        <v>6.0544610023498535E-3</v>
      </c>
      <c r="E255" s="24">
        <v>0.35776788839043033</v>
      </c>
      <c r="F255" s="24">
        <v>0</v>
      </c>
      <c r="I255" s="53">
        <v>0</v>
      </c>
      <c r="J255" s="53">
        <v>6819.5676431059837</v>
      </c>
      <c r="K255" s="53">
        <v>0</v>
      </c>
      <c r="L255" s="24">
        <v>0.79469180107116699</v>
      </c>
      <c r="M255" s="24">
        <v>0.81011724472045898</v>
      </c>
      <c r="N255" s="24">
        <v>0.29672658443450928</v>
      </c>
      <c r="P255" s="53">
        <v>13.743937008217742</v>
      </c>
      <c r="Q255" s="54">
        <v>536.21893713432269</v>
      </c>
      <c r="R255" s="54">
        <v>13.755503826769575</v>
      </c>
      <c r="S255" s="54">
        <v>630.46375939697907</v>
      </c>
      <c r="T255" s="54">
        <v>1.1566818551832725E-2</v>
      </c>
      <c r="U255" s="54">
        <v>94.244822262656385</v>
      </c>
      <c r="W255" s="69">
        <f t="shared" si="20"/>
        <v>1373857.4818846397</v>
      </c>
      <c r="X255" s="69">
        <f t="shared" si="21"/>
        <v>1374919.9189175605</v>
      </c>
      <c r="Y255" s="69">
        <f t="shared" si="18"/>
        <v>1062.4370329206163</v>
      </c>
      <c r="AA255" s="68">
        <f t="shared" si="22"/>
        <v>0</v>
      </c>
      <c r="AB255" s="68">
        <f t="shared" si="23"/>
        <v>1</v>
      </c>
      <c r="AC255" s="68">
        <f t="shared" si="19"/>
        <v>1</v>
      </c>
    </row>
    <row r="256" spans="1:29" x14ac:dyDescent="0.25">
      <c r="A256">
        <v>251</v>
      </c>
      <c r="C256" s="24">
        <v>1.5484809875488281E-2</v>
      </c>
      <c r="D256" s="24">
        <v>1.8432214856147766E-2</v>
      </c>
      <c r="E256" s="24">
        <v>0.26905368243356004</v>
      </c>
      <c r="F256" s="24">
        <v>0</v>
      </c>
      <c r="I256" s="53">
        <v>0</v>
      </c>
      <c r="J256" s="53">
        <v>3907.419741153717</v>
      </c>
      <c r="K256" s="53">
        <v>0</v>
      </c>
      <c r="L256" s="24">
        <v>0.82496196031570435</v>
      </c>
      <c r="M256" s="24">
        <v>0.76426064968109131</v>
      </c>
      <c r="N256" s="24">
        <v>0.31910735368728638</v>
      </c>
      <c r="P256" s="53">
        <v>14.298913900113169</v>
      </c>
      <c r="Q256" s="54">
        <v>487.99468073650002</v>
      </c>
      <c r="R256" s="54">
        <v>14.33325779054333</v>
      </c>
      <c r="S256" s="54">
        <v>604.58067199973186</v>
      </c>
      <c r="T256" s="54">
        <v>3.4343890430161395E-2</v>
      </c>
      <c r="U256" s="54">
        <v>116.58599126323185</v>
      </c>
      <c r="W256" s="69">
        <f t="shared" si="20"/>
        <v>1429403.3953305804</v>
      </c>
      <c r="X256" s="69">
        <f t="shared" si="21"/>
        <v>1432721.1983823332</v>
      </c>
      <c r="Y256" s="69">
        <f t="shared" si="18"/>
        <v>3317.8030517529078</v>
      </c>
      <c r="AA256" s="68">
        <f t="shared" si="22"/>
        <v>0</v>
      </c>
      <c r="AB256" s="68">
        <f t="shared" si="23"/>
        <v>1</v>
      </c>
      <c r="AC256" s="68">
        <f t="shared" si="19"/>
        <v>1</v>
      </c>
    </row>
    <row r="257" spans="1:29" x14ac:dyDescent="0.25">
      <c r="A257">
        <v>252</v>
      </c>
      <c r="C257" s="24">
        <v>1.3408541679382324E-2</v>
      </c>
      <c r="D257" s="24">
        <v>6.3934922218322754E-3</v>
      </c>
      <c r="E257" s="24">
        <v>0.19045119238283964</v>
      </c>
      <c r="F257" s="24">
        <v>0</v>
      </c>
      <c r="I257" s="53">
        <v>0</v>
      </c>
      <c r="J257" s="53">
        <v>9577.7213573455811</v>
      </c>
      <c r="K257" s="53">
        <v>0</v>
      </c>
      <c r="L257" s="24">
        <v>0.87737607955932617</v>
      </c>
      <c r="M257" s="24">
        <v>0.72802442312240601</v>
      </c>
      <c r="N257" s="24">
        <v>0.32662421464920044</v>
      </c>
      <c r="P257" s="53">
        <v>15.226722972697528</v>
      </c>
      <c r="Q257" s="54">
        <v>573.62327593949101</v>
      </c>
      <c r="R257" s="54">
        <v>15.277606995585446</v>
      </c>
      <c r="S257" s="54">
        <v>613.66349835977485</v>
      </c>
      <c r="T257" s="54">
        <v>5.0884022887917268E-2</v>
      </c>
      <c r="U257" s="54">
        <v>40.04022242028384</v>
      </c>
      <c r="W257" s="69">
        <f t="shared" si="20"/>
        <v>1522098.6739938136</v>
      </c>
      <c r="X257" s="69">
        <f t="shared" si="21"/>
        <v>1527147.0360601849</v>
      </c>
      <c r="Y257" s="69">
        <f t="shared" si="18"/>
        <v>5048.3620663714437</v>
      </c>
      <c r="AA257" s="68">
        <f t="shared" si="22"/>
        <v>0</v>
      </c>
      <c r="AB257" s="68">
        <f t="shared" si="23"/>
        <v>1</v>
      </c>
      <c r="AC257" s="68">
        <f t="shared" si="19"/>
        <v>1</v>
      </c>
    </row>
    <row r="258" spans="1:29" x14ac:dyDescent="0.25">
      <c r="A258">
        <v>253</v>
      </c>
      <c r="C258" s="24">
        <v>2.5544077157974243E-2</v>
      </c>
      <c r="D258" s="24">
        <v>4.6391785144805908E-3</v>
      </c>
      <c r="E258" s="24">
        <v>0.30551278640737628</v>
      </c>
      <c r="F258" s="24">
        <v>0</v>
      </c>
      <c r="I258" s="53">
        <v>0</v>
      </c>
      <c r="J258" s="53">
        <v>4921.6439947485924</v>
      </c>
      <c r="K258" s="53">
        <v>0</v>
      </c>
      <c r="L258" s="24">
        <v>0.84859094023704529</v>
      </c>
      <c r="M258" s="24">
        <v>0.68892264366149902</v>
      </c>
      <c r="N258" s="24">
        <v>0.31922626495361328</v>
      </c>
      <c r="P258" s="53">
        <v>14.549679048799982</v>
      </c>
      <c r="Q258" s="54">
        <v>484.45647339049816</v>
      </c>
      <c r="R258" s="54">
        <v>14.58879036792</v>
      </c>
      <c r="S258" s="54">
        <v>606.89636701305653</v>
      </c>
      <c r="T258" s="54">
        <v>3.911131912001764E-2</v>
      </c>
      <c r="U258" s="54">
        <v>122.43989362255837</v>
      </c>
      <c r="W258" s="69">
        <f t="shared" si="20"/>
        <v>1454483.4484066076</v>
      </c>
      <c r="X258" s="69">
        <f t="shared" si="21"/>
        <v>1458272.1404249871</v>
      </c>
      <c r="Y258" s="69">
        <f t="shared" si="18"/>
        <v>3788.6920183792058</v>
      </c>
      <c r="AA258" s="68">
        <f t="shared" si="22"/>
        <v>0</v>
      </c>
      <c r="AB258" s="68">
        <f t="shared" si="23"/>
        <v>1</v>
      </c>
      <c r="AC258" s="68">
        <f t="shared" si="19"/>
        <v>1</v>
      </c>
    </row>
    <row r="259" spans="1:29" x14ac:dyDescent="0.25">
      <c r="A259">
        <v>254</v>
      </c>
      <c r="C259" s="24">
        <v>4.8932313919067383E-2</v>
      </c>
      <c r="D259" s="24">
        <v>1.3618052005767822E-2</v>
      </c>
      <c r="E259" s="24">
        <v>0.38573762290749947</v>
      </c>
      <c r="F259" s="24">
        <v>0</v>
      </c>
      <c r="I259" s="53">
        <v>0</v>
      </c>
      <c r="J259" s="53">
        <v>4730.3608153015375</v>
      </c>
      <c r="K259" s="53">
        <v>0</v>
      </c>
      <c r="L259" s="24">
        <v>0.81933867931365967</v>
      </c>
      <c r="M259" s="24">
        <v>0.77340191602706909</v>
      </c>
      <c r="N259" s="24">
        <v>0.32901996374130249</v>
      </c>
      <c r="P259" s="53">
        <v>13.721969758654408</v>
      </c>
      <c r="Q259" s="54">
        <v>500.21534892772013</v>
      </c>
      <c r="R259" s="54">
        <v>13.747665689797087</v>
      </c>
      <c r="S259" s="54">
        <v>620.58055061115545</v>
      </c>
      <c r="T259" s="54">
        <v>2.5695931142678319E-2</v>
      </c>
      <c r="U259" s="54">
        <v>120.36520168343532</v>
      </c>
      <c r="W259" s="69">
        <f t="shared" si="20"/>
        <v>1371696.7605165131</v>
      </c>
      <c r="X259" s="69">
        <f t="shared" si="21"/>
        <v>1374145.9884290975</v>
      </c>
      <c r="Y259" s="69">
        <f t="shared" si="18"/>
        <v>2449.2279125843966</v>
      </c>
      <c r="AA259" s="68">
        <f t="shared" si="22"/>
        <v>0</v>
      </c>
      <c r="AB259" s="68">
        <f t="shared" si="23"/>
        <v>1</v>
      </c>
      <c r="AC259" s="68">
        <f t="shared" si="19"/>
        <v>1</v>
      </c>
    </row>
    <row r="260" spans="1:29" x14ac:dyDescent="0.25">
      <c r="A260">
        <v>255</v>
      </c>
      <c r="C260" s="24">
        <v>4.4607669115066528E-3</v>
      </c>
      <c r="D260" s="24">
        <v>3.6268830299377441E-3</v>
      </c>
      <c r="E260" s="24">
        <v>0.3063665371655499</v>
      </c>
      <c r="F260" s="24">
        <v>0</v>
      </c>
      <c r="I260" s="53">
        <v>0</v>
      </c>
      <c r="J260" s="53">
        <v>3512.7904266119003</v>
      </c>
      <c r="K260" s="53">
        <v>0</v>
      </c>
      <c r="L260" s="24">
        <v>0.90547680854797363</v>
      </c>
      <c r="M260" s="24">
        <v>0.73015755414962769</v>
      </c>
      <c r="N260" s="24">
        <v>0.30326998233795166</v>
      </c>
      <c r="P260" s="53">
        <v>15.866056056327055</v>
      </c>
      <c r="Q260" s="54">
        <v>448.60557425493135</v>
      </c>
      <c r="R260" s="54">
        <v>15.905114661971252</v>
      </c>
      <c r="S260" s="54">
        <v>595.87491389586728</v>
      </c>
      <c r="T260" s="54">
        <v>3.9058605644196831E-2</v>
      </c>
      <c r="U260" s="54">
        <v>147.26933964093593</v>
      </c>
      <c r="W260" s="69">
        <f t="shared" si="20"/>
        <v>1586157.0000584507</v>
      </c>
      <c r="X260" s="69">
        <f t="shared" si="21"/>
        <v>1589915.5912832292</v>
      </c>
      <c r="Y260" s="69">
        <f t="shared" si="18"/>
        <v>3758.5912247787473</v>
      </c>
      <c r="AA260" s="68">
        <f t="shared" si="22"/>
        <v>0</v>
      </c>
      <c r="AB260" s="68">
        <f t="shared" si="23"/>
        <v>1</v>
      </c>
      <c r="AC260" s="68">
        <f t="shared" si="19"/>
        <v>1</v>
      </c>
    </row>
    <row r="261" spans="1:29" x14ac:dyDescent="0.25">
      <c r="A261">
        <v>256</v>
      </c>
      <c r="C261" s="24">
        <v>3.8547396659851074E-2</v>
      </c>
      <c r="D261" s="24">
        <v>1.347649097442627E-2</v>
      </c>
      <c r="E261" s="24">
        <v>0.24330511039895625</v>
      </c>
      <c r="F261" s="24">
        <v>0</v>
      </c>
      <c r="I261" s="53">
        <v>0</v>
      </c>
      <c r="J261" s="53">
        <v>3572.0295272767544</v>
      </c>
      <c r="K261" s="53">
        <v>0</v>
      </c>
      <c r="L261" s="24">
        <v>0.87318289279937744</v>
      </c>
      <c r="M261" s="24">
        <v>0.74809950590133667</v>
      </c>
      <c r="N261" s="24">
        <v>0.28941074013710022</v>
      </c>
      <c r="P261" s="53">
        <v>14.743746761651813</v>
      </c>
      <c r="Q261" s="54">
        <v>493.28709175945744</v>
      </c>
      <c r="R261" s="54">
        <v>14.80782682240023</v>
      </c>
      <c r="S261" s="54">
        <v>603.58921913485096</v>
      </c>
      <c r="T261" s="54">
        <v>6.4080060748416656E-2</v>
      </c>
      <c r="U261" s="54">
        <v>110.30212737539352</v>
      </c>
      <c r="W261" s="69">
        <f t="shared" si="20"/>
        <v>1473881.3890734219</v>
      </c>
      <c r="X261" s="69">
        <f t="shared" si="21"/>
        <v>1480179.0930208883</v>
      </c>
      <c r="Y261" s="69">
        <f t="shared" si="18"/>
        <v>6297.7039474662715</v>
      </c>
      <c r="AA261" s="68">
        <f t="shared" si="22"/>
        <v>0</v>
      </c>
      <c r="AB261" s="68">
        <f t="shared" si="23"/>
        <v>1</v>
      </c>
      <c r="AC261" s="68">
        <f t="shared" si="19"/>
        <v>1</v>
      </c>
    </row>
    <row r="262" spans="1:29" x14ac:dyDescent="0.25">
      <c r="A262">
        <v>257</v>
      </c>
      <c r="C262" s="24">
        <v>5.4612636566162109E-2</v>
      </c>
      <c r="D262" s="24">
        <v>9.8777264356613159E-3</v>
      </c>
      <c r="E262" s="24">
        <v>0.29442738197507856</v>
      </c>
      <c r="F262" s="24">
        <v>0</v>
      </c>
      <c r="I262" s="53">
        <v>0</v>
      </c>
      <c r="J262" s="53">
        <v>4083.7679989635944</v>
      </c>
      <c r="K262" s="53">
        <v>0</v>
      </c>
      <c r="L262" s="24">
        <v>0.81695544719696045</v>
      </c>
      <c r="M262" s="24">
        <v>0.80282294750213623</v>
      </c>
      <c r="N262" s="24">
        <v>0.30705246329307556</v>
      </c>
      <c r="P262" s="53">
        <v>13.611565169284527</v>
      </c>
      <c r="Q262" s="54">
        <v>486.95799588556287</v>
      </c>
      <c r="R262" s="54">
        <v>13.63304030532046</v>
      </c>
      <c r="S262" s="54">
        <v>606.82747599281004</v>
      </c>
      <c r="T262" s="54">
        <v>2.1475136035933318E-2</v>
      </c>
      <c r="U262" s="54">
        <v>119.86948010724717</v>
      </c>
      <c r="W262" s="69">
        <f t="shared" si="20"/>
        <v>1360669.5589325672</v>
      </c>
      <c r="X262" s="69">
        <f t="shared" si="21"/>
        <v>1362697.2030560533</v>
      </c>
      <c r="Y262" s="69">
        <f t="shared" si="18"/>
        <v>2027.6441234860847</v>
      </c>
      <c r="AA262" s="68">
        <f t="shared" si="22"/>
        <v>0</v>
      </c>
      <c r="AB262" s="68">
        <f t="shared" si="23"/>
        <v>1</v>
      </c>
      <c r="AC262" s="68">
        <f t="shared" si="19"/>
        <v>1</v>
      </c>
    </row>
    <row r="263" spans="1:29" x14ac:dyDescent="0.25">
      <c r="A263">
        <v>258</v>
      </c>
      <c r="C263" s="24">
        <v>1.3728737831115723E-3</v>
      </c>
      <c r="D263" s="24">
        <v>7.3487758636474609E-3</v>
      </c>
      <c r="E263" s="24">
        <v>0.26978283834492539</v>
      </c>
      <c r="F263" s="24">
        <v>0</v>
      </c>
      <c r="I263" s="53">
        <v>0</v>
      </c>
      <c r="J263" s="53">
        <v>4835.0845463573933</v>
      </c>
      <c r="K263" s="53">
        <v>0</v>
      </c>
      <c r="L263" s="24">
        <v>0.85737860202789307</v>
      </c>
      <c r="M263" s="24">
        <v>0.73040586709976196</v>
      </c>
      <c r="N263" s="24">
        <v>0.22878074645996094</v>
      </c>
      <c r="P263" s="53">
        <v>15.062683497417611</v>
      </c>
      <c r="Q263" s="54">
        <v>489.69837364984249</v>
      </c>
      <c r="R263" s="54">
        <v>15.106940478050237</v>
      </c>
      <c r="S263" s="54">
        <v>605.10732929928497</v>
      </c>
      <c r="T263" s="54">
        <v>4.4256980632626508E-2</v>
      </c>
      <c r="U263" s="54">
        <v>115.40895564944248</v>
      </c>
      <c r="W263" s="69">
        <f t="shared" si="20"/>
        <v>1505778.6513681114</v>
      </c>
      <c r="X263" s="69">
        <f t="shared" si="21"/>
        <v>1510088.9404757246</v>
      </c>
      <c r="Y263" s="69">
        <f t="shared" ref="Y263:Y326" si="24">T263*cRatio-U263</f>
        <v>4310.2891076132082</v>
      </c>
      <c r="AA263" s="68">
        <f t="shared" si="22"/>
        <v>0</v>
      </c>
      <c r="AB263" s="68">
        <f t="shared" si="23"/>
        <v>1</v>
      </c>
      <c r="AC263" s="68">
        <f t="shared" ref="AC263:AC326" si="25">IF(Y263&gt;0,1,0)</f>
        <v>1</v>
      </c>
    </row>
    <row r="264" spans="1:29" x14ac:dyDescent="0.25">
      <c r="A264">
        <v>259</v>
      </c>
      <c r="C264" s="24">
        <v>1.6607552766799927E-2</v>
      </c>
      <c r="D264" s="24">
        <v>5.8778077363967896E-3</v>
      </c>
      <c r="E264" s="24">
        <v>0.28645562739273256</v>
      </c>
      <c r="F264" s="24">
        <v>0</v>
      </c>
      <c r="I264" s="53">
        <v>0</v>
      </c>
      <c r="J264" s="53">
        <v>5454.6352475881577</v>
      </c>
      <c r="K264" s="53">
        <v>0</v>
      </c>
      <c r="L264" s="24">
        <v>0.85160541534423828</v>
      </c>
      <c r="M264" s="24">
        <v>0.77995389699935913</v>
      </c>
      <c r="N264" s="24">
        <v>0.29144096374511719</v>
      </c>
      <c r="P264" s="53">
        <v>14.75089306591444</v>
      </c>
      <c r="Q264" s="54">
        <v>495.64752937962282</v>
      </c>
      <c r="R264" s="54">
        <v>14.78046255021952</v>
      </c>
      <c r="S264" s="54">
        <v>608.47531754319357</v>
      </c>
      <c r="T264" s="54">
        <v>2.9569484305079996E-2</v>
      </c>
      <c r="U264" s="54">
        <v>112.82778816357074</v>
      </c>
      <c r="W264" s="69">
        <f t="shared" si="20"/>
        <v>1474593.6590620643</v>
      </c>
      <c r="X264" s="69">
        <f t="shared" si="21"/>
        <v>1477437.7797044087</v>
      </c>
      <c r="Y264" s="69">
        <f t="shared" si="24"/>
        <v>2844.1206423444287</v>
      </c>
      <c r="AA264" s="68">
        <f t="shared" si="22"/>
        <v>0</v>
      </c>
      <c r="AB264" s="68">
        <f t="shared" si="23"/>
        <v>1</v>
      </c>
      <c r="AC264" s="68">
        <f t="shared" si="25"/>
        <v>1</v>
      </c>
    </row>
    <row r="265" spans="1:29" x14ac:dyDescent="0.25">
      <c r="A265">
        <v>260</v>
      </c>
      <c r="C265" s="24">
        <v>1.4150142669677734E-2</v>
      </c>
      <c r="D265" s="24">
        <v>4.0931105613708496E-3</v>
      </c>
      <c r="E265" s="24">
        <v>0.32280838881118934</v>
      </c>
      <c r="F265" s="24">
        <v>0</v>
      </c>
      <c r="I265" s="53">
        <v>0</v>
      </c>
      <c r="J265" s="53">
        <v>4872.1069470047951</v>
      </c>
      <c r="K265" s="53">
        <v>0</v>
      </c>
      <c r="L265" s="24">
        <v>0.90032494068145752</v>
      </c>
      <c r="M265" s="24">
        <v>0.76386046409606934</v>
      </c>
      <c r="N265" s="24">
        <v>0.31880590319633484</v>
      </c>
      <c r="P265" s="53">
        <v>15.63099886108397</v>
      </c>
      <c r="Q265" s="54">
        <v>465.61005737423346</v>
      </c>
      <c r="R265" s="54">
        <v>15.662624685074919</v>
      </c>
      <c r="S265" s="54">
        <v>602.32266423160502</v>
      </c>
      <c r="T265" s="54">
        <v>3.1625823990948376E-2</v>
      </c>
      <c r="U265" s="54">
        <v>136.71260685737155</v>
      </c>
      <c r="W265" s="69">
        <f t="shared" si="20"/>
        <v>1562634.2760510228</v>
      </c>
      <c r="X265" s="69">
        <f t="shared" si="21"/>
        <v>1565660.1458432605</v>
      </c>
      <c r="Y265" s="69">
        <f t="shared" si="24"/>
        <v>3025.8697922374658</v>
      </c>
      <c r="AA265" s="68">
        <f t="shared" si="22"/>
        <v>0</v>
      </c>
      <c r="AB265" s="68">
        <f t="shared" si="23"/>
        <v>1</v>
      </c>
      <c r="AC265" s="68">
        <f t="shared" si="25"/>
        <v>1</v>
      </c>
    </row>
    <row r="266" spans="1:29" x14ac:dyDescent="0.25">
      <c r="A266">
        <v>261</v>
      </c>
      <c r="C266" s="24">
        <v>9.7932964563369751E-3</v>
      </c>
      <c r="D266" s="24">
        <v>6.4895153045654297E-2</v>
      </c>
      <c r="E266" s="24">
        <v>0.17912716824096445</v>
      </c>
      <c r="F266" s="24">
        <v>0</v>
      </c>
      <c r="I266" s="53">
        <v>0</v>
      </c>
      <c r="J266" s="53">
        <v>5972.3365120589733</v>
      </c>
      <c r="K266" s="53">
        <v>0</v>
      </c>
      <c r="L266" s="24">
        <v>0.82266199588775635</v>
      </c>
      <c r="M266" s="24">
        <v>0.7632712721824646</v>
      </c>
      <c r="N266" s="24">
        <v>0.30876362323760986</v>
      </c>
      <c r="P266" s="53">
        <v>14.328023396940353</v>
      </c>
      <c r="Q266" s="54">
        <v>524.23020237870696</v>
      </c>
      <c r="R266" s="54">
        <v>14.377744238478083</v>
      </c>
      <c r="S266" s="54">
        <v>602.70691499153838</v>
      </c>
      <c r="T266" s="54">
        <v>4.972084153773082E-2</v>
      </c>
      <c r="U266" s="54">
        <v>78.47671261283142</v>
      </c>
      <c r="W266" s="69">
        <f t="shared" ref="W266:W329" si="26">P266*cRatio-Q266</f>
        <v>1432278.1094916565</v>
      </c>
      <c r="X266" s="69">
        <f t="shared" ref="X266:X329" si="27">R266*cRatio-S266</f>
        <v>1437171.7169328167</v>
      </c>
      <c r="Y266" s="69">
        <f t="shared" si="24"/>
        <v>4893.6074411602503</v>
      </c>
      <c r="AA266" s="68">
        <f t="shared" ref="AA266:AA329" si="28">IF(MAX(W266:X266)=W266,1,0)</f>
        <v>0</v>
      </c>
      <c r="AB266" s="68">
        <f t="shared" ref="AB266:AB329" si="29">IF(MAX(W266:X266)=X266,1,0)</f>
        <v>1</v>
      </c>
      <c r="AC266" s="68">
        <f t="shared" si="25"/>
        <v>1</v>
      </c>
    </row>
    <row r="267" spans="1:29" x14ac:dyDescent="0.25">
      <c r="A267">
        <v>262</v>
      </c>
      <c r="C267" s="24">
        <v>3.581315279006958E-2</v>
      </c>
      <c r="D267" s="24">
        <v>2.2140324115753174E-2</v>
      </c>
      <c r="E267" s="24">
        <v>0.30196811691852815</v>
      </c>
      <c r="F267" s="24">
        <v>0</v>
      </c>
      <c r="I267" s="53">
        <v>0</v>
      </c>
      <c r="J267" s="53">
        <v>4321.4973993599415</v>
      </c>
      <c r="K267" s="53">
        <v>0</v>
      </c>
      <c r="L267" s="24">
        <v>0.89894366264343262</v>
      </c>
      <c r="M267" s="24">
        <v>0.76455968618392944</v>
      </c>
      <c r="N267" s="24">
        <v>0.25818920135498047</v>
      </c>
      <c r="P267" s="53">
        <v>15.240356355836953</v>
      </c>
      <c r="Q267" s="54">
        <v>483.5078413337979</v>
      </c>
      <c r="R267" s="54">
        <v>15.28861875144444</v>
      </c>
      <c r="S267" s="54">
        <v>606.34097539546201</v>
      </c>
      <c r="T267" s="54">
        <v>4.8262395607487463E-2</v>
      </c>
      <c r="U267" s="54">
        <v>122.83313406166411</v>
      </c>
      <c r="W267" s="69">
        <f t="shared" si="26"/>
        <v>1523552.1277423615</v>
      </c>
      <c r="X267" s="69">
        <f t="shared" si="27"/>
        <v>1528255.5341690485</v>
      </c>
      <c r="Y267" s="69">
        <f t="shared" si="24"/>
        <v>4703.4064266870819</v>
      </c>
      <c r="AA267" s="68">
        <f t="shared" si="28"/>
        <v>0</v>
      </c>
      <c r="AB267" s="68">
        <f t="shared" si="29"/>
        <v>1</v>
      </c>
      <c r="AC267" s="68">
        <f t="shared" si="25"/>
        <v>1</v>
      </c>
    </row>
    <row r="268" spans="1:29" x14ac:dyDescent="0.25">
      <c r="A268">
        <v>263</v>
      </c>
      <c r="C268" s="24">
        <v>8.3580613136291504E-3</v>
      </c>
      <c r="D268" s="24">
        <v>6.0017555952072144E-3</v>
      </c>
      <c r="E268" s="24">
        <v>0.2583880132637999</v>
      </c>
      <c r="F268" s="24">
        <v>0</v>
      </c>
      <c r="I268" s="53">
        <v>0</v>
      </c>
      <c r="J268" s="53">
        <v>5842.2842994332314</v>
      </c>
      <c r="K268" s="53">
        <v>0</v>
      </c>
      <c r="L268" s="24">
        <v>0.83512628078460693</v>
      </c>
      <c r="M268" s="24">
        <v>0.74582386016845703</v>
      </c>
      <c r="N268" s="24">
        <v>0.30154544115066528</v>
      </c>
      <c r="P268" s="53">
        <v>14.575498731992514</v>
      </c>
      <c r="Q268" s="54">
        <v>526.46691755554014</v>
      </c>
      <c r="R268" s="54">
        <v>14.614235533667596</v>
      </c>
      <c r="S268" s="54">
        <v>613.68804261774039</v>
      </c>
      <c r="T268" s="54">
        <v>3.8736801675081978E-2</v>
      </c>
      <c r="U268" s="54">
        <v>87.221125062200258</v>
      </c>
      <c r="W268" s="69">
        <f t="shared" si="26"/>
        <v>1457023.4062816959</v>
      </c>
      <c r="X268" s="69">
        <f t="shared" si="27"/>
        <v>1460809.8653241419</v>
      </c>
      <c r="Y268" s="69">
        <f t="shared" si="24"/>
        <v>3786.4590424459975</v>
      </c>
      <c r="AA268" s="68">
        <f t="shared" si="28"/>
        <v>0</v>
      </c>
      <c r="AB268" s="68">
        <f t="shared" si="29"/>
        <v>1</v>
      </c>
      <c r="AC268" s="68">
        <f t="shared" si="25"/>
        <v>1</v>
      </c>
    </row>
    <row r="269" spans="1:29" x14ac:dyDescent="0.25">
      <c r="A269">
        <v>264</v>
      </c>
      <c r="C269" s="24">
        <v>2.6542842388153076E-2</v>
      </c>
      <c r="D269" s="24">
        <v>2.0627424120903015E-2</v>
      </c>
      <c r="E269" s="24">
        <v>0.29955535531951349</v>
      </c>
      <c r="F269" s="24">
        <v>0</v>
      </c>
      <c r="I269" s="53">
        <v>0</v>
      </c>
      <c r="J269" s="53">
        <v>3551.1795431375504</v>
      </c>
      <c r="K269" s="53">
        <v>0</v>
      </c>
      <c r="L269" s="24">
        <v>0.82911163568496704</v>
      </c>
      <c r="M269" s="24">
        <v>0.78769171237945557</v>
      </c>
      <c r="N269" s="24">
        <v>0.24644279479980469</v>
      </c>
      <c r="P269" s="53">
        <v>14.207093483697209</v>
      </c>
      <c r="Q269" s="54">
        <v>483.20465572501189</v>
      </c>
      <c r="R269" s="54">
        <v>14.241372592236443</v>
      </c>
      <c r="S269" s="54">
        <v>606.05680639346906</v>
      </c>
      <c r="T269" s="54">
        <v>3.4279108539234215E-2</v>
      </c>
      <c r="U269" s="54">
        <v>122.85215066845717</v>
      </c>
      <c r="W269" s="69">
        <f t="shared" si="26"/>
        <v>1420226.1437139958</v>
      </c>
      <c r="X269" s="69">
        <f t="shared" si="27"/>
        <v>1423531.202417251</v>
      </c>
      <c r="Y269" s="69">
        <f t="shared" si="24"/>
        <v>3305.0587032549647</v>
      </c>
      <c r="AA269" s="68">
        <f t="shared" si="28"/>
        <v>0</v>
      </c>
      <c r="AB269" s="68">
        <f t="shared" si="29"/>
        <v>1</v>
      </c>
      <c r="AC269" s="68">
        <f t="shared" si="25"/>
        <v>1</v>
      </c>
    </row>
    <row r="270" spans="1:29" x14ac:dyDescent="0.25">
      <c r="A270">
        <v>265</v>
      </c>
      <c r="C270" s="24">
        <v>2.6746034622192383E-2</v>
      </c>
      <c r="D270" s="24">
        <v>1.4844357967376709E-2</v>
      </c>
      <c r="E270" s="24">
        <v>0.40188926595347202</v>
      </c>
      <c r="F270" s="24">
        <v>0</v>
      </c>
      <c r="I270" s="53">
        <v>0</v>
      </c>
      <c r="J270" s="53">
        <v>5858.2006022334099</v>
      </c>
      <c r="K270" s="53">
        <v>0</v>
      </c>
      <c r="L270" s="24">
        <v>0.88621306419372559</v>
      </c>
      <c r="M270" s="24">
        <v>0.79486215114593506</v>
      </c>
      <c r="N270" s="24">
        <v>0.26978963613510132</v>
      </c>
      <c r="P270" s="53">
        <v>15.198000060686626</v>
      </c>
      <c r="Q270" s="54">
        <v>468.50981780229284</v>
      </c>
      <c r="R270" s="54">
        <v>15.22001076988329</v>
      </c>
      <c r="S270" s="54">
        <v>609.17395638176879</v>
      </c>
      <c r="T270" s="54">
        <v>2.2010709196663925E-2</v>
      </c>
      <c r="U270" s="54">
        <v>140.66413857947595</v>
      </c>
      <c r="W270" s="69">
        <f t="shared" si="26"/>
        <v>1519331.4962508602</v>
      </c>
      <c r="X270" s="69">
        <f t="shared" si="27"/>
        <v>1521391.9030319471</v>
      </c>
      <c r="Y270" s="69">
        <f t="shared" si="24"/>
        <v>2060.4067810869165</v>
      </c>
      <c r="AA270" s="68">
        <f t="shared" si="28"/>
        <v>0</v>
      </c>
      <c r="AB270" s="68">
        <f t="shared" si="29"/>
        <v>1</v>
      </c>
      <c r="AC270" s="68">
        <f t="shared" si="25"/>
        <v>1</v>
      </c>
    </row>
    <row r="271" spans="1:29" x14ac:dyDescent="0.25">
      <c r="A271">
        <v>266</v>
      </c>
      <c r="C271" s="24">
        <v>4.7270655632019043E-3</v>
      </c>
      <c r="D271" s="24">
        <v>4.7048568725585938E-2</v>
      </c>
      <c r="E271" s="24">
        <v>0.34672326304415046</v>
      </c>
      <c r="F271" s="24">
        <v>0</v>
      </c>
      <c r="I271" s="53">
        <v>0</v>
      </c>
      <c r="J271" s="53">
        <v>5818.5076341032982</v>
      </c>
      <c r="K271" s="53">
        <v>0</v>
      </c>
      <c r="L271" s="24">
        <v>0.84794622659683228</v>
      </c>
      <c r="M271" s="24">
        <v>0.73220908641815186</v>
      </c>
      <c r="N271" s="24">
        <v>0.31025302410125732</v>
      </c>
      <c r="P271" s="53">
        <v>14.820019678452265</v>
      </c>
      <c r="Q271" s="54">
        <v>545.09495462007192</v>
      </c>
      <c r="R271" s="54">
        <v>14.876330341357775</v>
      </c>
      <c r="S271" s="54">
        <v>632.13690439674554</v>
      </c>
      <c r="T271" s="54">
        <v>5.6310662905509901E-2</v>
      </c>
      <c r="U271" s="54">
        <v>87.041949776673619</v>
      </c>
      <c r="W271" s="69">
        <f t="shared" si="26"/>
        <v>1481456.8728906065</v>
      </c>
      <c r="X271" s="69">
        <f t="shared" si="27"/>
        <v>1487000.8972313807</v>
      </c>
      <c r="Y271" s="69">
        <f t="shared" si="24"/>
        <v>5544.0243407743164</v>
      </c>
      <c r="AA271" s="68">
        <f t="shared" si="28"/>
        <v>0</v>
      </c>
      <c r="AB271" s="68">
        <f t="shared" si="29"/>
        <v>1</v>
      </c>
      <c r="AC271" s="68">
        <f t="shared" si="25"/>
        <v>1</v>
      </c>
    </row>
    <row r="272" spans="1:29" x14ac:dyDescent="0.25">
      <c r="A272">
        <v>267</v>
      </c>
      <c r="C272" s="24">
        <v>5.0316154956817627E-3</v>
      </c>
      <c r="D272" s="24">
        <v>7.9834312200546265E-3</v>
      </c>
      <c r="E272" s="24">
        <v>0.38355823451926724</v>
      </c>
      <c r="F272" s="24">
        <v>0</v>
      </c>
      <c r="I272" s="53">
        <v>0</v>
      </c>
      <c r="J272" s="53">
        <v>6264.9021856486797</v>
      </c>
      <c r="K272" s="53">
        <v>0</v>
      </c>
      <c r="L272" s="24">
        <v>0.84386825561523438</v>
      </c>
      <c r="M272" s="24">
        <v>0.76603525876998901</v>
      </c>
      <c r="N272" s="24">
        <v>0.25633645057678223</v>
      </c>
      <c r="P272" s="53">
        <v>14.779306295088769</v>
      </c>
      <c r="Q272" s="54">
        <v>526.14300797411033</v>
      </c>
      <c r="R272" s="54">
        <v>14.810732398458336</v>
      </c>
      <c r="S272" s="54">
        <v>630.28572768627373</v>
      </c>
      <c r="T272" s="54">
        <v>3.142610336956686E-2</v>
      </c>
      <c r="U272" s="54">
        <v>104.1427197121634</v>
      </c>
      <c r="W272" s="69">
        <f t="shared" si="26"/>
        <v>1477404.4865009028</v>
      </c>
      <c r="X272" s="69">
        <f t="shared" si="27"/>
        <v>1480442.9541181475</v>
      </c>
      <c r="Y272" s="69">
        <f t="shared" si="24"/>
        <v>3038.4676172445224</v>
      </c>
      <c r="AA272" s="68">
        <f t="shared" si="28"/>
        <v>0</v>
      </c>
      <c r="AB272" s="68">
        <f t="shared" si="29"/>
        <v>1</v>
      </c>
      <c r="AC272" s="68">
        <f t="shared" si="25"/>
        <v>1</v>
      </c>
    </row>
    <row r="273" spans="1:29" x14ac:dyDescent="0.25">
      <c r="A273">
        <v>268</v>
      </c>
      <c r="C273" s="24">
        <v>1.6171708703041077E-2</v>
      </c>
      <c r="D273" s="24">
        <v>3.1645506620407104E-2</v>
      </c>
      <c r="E273" s="24">
        <v>0.4557328267814772</v>
      </c>
      <c r="F273" s="24">
        <v>0</v>
      </c>
      <c r="I273" s="53">
        <v>0</v>
      </c>
      <c r="J273" s="53">
        <v>5408.8584147393703</v>
      </c>
      <c r="K273" s="53">
        <v>0</v>
      </c>
      <c r="L273" s="24">
        <v>0.86430060863494873</v>
      </c>
      <c r="M273" s="24">
        <v>0.82121706008911133</v>
      </c>
      <c r="N273" s="24">
        <v>0.30849111080169678</v>
      </c>
      <c r="P273" s="53">
        <v>14.973165351252128</v>
      </c>
      <c r="Q273" s="54">
        <v>511.68928109730081</v>
      </c>
      <c r="R273" s="54">
        <v>14.998288393636047</v>
      </c>
      <c r="S273" s="54">
        <v>633.12802644710689</v>
      </c>
      <c r="T273" s="54">
        <v>2.512304238391927E-2</v>
      </c>
      <c r="U273" s="54">
        <v>121.43874534980608</v>
      </c>
      <c r="W273" s="69">
        <f t="shared" si="26"/>
        <v>1496804.8458441154</v>
      </c>
      <c r="X273" s="69">
        <f t="shared" si="27"/>
        <v>1499195.7113371578</v>
      </c>
      <c r="Y273" s="69">
        <f t="shared" si="24"/>
        <v>2390.8654930421208</v>
      </c>
      <c r="AA273" s="68">
        <f t="shared" si="28"/>
        <v>0</v>
      </c>
      <c r="AB273" s="68">
        <f t="shared" si="29"/>
        <v>1</v>
      </c>
      <c r="AC273" s="68">
        <f t="shared" si="25"/>
        <v>1</v>
      </c>
    </row>
    <row r="274" spans="1:29" x14ac:dyDescent="0.25">
      <c r="A274">
        <v>269</v>
      </c>
      <c r="C274" s="24">
        <v>8.4741413593292236E-3</v>
      </c>
      <c r="D274" s="24">
        <v>8.1877410411834717E-3</v>
      </c>
      <c r="E274" s="24">
        <v>0.15138782681171795</v>
      </c>
      <c r="F274" s="24">
        <v>0</v>
      </c>
      <c r="I274" s="53">
        <v>0</v>
      </c>
      <c r="J274" s="53">
        <v>5882.6291933655739</v>
      </c>
      <c r="K274" s="53">
        <v>0</v>
      </c>
      <c r="L274" s="24">
        <v>0.77370357513427734</v>
      </c>
      <c r="M274" s="24">
        <v>0.72411489486694336</v>
      </c>
      <c r="N274" s="24">
        <v>0.31395214796066284</v>
      </c>
      <c r="P274" s="53">
        <v>13.501762741523354</v>
      </c>
      <c r="Q274" s="54">
        <v>567.54377488698412</v>
      </c>
      <c r="R274" s="54">
        <v>13.543003773005715</v>
      </c>
      <c r="S274" s="54">
        <v>605.77325731023677</v>
      </c>
      <c r="T274" s="54">
        <v>4.1241031482361024E-2</v>
      </c>
      <c r="U274" s="54">
        <v>38.229482423252648</v>
      </c>
      <c r="W274" s="69">
        <f t="shared" si="26"/>
        <v>1349608.7303774485</v>
      </c>
      <c r="X274" s="69">
        <f t="shared" si="27"/>
        <v>1353694.6040432611</v>
      </c>
      <c r="Y274" s="69">
        <f t="shared" si="24"/>
        <v>4085.8736658128496</v>
      </c>
      <c r="AA274" s="68">
        <f t="shared" si="28"/>
        <v>0</v>
      </c>
      <c r="AB274" s="68">
        <f t="shared" si="29"/>
        <v>1</v>
      </c>
      <c r="AC274" s="68">
        <f t="shared" si="25"/>
        <v>1</v>
      </c>
    </row>
    <row r="275" spans="1:29" x14ac:dyDescent="0.25">
      <c r="A275">
        <v>270</v>
      </c>
      <c r="C275" s="24">
        <v>4.1365742683410645E-2</v>
      </c>
      <c r="D275" s="24">
        <v>1.9025057554244995E-2</v>
      </c>
      <c r="E275" s="24">
        <v>0.27762111270714362</v>
      </c>
      <c r="F275" s="24">
        <v>0</v>
      </c>
      <c r="I275" s="53">
        <v>0</v>
      </c>
      <c r="J275" s="53">
        <v>8149.9107182025909</v>
      </c>
      <c r="K275" s="53">
        <v>0</v>
      </c>
      <c r="L275" s="24">
        <v>0.82252883911132813</v>
      </c>
      <c r="M275" s="24">
        <v>0.77588629722595215</v>
      </c>
      <c r="N275" s="24">
        <v>0.32710254192352295</v>
      </c>
      <c r="P275" s="53">
        <v>13.858121018530104</v>
      </c>
      <c r="Q275" s="54">
        <v>706.83335704391459</v>
      </c>
      <c r="R275" s="54">
        <v>13.907983831841676</v>
      </c>
      <c r="S275" s="54">
        <v>667.59380716617568</v>
      </c>
      <c r="T275" s="54">
        <v>4.9862813311571941E-2</v>
      </c>
      <c r="U275" s="54">
        <v>-39.239549877738909</v>
      </c>
      <c r="W275" s="69">
        <f t="shared" si="26"/>
        <v>1385105.2684959664</v>
      </c>
      <c r="X275" s="69">
        <f t="shared" si="27"/>
        <v>1390130.7893770013</v>
      </c>
      <c r="Y275" s="69">
        <f t="shared" si="24"/>
        <v>5025.5208810349332</v>
      </c>
      <c r="AA275" s="68">
        <f t="shared" si="28"/>
        <v>0</v>
      </c>
      <c r="AB275" s="68">
        <f t="shared" si="29"/>
        <v>1</v>
      </c>
      <c r="AC275" s="68">
        <f t="shared" si="25"/>
        <v>1</v>
      </c>
    </row>
    <row r="276" spans="1:29" x14ac:dyDescent="0.25">
      <c r="A276">
        <v>271</v>
      </c>
      <c r="C276" s="24">
        <v>6.526947021484375E-2</v>
      </c>
      <c r="D276" s="24">
        <v>7.0184469223022461E-3</v>
      </c>
      <c r="E276" s="24">
        <v>0.1759192745188124</v>
      </c>
      <c r="F276" s="24">
        <v>0</v>
      </c>
      <c r="I276" s="53">
        <v>0</v>
      </c>
      <c r="J276" s="53">
        <v>6723.1617867946625</v>
      </c>
      <c r="K276" s="53">
        <v>0</v>
      </c>
      <c r="L276" s="24">
        <v>0.80497252941131592</v>
      </c>
      <c r="M276" s="24">
        <v>0.73541152477264404</v>
      </c>
      <c r="N276" s="24">
        <v>0.32226991653442383</v>
      </c>
      <c r="P276" s="53">
        <v>13.24819513355162</v>
      </c>
      <c r="Q276" s="54">
        <v>527.64241530033291</v>
      </c>
      <c r="R276" s="54">
        <v>13.283027650393807</v>
      </c>
      <c r="S276" s="54">
        <v>602.91775791915245</v>
      </c>
      <c r="T276" s="54">
        <v>3.4832516842186578E-2</v>
      </c>
      <c r="U276" s="54">
        <v>75.275342618819536</v>
      </c>
      <c r="W276" s="69">
        <f t="shared" si="26"/>
        <v>1324291.8709398618</v>
      </c>
      <c r="X276" s="69">
        <f t="shared" si="27"/>
        <v>1327699.8472814616</v>
      </c>
      <c r="Y276" s="69">
        <f t="shared" si="24"/>
        <v>3407.9763415998382</v>
      </c>
      <c r="AA276" s="68">
        <f t="shared" si="28"/>
        <v>0</v>
      </c>
      <c r="AB276" s="68">
        <f t="shared" si="29"/>
        <v>1</v>
      </c>
      <c r="AC276" s="68">
        <f t="shared" si="25"/>
        <v>1</v>
      </c>
    </row>
    <row r="277" spans="1:29" x14ac:dyDescent="0.25">
      <c r="A277">
        <v>272</v>
      </c>
      <c r="C277" s="24">
        <v>2.3743331432342529E-2</v>
      </c>
      <c r="D277" s="24">
        <v>2.0027250051498413E-2</v>
      </c>
      <c r="E277" s="24">
        <v>0.35530286926600185</v>
      </c>
      <c r="F277" s="24">
        <v>0</v>
      </c>
      <c r="I277" s="53">
        <v>0</v>
      </c>
      <c r="J277" s="53">
        <v>5153.9065316319466</v>
      </c>
      <c r="K277" s="53">
        <v>0</v>
      </c>
      <c r="L277" s="24">
        <v>0.80695414543151855</v>
      </c>
      <c r="M277" s="24">
        <v>0.76175791025161743</v>
      </c>
      <c r="N277" s="24">
        <v>0.31139472126960754</v>
      </c>
      <c r="P277" s="53">
        <v>13.857603690998895</v>
      </c>
      <c r="Q277" s="54">
        <v>549.11757410064956</v>
      </c>
      <c r="R277" s="54">
        <v>13.894332319248358</v>
      </c>
      <c r="S277" s="54">
        <v>635.10862825837228</v>
      </c>
      <c r="T277" s="54">
        <v>3.6728628249463213E-2</v>
      </c>
      <c r="U277" s="54">
        <v>85.991054157722715</v>
      </c>
      <c r="W277" s="69">
        <f t="shared" si="26"/>
        <v>1385211.2515257888</v>
      </c>
      <c r="X277" s="69">
        <f t="shared" si="27"/>
        <v>1388798.1232965775</v>
      </c>
      <c r="Y277" s="69">
        <f t="shared" si="24"/>
        <v>3586.8717707885985</v>
      </c>
      <c r="AA277" s="68">
        <f t="shared" si="28"/>
        <v>0</v>
      </c>
      <c r="AB277" s="68">
        <f t="shared" si="29"/>
        <v>1</v>
      </c>
      <c r="AC277" s="68">
        <f t="shared" si="25"/>
        <v>1</v>
      </c>
    </row>
    <row r="278" spans="1:29" x14ac:dyDescent="0.25">
      <c r="A278">
        <v>273</v>
      </c>
      <c r="C278" s="24">
        <v>2.2324696183204651E-2</v>
      </c>
      <c r="D278" s="24">
        <v>1.0476574301719666E-2</v>
      </c>
      <c r="E278" s="24">
        <v>0.35927911202439194</v>
      </c>
      <c r="F278" s="24">
        <v>0</v>
      </c>
      <c r="I278" s="53">
        <v>0</v>
      </c>
      <c r="J278" s="53">
        <v>5984.3645431101322</v>
      </c>
      <c r="K278" s="53">
        <v>0</v>
      </c>
      <c r="L278" s="24">
        <v>0.88196837902069092</v>
      </c>
      <c r="M278" s="24">
        <v>0.74727845191955566</v>
      </c>
      <c r="N278" s="24">
        <v>0.27012896537780762</v>
      </c>
      <c r="P278" s="53">
        <v>15.162415003618031</v>
      </c>
      <c r="Q278" s="54">
        <v>519.05328757851339</v>
      </c>
      <c r="R278" s="54">
        <v>15.20597966266414</v>
      </c>
      <c r="S278" s="54">
        <v>624.45546681547467</v>
      </c>
      <c r="T278" s="54">
        <v>4.3564659046108289E-2</v>
      </c>
      <c r="U278" s="54">
        <v>105.40217923696127</v>
      </c>
      <c r="W278" s="69">
        <f t="shared" si="26"/>
        <v>1515722.4470742247</v>
      </c>
      <c r="X278" s="69">
        <f t="shared" si="27"/>
        <v>1519973.5107995984</v>
      </c>
      <c r="Y278" s="69">
        <f t="shared" si="24"/>
        <v>4251.0637253738678</v>
      </c>
      <c r="AA278" s="68">
        <f t="shared" si="28"/>
        <v>0</v>
      </c>
      <c r="AB278" s="68">
        <f t="shared" si="29"/>
        <v>1</v>
      </c>
      <c r="AC278" s="68">
        <f t="shared" si="25"/>
        <v>1</v>
      </c>
    </row>
    <row r="279" spans="1:29" x14ac:dyDescent="0.25">
      <c r="A279">
        <v>274</v>
      </c>
      <c r="C279" s="24">
        <v>1.563793420791626E-2</v>
      </c>
      <c r="D279" s="24">
        <v>4.0548205375671387E-2</v>
      </c>
      <c r="E279" s="24">
        <v>0.21692414982866509</v>
      </c>
      <c r="F279" s="24">
        <v>0</v>
      </c>
      <c r="I279" s="53">
        <v>0</v>
      </c>
      <c r="J279" s="53">
        <v>6297.8500500321388</v>
      </c>
      <c r="K279" s="53">
        <v>0</v>
      </c>
      <c r="L279" s="24">
        <v>0.83689409494400024</v>
      </c>
      <c r="M279" s="24">
        <v>0.80176460742950439</v>
      </c>
      <c r="N279" s="24">
        <v>0.27833634614944458</v>
      </c>
      <c r="P279" s="53">
        <v>14.497443786948676</v>
      </c>
      <c r="Q279" s="54">
        <v>551.7464926608626</v>
      </c>
      <c r="R279" s="54">
        <v>14.539469461717587</v>
      </c>
      <c r="S279" s="54">
        <v>613.72439505522334</v>
      </c>
      <c r="T279" s="54">
        <v>4.2025674768911614E-2</v>
      </c>
      <c r="U279" s="54">
        <v>61.97790239436074</v>
      </c>
      <c r="W279" s="69">
        <f t="shared" si="26"/>
        <v>1449192.6322022066</v>
      </c>
      <c r="X279" s="69">
        <f t="shared" si="27"/>
        <v>1453333.2217767034</v>
      </c>
      <c r="Y279" s="69">
        <f t="shared" si="24"/>
        <v>4140.5895744968002</v>
      </c>
      <c r="AA279" s="68">
        <f t="shared" si="28"/>
        <v>0</v>
      </c>
      <c r="AB279" s="68">
        <f t="shared" si="29"/>
        <v>1</v>
      </c>
      <c r="AC279" s="68">
        <f t="shared" si="25"/>
        <v>1</v>
      </c>
    </row>
    <row r="280" spans="1:29" x14ac:dyDescent="0.25">
      <c r="A280">
        <v>275</v>
      </c>
      <c r="C280" s="24">
        <v>2.7428209781646729E-2</v>
      </c>
      <c r="D280" s="24">
        <v>6.8964213132858276E-3</v>
      </c>
      <c r="E280" s="24">
        <v>0.27946592470097659</v>
      </c>
      <c r="F280" s="24">
        <v>0</v>
      </c>
      <c r="I280" s="53">
        <v>0</v>
      </c>
      <c r="J280" s="53">
        <v>4738.7531958520412</v>
      </c>
      <c r="K280" s="53">
        <v>0</v>
      </c>
      <c r="L280" s="24">
        <v>0.85059446096420288</v>
      </c>
      <c r="M280" s="24">
        <v>0.73914682865142822</v>
      </c>
      <c r="N280" s="24">
        <v>0.29253074526786804</v>
      </c>
      <c r="P280" s="53">
        <v>14.546051834335184</v>
      </c>
      <c r="Q280" s="54">
        <v>521.71840436184698</v>
      </c>
      <c r="R280" s="54">
        <v>14.593598506127242</v>
      </c>
      <c r="S280" s="54">
        <v>615.16177441744514</v>
      </c>
      <c r="T280" s="54">
        <v>4.7546671792057182E-2</v>
      </c>
      <c r="U280" s="54">
        <v>93.443370055598166</v>
      </c>
      <c r="W280" s="69">
        <f t="shared" si="26"/>
        <v>1454083.4650291568</v>
      </c>
      <c r="X280" s="69">
        <f t="shared" si="27"/>
        <v>1458744.6888383068</v>
      </c>
      <c r="Y280" s="69">
        <f t="shared" si="24"/>
        <v>4661.2238091501204</v>
      </c>
      <c r="AA280" s="68">
        <f t="shared" si="28"/>
        <v>0</v>
      </c>
      <c r="AB280" s="68">
        <f t="shared" si="29"/>
        <v>1</v>
      </c>
      <c r="AC280" s="68">
        <f t="shared" si="25"/>
        <v>1</v>
      </c>
    </row>
    <row r="281" spans="1:29" x14ac:dyDescent="0.25">
      <c r="A281">
        <v>276</v>
      </c>
      <c r="C281" s="24">
        <v>2.8913021087646484E-3</v>
      </c>
      <c r="D281" s="24">
        <v>3.4675955772399902E-2</v>
      </c>
      <c r="E281" s="24">
        <v>0.23063037632223535</v>
      </c>
      <c r="F281" s="24">
        <v>0</v>
      </c>
      <c r="I281" s="53">
        <v>0</v>
      </c>
      <c r="J281" s="53">
        <v>4148.9442810416222</v>
      </c>
      <c r="K281" s="53">
        <v>0</v>
      </c>
      <c r="L281" s="24">
        <v>0.8160889744758606</v>
      </c>
      <c r="M281" s="24">
        <v>0.81035304069519043</v>
      </c>
      <c r="N281" s="24">
        <v>0.28134530782699585</v>
      </c>
      <c r="P281" s="53">
        <v>14.339099407846419</v>
      </c>
      <c r="Q281" s="54">
        <v>480.43941896955005</v>
      </c>
      <c r="R281" s="54">
        <v>14.365349471568775</v>
      </c>
      <c r="S281" s="54">
        <v>599.17848410981048</v>
      </c>
      <c r="T281" s="54">
        <v>2.6250063722356387E-2</v>
      </c>
      <c r="U281" s="54">
        <v>118.73906514026044</v>
      </c>
      <c r="W281" s="69">
        <f t="shared" si="26"/>
        <v>1433429.5013656723</v>
      </c>
      <c r="X281" s="69">
        <f t="shared" si="27"/>
        <v>1435935.7686727678</v>
      </c>
      <c r="Y281" s="69">
        <f t="shared" si="24"/>
        <v>2506.2673070953779</v>
      </c>
      <c r="AA281" s="68">
        <f t="shared" si="28"/>
        <v>0</v>
      </c>
      <c r="AB281" s="68">
        <f t="shared" si="29"/>
        <v>1</v>
      </c>
      <c r="AC281" s="68">
        <f t="shared" si="25"/>
        <v>1</v>
      </c>
    </row>
    <row r="282" spans="1:29" x14ac:dyDescent="0.25">
      <c r="A282">
        <v>277</v>
      </c>
      <c r="C282" s="24">
        <v>1.3907134532928467E-2</v>
      </c>
      <c r="D282" s="24">
        <v>4.2248368263244629E-2</v>
      </c>
      <c r="E282" s="24">
        <v>0.28104678607390865</v>
      </c>
      <c r="F282" s="24">
        <v>0</v>
      </c>
      <c r="I282" s="53">
        <v>0</v>
      </c>
      <c r="J282" s="53">
        <v>7401.1459946632385</v>
      </c>
      <c r="K282" s="53">
        <v>0</v>
      </c>
      <c r="L282" s="24">
        <v>0.86517584323883057</v>
      </c>
      <c r="M282" s="24">
        <v>0.68062233924865723</v>
      </c>
      <c r="N282" s="24">
        <v>0.34237968921661377</v>
      </c>
      <c r="P282" s="53">
        <v>14.971078250414017</v>
      </c>
      <c r="Q282" s="54">
        <v>581.44804876900571</v>
      </c>
      <c r="R282" s="54">
        <v>15.041440240025935</v>
      </c>
      <c r="S282" s="54">
        <v>632.42999024017251</v>
      </c>
      <c r="T282" s="54">
        <v>7.0361989611917863E-2</v>
      </c>
      <c r="U282" s="54">
        <v>50.981941471166806</v>
      </c>
      <c r="W282" s="69">
        <f t="shared" si="26"/>
        <v>1496526.3769926326</v>
      </c>
      <c r="X282" s="69">
        <f t="shared" si="27"/>
        <v>1503511.5940123533</v>
      </c>
      <c r="Y282" s="69">
        <f t="shared" si="24"/>
        <v>6985.2170197206196</v>
      </c>
      <c r="AA282" s="68">
        <f t="shared" si="28"/>
        <v>0</v>
      </c>
      <c r="AB282" s="68">
        <f t="shared" si="29"/>
        <v>1</v>
      </c>
      <c r="AC282" s="68">
        <f t="shared" si="25"/>
        <v>1</v>
      </c>
    </row>
    <row r="283" spans="1:29" x14ac:dyDescent="0.25">
      <c r="A283">
        <v>278</v>
      </c>
      <c r="C283" s="24">
        <v>4.6602338552474976E-3</v>
      </c>
      <c r="D283" s="24">
        <v>2.0958542823791504E-2</v>
      </c>
      <c r="E283" s="24">
        <v>0.16201085146863095</v>
      </c>
      <c r="F283" s="24">
        <v>0</v>
      </c>
      <c r="I283" s="53">
        <v>0</v>
      </c>
      <c r="J283" s="53">
        <v>6114.7147789597511</v>
      </c>
      <c r="K283" s="53">
        <v>0</v>
      </c>
      <c r="L283" s="24">
        <v>0.82384687662124634</v>
      </c>
      <c r="M283" s="24">
        <v>0.743155837059021</v>
      </c>
      <c r="N283" s="24">
        <v>0.27918154001235962</v>
      </c>
      <c r="P283" s="53">
        <v>14.419244296375602</v>
      </c>
      <c r="Q283" s="54">
        <v>553.67341878071272</v>
      </c>
      <c r="R283" s="54">
        <v>14.473509929842333</v>
      </c>
      <c r="S283" s="54">
        <v>605.33830876832224</v>
      </c>
      <c r="T283" s="54">
        <v>5.4265633466730634E-2</v>
      </c>
      <c r="U283" s="54">
        <v>51.664889987609513</v>
      </c>
      <c r="W283" s="69">
        <f t="shared" si="26"/>
        <v>1441370.7562187794</v>
      </c>
      <c r="X283" s="69">
        <f t="shared" si="27"/>
        <v>1446745.6546754648</v>
      </c>
      <c r="Y283" s="69">
        <f t="shared" si="24"/>
        <v>5374.8984566854542</v>
      </c>
      <c r="AA283" s="68">
        <f t="shared" si="28"/>
        <v>0</v>
      </c>
      <c r="AB283" s="68">
        <f t="shared" si="29"/>
        <v>1</v>
      </c>
      <c r="AC283" s="68">
        <f t="shared" si="25"/>
        <v>1</v>
      </c>
    </row>
    <row r="284" spans="1:29" x14ac:dyDescent="0.25">
      <c r="A284">
        <v>279</v>
      </c>
      <c r="C284" s="24">
        <v>2.2650599479675293E-2</v>
      </c>
      <c r="D284" s="24">
        <v>7.3031634092330933E-3</v>
      </c>
      <c r="E284" s="24">
        <v>0.15185745748255128</v>
      </c>
      <c r="F284" s="24">
        <v>0</v>
      </c>
      <c r="I284" s="53">
        <v>0</v>
      </c>
      <c r="J284" s="53">
        <v>5552.1074682474136</v>
      </c>
      <c r="K284" s="53">
        <v>0</v>
      </c>
      <c r="L284" s="24">
        <v>0.80330133438110352</v>
      </c>
      <c r="M284" s="24">
        <v>0.69642257690429688</v>
      </c>
      <c r="N284" s="24">
        <v>0.35308170318603516</v>
      </c>
      <c r="P284" s="53">
        <v>13.81530173382389</v>
      </c>
      <c r="Q284" s="54">
        <v>519.70297525070032</v>
      </c>
      <c r="R284" s="54">
        <v>13.85967734410373</v>
      </c>
      <c r="S284" s="54">
        <v>598.36542350100774</v>
      </c>
      <c r="T284" s="54">
        <v>4.4375610279839606E-2</v>
      </c>
      <c r="U284" s="54">
        <v>78.66244825030742</v>
      </c>
      <c r="W284" s="69">
        <f t="shared" si="26"/>
        <v>1381010.4704071383</v>
      </c>
      <c r="X284" s="69">
        <f t="shared" si="27"/>
        <v>1385369.368986872</v>
      </c>
      <c r="Y284" s="69">
        <f t="shared" si="24"/>
        <v>4358.8985797336527</v>
      </c>
      <c r="AA284" s="68">
        <f t="shared" si="28"/>
        <v>0</v>
      </c>
      <c r="AB284" s="68">
        <f t="shared" si="29"/>
        <v>1</v>
      </c>
      <c r="AC284" s="68">
        <f t="shared" si="25"/>
        <v>1</v>
      </c>
    </row>
    <row r="285" spans="1:29" x14ac:dyDescent="0.25">
      <c r="A285">
        <v>280</v>
      </c>
      <c r="C285" s="24">
        <v>1.3605549931526184E-2</v>
      </c>
      <c r="D285" s="24">
        <v>2.8194040060043335E-2</v>
      </c>
      <c r="E285" s="24">
        <v>0.35392240393162422</v>
      </c>
      <c r="F285" s="24">
        <v>0</v>
      </c>
      <c r="I285" s="53">
        <v>0</v>
      </c>
      <c r="J285" s="53">
        <v>6399.0475609898567</v>
      </c>
      <c r="K285" s="53">
        <v>0</v>
      </c>
      <c r="L285" s="24">
        <v>0.83550089597702026</v>
      </c>
      <c r="M285" s="24">
        <v>0.81063735485076904</v>
      </c>
      <c r="N285" s="24">
        <v>0.30576521158218384</v>
      </c>
      <c r="P285" s="53">
        <v>14.50003371162169</v>
      </c>
      <c r="Q285" s="54">
        <v>600.85874493694041</v>
      </c>
      <c r="R285" s="54">
        <v>14.536605954933165</v>
      </c>
      <c r="S285" s="54">
        <v>653.17700007893745</v>
      </c>
      <c r="T285" s="54">
        <v>3.6572243311475461E-2</v>
      </c>
      <c r="U285" s="54">
        <v>52.318255141997042</v>
      </c>
      <c r="W285" s="69">
        <f t="shared" si="26"/>
        <v>1449402.5124172319</v>
      </c>
      <c r="X285" s="69">
        <f t="shared" si="27"/>
        <v>1453007.4184932376</v>
      </c>
      <c r="Y285" s="69">
        <f t="shared" si="24"/>
        <v>3604.906076005549</v>
      </c>
      <c r="AA285" s="68">
        <f t="shared" si="28"/>
        <v>0</v>
      </c>
      <c r="AB285" s="68">
        <f t="shared" si="29"/>
        <v>1</v>
      </c>
      <c r="AC285" s="68">
        <f t="shared" si="25"/>
        <v>1</v>
      </c>
    </row>
    <row r="286" spans="1:29" x14ac:dyDescent="0.25">
      <c r="A286">
        <v>281</v>
      </c>
      <c r="C286" s="24">
        <v>4.6621322631835938E-2</v>
      </c>
      <c r="D286" s="24">
        <v>1.4618575572967529E-2</v>
      </c>
      <c r="E286" s="24">
        <v>0.26770339868433846</v>
      </c>
      <c r="F286" s="24">
        <v>0</v>
      </c>
      <c r="I286" s="53">
        <v>0</v>
      </c>
      <c r="J286" s="53">
        <v>3644.9707113206387</v>
      </c>
      <c r="K286" s="53">
        <v>0</v>
      </c>
      <c r="L286" s="24">
        <v>0.87631326913833618</v>
      </c>
      <c r="M286" s="24">
        <v>0.68968105316162109</v>
      </c>
      <c r="N286" s="24">
        <v>0.30335420370101929</v>
      </c>
      <c r="P286" s="53">
        <v>14.618886477934346</v>
      </c>
      <c r="Q286" s="54">
        <v>535.59006749494063</v>
      </c>
      <c r="R286" s="54">
        <v>14.71920011653547</v>
      </c>
      <c r="S286" s="54">
        <v>617.74778832788627</v>
      </c>
      <c r="T286" s="54">
        <v>0.10031363860112386</v>
      </c>
      <c r="U286" s="54">
        <v>82.157720832945643</v>
      </c>
      <c r="W286" s="69">
        <f t="shared" si="26"/>
        <v>1461353.0577259397</v>
      </c>
      <c r="X286" s="69">
        <f t="shared" si="27"/>
        <v>1471302.263865219</v>
      </c>
      <c r="Y286" s="69">
        <f t="shared" si="24"/>
        <v>9949.2061392794403</v>
      </c>
      <c r="AA286" s="68">
        <f t="shared" si="28"/>
        <v>0</v>
      </c>
      <c r="AB286" s="68">
        <f t="shared" si="29"/>
        <v>1</v>
      </c>
      <c r="AC286" s="68">
        <f t="shared" si="25"/>
        <v>1</v>
      </c>
    </row>
    <row r="287" spans="1:29" x14ac:dyDescent="0.25">
      <c r="A287">
        <v>282</v>
      </c>
      <c r="C287" s="24">
        <v>2.1540611982345581E-2</v>
      </c>
      <c r="D287" s="24">
        <v>2.2582411766052246E-3</v>
      </c>
      <c r="E287" s="24">
        <v>0.23189708100760162</v>
      </c>
      <c r="F287" s="24">
        <v>0</v>
      </c>
      <c r="I287" s="53">
        <v>0</v>
      </c>
      <c r="J287" s="53">
        <v>3121.3369220495224</v>
      </c>
      <c r="K287" s="53">
        <v>0</v>
      </c>
      <c r="L287" s="24">
        <v>0.85834634304046631</v>
      </c>
      <c r="M287" s="24">
        <v>0.6802678108215332</v>
      </c>
      <c r="N287" s="24">
        <v>0.27646428346633911</v>
      </c>
      <c r="P287" s="53">
        <v>14.737143301788869</v>
      </c>
      <c r="Q287" s="54">
        <v>477.34780956191457</v>
      </c>
      <c r="R287" s="54">
        <v>14.811754498284243</v>
      </c>
      <c r="S287" s="54">
        <v>598.67209637495012</v>
      </c>
      <c r="T287" s="54">
        <v>7.4611196495373733E-2</v>
      </c>
      <c r="U287" s="54">
        <v>121.32428681303554</v>
      </c>
      <c r="W287" s="69">
        <f t="shared" si="26"/>
        <v>1473236.9823693249</v>
      </c>
      <c r="X287" s="69">
        <f t="shared" si="27"/>
        <v>1480576.7777320493</v>
      </c>
      <c r="Y287" s="69">
        <f t="shared" si="24"/>
        <v>7339.7953627243378</v>
      </c>
      <c r="AA287" s="68">
        <f t="shared" si="28"/>
        <v>0</v>
      </c>
      <c r="AB287" s="68">
        <f t="shared" si="29"/>
        <v>1</v>
      </c>
      <c r="AC287" s="68">
        <f t="shared" si="25"/>
        <v>1</v>
      </c>
    </row>
    <row r="288" spans="1:29" x14ac:dyDescent="0.25">
      <c r="A288">
        <v>283</v>
      </c>
      <c r="C288" s="24">
        <v>8.2967132329940796E-3</v>
      </c>
      <c r="D288" s="24">
        <v>4.1646957397460938E-3</v>
      </c>
      <c r="E288" s="24">
        <v>0.17975589069249884</v>
      </c>
      <c r="F288" s="24">
        <v>0</v>
      </c>
      <c r="I288" s="53">
        <v>0</v>
      </c>
      <c r="J288" s="53">
        <v>3029.4433236122131</v>
      </c>
      <c r="K288" s="53">
        <v>0</v>
      </c>
      <c r="L288" s="24">
        <v>0.8917536735534668</v>
      </c>
      <c r="M288" s="24">
        <v>0.68100953102111816</v>
      </c>
      <c r="N288" s="24">
        <v>0.29552596807479858</v>
      </c>
      <c r="P288" s="53">
        <v>15.545105456390932</v>
      </c>
      <c r="Q288" s="54">
        <v>445.73152115981696</v>
      </c>
      <c r="R288" s="54">
        <v>15.60705906056382</v>
      </c>
      <c r="S288" s="54">
        <v>588.41898214719185</v>
      </c>
      <c r="T288" s="54">
        <v>6.1953604172888532E-2</v>
      </c>
      <c r="U288" s="54">
        <v>142.68746098737489</v>
      </c>
      <c r="W288" s="69">
        <f t="shared" si="26"/>
        <v>1554064.8141179334</v>
      </c>
      <c r="X288" s="69">
        <f t="shared" si="27"/>
        <v>1560117.4870742348</v>
      </c>
      <c r="Y288" s="69">
        <f t="shared" si="24"/>
        <v>6052.6729563014787</v>
      </c>
      <c r="AA288" s="68">
        <f t="shared" si="28"/>
        <v>0</v>
      </c>
      <c r="AB288" s="68">
        <f t="shared" si="29"/>
        <v>1</v>
      </c>
      <c r="AC288" s="68">
        <f t="shared" si="25"/>
        <v>1</v>
      </c>
    </row>
    <row r="289" spans="1:29" x14ac:dyDescent="0.25">
      <c r="A289">
        <v>284</v>
      </c>
      <c r="C289" s="24">
        <v>1.5841305255889893E-2</v>
      </c>
      <c r="D289" s="24">
        <v>3.68538498878479E-2</v>
      </c>
      <c r="E289" s="24">
        <v>0.17631496430335636</v>
      </c>
      <c r="F289" s="24">
        <v>0</v>
      </c>
      <c r="I289" s="53">
        <v>0</v>
      </c>
      <c r="J289" s="53">
        <v>4130.6554339826107</v>
      </c>
      <c r="K289" s="53">
        <v>0</v>
      </c>
      <c r="L289" s="24">
        <v>0.85665011405944824</v>
      </c>
      <c r="M289" s="24">
        <v>0.78558635711669922</v>
      </c>
      <c r="N289" s="24">
        <v>0.32325828075408936</v>
      </c>
      <c r="P289" s="53">
        <v>14.846691308758722</v>
      </c>
      <c r="Q289" s="54">
        <v>468.6228230638572</v>
      </c>
      <c r="R289" s="54">
        <v>14.883745645278523</v>
      </c>
      <c r="S289" s="54">
        <v>592.30332996614788</v>
      </c>
      <c r="T289" s="54">
        <v>3.7054336519801723E-2</v>
      </c>
      <c r="U289" s="54">
        <v>123.68050690229069</v>
      </c>
      <c r="W289" s="69">
        <f t="shared" si="26"/>
        <v>1484200.5080528085</v>
      </c>
      <c r="X289" s="69">
        <f t="shared" si="27"/>
        <v>1487782.261197886</v>
      </c>
      <c r="Y289" s="69">
        <f t="shared" si="24"/>
        <v>3581.7531450778815</v>
      </c>
      <c r="AA289" s="68">
        <f t="shared" si="28"/>
        <v>0</v>
      </c>
      <c r="AB289" s="68">
        <f t="shared" si="29"/>
        <v>1</v>
      </c>
      <c r="AC289" s="68">
        <f t="shared" si="25"/>
        <v>1</v>
      </c>
    </row>
    <row r="290" spans="1:29" x14ac:dyDescent="0.25">
      <c r="A290">
        <v>285</v>
      </c>
      <c r="C290" s="24">
        <v>1.4930456876754761E-2</v>
      </c>
      <c r="D290" s="24">
        <v>2.2777855396270752E-2</v>
      </c>
      <c r="E290" s="24">
        <v>0.16488511631575212</v>
      </c>
      <c r="F290" s="24">
        <v>0</v>
      </c>
      <c r="I290" s="53">
        <v>0</v>
      </c>
      <c r="J290" s="53">
        <v>5182.3793910443783</v>
      </c>
      <c r="K290" s="53">
        <v>0</v>
      </c>
      <c r="L290" s="24">
        <v>0.81995445489883423</v>
      </c>
      <c r="M290" s="24">
        <v>0.74872589111328125</v>
      </c>
      <c r="N290" s="24">
        <v>0.35884284973144531</v>
      </c>
      <c r="P290" s="53">
        <v>14.210115568148735</v>
      </c>
      <c r="Q290" s="54">
        <v>523.90489113955141</v>
      </c>
      <c r="R290" s="54">
        <v>14.257476135069259</v>
      </c>
      <c r="S290" s="54">
        <v>600.84064759566525</v>
      </c>
      <c r="T290" s="54">
        <v>4.736056692052415E-2</v>
      </c>
      <c r="U290" s="54">
        <v>76.935756456113836</v>
      </c>
      <c r="W290" s="69">
        <f t="shared" si="26"/>
        <v>1420487.651923734</v>
      </c>
      <c r="X290" s="69">
        <f t="shared" si="27"/>
        <v>1425146.7728593303</v>
      </c>
      <c r="Y290" s="69">
        <f t="shared" si="24"/>
        <v>4659.120935596301</v>
      </c>
      <c r="AA290" s="68">
        <f t="shared" si="28"/>
        <v>0</v>
      </c>
      <c r="AB290" s="68">
        <f t="shared" si="29"/>
        <v>1</v>
      </c>
      <c r="AC290" s="68">
        <f t="shared" si="25"/>
        <v>1</v>
      </c>
    </row>
    <row r="291" spans="1:29" x14ac:dyDescent="0.25">
      <c r="A291">
        <v>286</v>
      </c>
      <c r="C291" s="24">
        <v>2.322813868522644E-2</v>
      </c>
      <c r="D291" s="24">
        <v>2.2389456629753113E-2</v>
      </c>
      <c r="E291" s="24">
        <v>0.32650596615373739</v>
      </c>
      <c r="F291" s="24">
        <v>0</v>
      </c>
      <c r="I291" s="53">
        <v>0</v>
      </c>
      <c r="J291" s="53">
        <v>5227.9094234108925</v>
      </c>
      <c r="K291" s="53">
        <v>0</v>
      </c>
      <c r="L291" s="24">
        <v>0.82837456464767456</v>
      </c>
      <c r="M291" s="24">
        <v>0.72747999429702759</v>
      </c>
      <c r="N291" s="24">
        <v>0.30698120594024658</v>
      </c>
      <c r="P291" s="53">
        <v>14.243515858440697</v>
      </c>
      <c r="Q291" s="54">
        <v>482.52556736160534</v>
      </c>
      <c r="R291" s="54">
        <v>14.276093579341856</v>
      </c>
      <c r="S291" s="54">
        <v>608.22052608911804</v>
      </c>
      <c r="T291" s="54">
        <v>3.2577720901159068E-2</v>
      </c>
      <c r="U291" s="54">
        <v>125.6949587275127</v>
      </c>
      <c r="W291" s="69">
        <f t="shared" si="26"/>
        <v>1423869.0602767081</v>
      </c>
      <c r="X291" s="69">
        <f t="shared" si="27"/>
        <v>1427001.1374080963</v>
      </c>
      <c r="Y291" s="69">
        <f t="shared" si="24"/>
        <v>3132.0771313883943</v>
      </c>
      <c r="AA291" s="68">
        <f t="shared" si="28"/>
        <v>0</v>
      </c>
      <c r="AB291" s="68">
        <f t="shared" si="29"/>
        <v>1</v>
      </c>
      <c r="AC291" s="68">
        <f t="shared" si="25"/>
        <v>1</v>
      </c>
    </row>
    <row r="292" spans="1:29" x14ac:dyDescent="0.25">
      <c r="A292">
        <v>287</v>
      </c>
      <c r="C292" s="24">
        <v>9.5407962799072266E-3</v>
      </c>
      <c r="D292" s="24">
        <v>3.1330347061157227E-2</v>
      </c>
      <c r="E292" s="24">
        <v>0.28271945888895395</v>
      </c>
      <c r="F292" s="24">
        <v>0</v>
      </c>
      <c r="I292" s="53">
        <v>0</v>
      </c>
      <c r="J292" s="53">
        <v>3205.6495547294617</v>
      </c>
      <c r="K292" s="53">
        <v>0</v>
      </c>
      <c r="L292" s="24">
        <v>0.80353164672851563</v>
      </c>
      <c r="M292" s="24">
        <v>0.74263256788253784</v>
      </c>
      <c r="N292" s="24">
        <v>0.25731241703033447</v>
      </c>
      <c r="P292" s="53">
        <v>14.011879571622673</v>
      </c>
      <c r="Q292" s="54">
        <v>454.77008467355256</v>
      </c>
      <c r="R292" s="54">
        <v>14.04464044370209</v>
      </c>
      <c r="S292" s="54">
        <v>596.4020735048905</v>
      </c>
      <c r="T292" s="54">
        <v>3.2760872079416359E-2</v>
      </c>
      <c r="U292" s="54">
        <v>141.63198883133794</v>
      </c>
      <c r="W292" s="69">
        <f t="shared" si="26"/>
        <v>1400733.1870775938</v>
      </c>
      <c r="X292" s="69">
        <f t="shared" si="27"/>
        <v>1403867.642296704</v>
      </c>
      <c r="Y292" s="69">
        <f t="shared" si="24"/>
        <v>3134.455219110298</v>
      </c>
      <c r="AA292" s="68">
        <f t="shared" si="28"/>
        <v>0</v>
      </c>
      <c r="AB292" s="68">
        <f t="shared" si="29"/>
        <v>1</v>
      </c>
      <c r="AC292" s="68">
        <f t="shared" si="25"/>
        <v>1</v>
      </c>
    </row>
    <row r="293" spans="1:29" x14ac:dyDescent="0.25">
      <c r="A293">
        <v>288</v>
      </c>
      <c r="C293" s="24">
        <v>2.7122855186462402E-2</v>
      </c>
      <c r="D293" s="24">
        <v>3.0004203319549561E-2</v>
      </c>
      <c r="E293" s="24">
        <v>0.74602455500312059</v>
      </c>
      <c r="F293" s="24">
        <v>0</v>
      </c>
      <c r="I293" s="53">
        <v>0</v>
      </c>
      <c r="J293" s="53">
        <v>3567.3798993229866</v>
      </c>
      <c r="K293" s="53">
        <v>0</v>
      </c>
      <c r="L293" s="24">
        <v>0.88860011100769043</v>
      </c>
      <c r="M293" s="24">
        <v>0.74279248714447021</v>
      </c>
      <c r="N293" s="24">
        <v>0.25906896591186523</v>
      </c>
      <c r="P293" s="53">
        <v>15.206161294359836</v>
      </c>
      <c r="Q293" s="54">
        <v>454.24177081462807</v>
      </c>
      <c r="R293" s="54">
        <v>15.222203474365035</v>
      </c>
      <c r="S293" s="54">
        <v>624.11346877914821</v>
      </c>
      <c r="T293" s="54">
        <v>1.6042180005198858E-2</v>
      </c>
      <c r="U293" s="54">
        <v>169.87169796452014</v>
      </c>
      <c r="W293" s="69">
        <f t="shared" si="26"/>
        <v>1520161.8876651688</v>
      </c>
      <c r="X293" s="69">
        <f t="shared" si="27"/>
        <v>1521596.2339677243</v>
      </c>
      <c r="Y293" s="69">
        <f t="shared" si="24"/>
        <v>1434.3463025553658</v>
      </c>
      <c r="AA293" s="68">
        <f t="shared" si="28"/>
        <v>0</v>
      </c>
      <c r="AB293" s="68">
        <f t="shared" si="29"/>
        <v>1</v>
      </c>
      <c r="AC293" s="68">
        <f t="shared" si="25"/>
        <v>1</v>
      </c>
    </row>
    <row r="294" spans="1:29" x14ac:dyDescent="0.25">
      <c r="A294">
        <v>289</v>
      </c>
      <c r="C294" s="24">
        <v>1.7064869403839111E-2</v>
      </c>
      <c r="D294" s="24">
        <v>4.0862858295440674E-3</v>
      </c>
      <c r="E294" s="24">
        <v>0.25958406241985288</v>
      </c>
      <c r="F294" s="24">
        <v>0</v>
      </c>
      <c r="I294" s="53">
        <v>0</v>
      </c>
      <c r="J294" s="53">
        <v>7169.1535413265228</v>
      </c>
      <c r="K294" s="53">
        <v>0</v>
      </c>
      <c r="L294" s="24">
        <v>0.79517364501953125</v>
      </c>
      <c r="M294" s="24">
        <v>0.7837989330291748</v>
      </c>
      <c r="N294" s="24">
        <v>0.28980478644371033</v>
      </c>
      <c r="P294" s="53">
        <v>13.790039931608515</v>
      </c>
      <c r="Q294" s="54">
        <v>489.40672202848356</v>
      </c>
      <c r="R294" s="54">
        <v>13.801760348078934</v>
      </c>
      <c r="S294" s="54">
        <v>603.95810463666862</v>
      </c>
      <c r="T294" s="54">
        <v>1.1720416470419437E-2</v>
      </c>
      <c r="U294" s="54">
        <v>114.55138260818507</v>
      </c>
      <c r="W294" s="69">
        <f t="shared" si="26"/>
        <v>1378514.586438823</v>
      </c>
      <c r="X294" s="69">
        <f t="shared" si="27"/>
        <v>1379572.0767032567</v>
      </c>
      <c r="Y294" s="69">
        <f t="shared" si="24"/>
        <v>1057.4902644337585</v>
      </c>
      <c r="AA294" s="68">
        <f t="shared" si="28"/>
        <v>0</v>
      </c>
      <c r="AB294" s="68">
        <f t="shared" si="29"/>
        <v>1</v>
      </c>
      <c r="AC294" s="68">
        <f t="shared" si="25"/>
        <v>1</v>
      </c>
    </row>
    <row r="295" spans="1:29" x14ac:dyDescent="0.25">
      <c r="A295">
        <v>290</v>
      </c>
      <c r="C295" s="24">
        <v>4.5906424522399902E-2</v>
      </c>
      <c r="D295" s="24">
        <v>5.5944621562957764E-3</v>
      </c>
      <c r="E295" s="24">
        <v>0.21231928578854231</v>
      </c>
      <c r="F295" s="24">
        <v>0</v>
      </c>
      <c r="I295" s="53">
        <v>0</v>
      </c>
      <c r="J295" s="53">
        <v>4338.3589945733547</v>
      </c>
      <c r="K295" s="53">
        <v>0</v>
      </c>
      <c r="L295" s="24">
        <v>0.84967842698097229</v>
      </c>
      <c r="M295" s="24">
        <v>0.76673018932342529</v>
      </c>
      <c r="N295" s="24">
        <v>0.23793315887451172</v>
      </c>
      <c r="P295" s="53">
        <v>14.277698996145974</v>
      </c>
      <c r="Q295" s="54">
        <v>469.4722723272663</v>
      </c>
      <c r="R295" s="54">
        <v>14.310406930067598</v>
      </c>
      <c r="S295" s="54">
        <v>595.20935084078928</v>
      </c>
      <c r="T295" s="54">
        <v>3.2707933921624743E-2</v>
      </c>
      <c r="U295" s="54">
        <v>125.73707851352299</v>
      </c>
      <c r="W295" s="69">
        <f t="shared" si="26"/>
        <v>1427300.4273422703</v>
      </c>
      <c r="X295" s="69">
        <f t="shared" si="27"/>
        <v>1430445.4836559189</v>
      </c>
      <c r="Y295" s="69">
        <f t="shared" si="24"/>
        <v>3145.0563136489513</v>
      </c>
      <c r="AA295" s="68">
        <f t="shared" si="28"/>
        <v>0</v>
      </c>
      <c r="AB295" s="68">
        <f t="shared" si="29"/>
        <v>1</v>
      </c>
      <c r="AC295" s="68">
        <f t="shared" si="25"/>
        <v>1</v>
      </c>
    </row>
    <row r="296" spans="1:29" x14ac:dyDescent="0.25">
      <c r="A296">
        <v>291</v>
      </c>
      <c r="C296" s="24">
        <v>6.8924129009246826E-3</v>
      </c>
      <c r="D296" s="24">
        <v>4.4164657592773438E-2</v>
      </c>
      <c r="E296" s="24">
        <v>0.14555122739541587</v>
      </c>
      <c r="F296" s="24">
        <v>0</v>
      </c>
      <c r="I296" s="53">
        <v>0</v>
      </c>
      <c r="J296" s="53">
        <v>5543.4904061257839</v>
      </c>
      <c r="K296" s="53">
        <v>0</v>
      </c>
      <c r="L296" s="24">
        <v>0.84427458047866821</v>
      </c>
      <c r="M296" s="24">
        <v>0.76996827125549316</v>
      </c>
      <c r="N296" s="24">
        <v>0.31172662973403931</v>
      </c>
      <c r="P296" s="53">
        <v>14.735965944599117</v>
      </c>
      <c r="Q296" s="54">
        <v>547.27870291478484</v>
      </c>
      <c r="R296" s="54">
        <v>14.79908271283364</v>
      </c>
      <c r="S296" s="54">
        <v>601.74491366967527</v>
      </c>
      <c r="T296" s="54">
        <v>6.3116768234522169E-2</v>
      </c>
      <c r="U296" s="54">
        <v>54.466210754890426</v>
      </c>
      <c r="W296" s="69">
        <f t="shared" si="26"/>
        <v>1473049.3157569971</v>
      </c>
      <c r="X296" s="69">
        <f t="shared" si="27"/>
        <v>1479306.5263696942</v>
      </c>
      <c r="Y296" s="69">
        <f t="shared" si="24"/>
        <v>6257.2106126973267</v>
      </c>
      <c r="AA296" s="68">
        <f t="shared" si="28"/>
        <v>0</v>
      </c>
      <c r="AB296" s="68">
        <f t="shared" si="29"/>
        <v>1</v>
      </c>
      <c r="AC296" s="68">
        <f t="shared" si="25"/>
        <v>1</v>
      </c>
    </row>
    <row r="297" spans="1:29" x14ac:dyDescent="0.25">
      <c r="A297">
        <v>292</v>
      </c>
      <c r="C297" s="24">
        <v>9.5198005437850952E-3</v>
      </c>
      <c r="D297" s="24">
        <v>9.1640949249267578E-3</v>
      </c>
      <c r="E297" s="24">
        <v>0.26779891700804093</v>
      </c>
      <c r="F297" s="24">
        <v>0</v>
      </c>
      <c r="I297" s="53">
        <v>0</v>
      </c>
      <c r="J297" s="53">
        <v>5265.2531303465366</v>
      </c>
      <c r="K297" s="53">
        <v>0</v>
      </c>
      <c r="L297" s="24">
        <v>0.87874484062194824</v>
      </c>
      <c r="M297" s="24">
        <v>0.65216636657714844</v>
      </c>
      <c r="N297" s="24">
        <v>0.27852329611778259</v>
      </c>
      <c r="P297" s="53">
        <v>15.281843932376185</v>
      </c>
      <c r="Q297" s="54">
        <v>497.1861481177059</v>
      </c>
      <c r="R297" s="54">
        <v>15.34897792801668</v>
      </c>
      <c r="S297" s="54">
        <v>606.98994043740311</v>
      </c>
      <c r="T297" s="54">
        <v>6.7133995640494604E-2</v>
      </c>
      <c r="U297" s="54">
        <v>109.80379231969721</v>
      </c>
      <c r="W297" s="69">
        <f t="shared" si="26"/>
        <v>1527687.2070895007</v>
      </c>
      <c r="X297" s="69">
        <f t="shared" si="27"/>
        <v>1534290.8028612304</v>
      </c>
      <c r="Y297" s="69">
        <f t="shared" si="24"/>
        <v>6603.5957717297633</v>
      </c>
      <c r="AA297" s="68">
        <f t="shared" si="28"/>
        <v>0</v>
      </c>
      <c r="AB297" s="68">
        <f t="shared" si="29"/>
        <v>1</v>
      </c>
      <c r="AC297" s="68">
        <f t="shared" si="25"/>
        <v>1</v>
      </c>
    </row>
    <row r="298" spans="1:29" x14ac:dyDescent="0.25">
      <c r="A298">
        <v>293</v>
      </c>
      <c r="C298" s="24">
        <v>1.5620887279510498E-3</v>
      </c>
      <c r="D298" s="24">
        <v>1.3122156262397766E-2</v>
      </c>
      <c r="E298" s="24">
        <v>0.14958129911241444</v>
      </c>
      <c r="F298" s="24">
        <v>0</v>
      </c>
      <c r="I298" s="53">
        <v>0</v>
      </c>
      <c r="J298" s="53">
        <v>4626.2168325483799</v>
      </c>
      <c r="K298" s="53">
        <v>0</v>
      </c>
      <c r="L298" s="24">
        <v>0.85172423720359802</v>
      </c>
      <c r="M298" s="24">
        <v>0.78286027908325195</v>
      </c>
      <c r="N298" s="24">
        <v>0.30266064405441284</v>
      </c>
      <c r="P298" s="53">
        <v>14.961515690518004</v>
      </c>
      <c r="Q298" s="54">
        <v>522.11042538614629</v>
      </c>
      <c r="R298" s="54">
        <v>15.011901766282527</v>
      </c>
      <c r="S298" s="54">
        <v>598.50928806337981</v>
      </c>
      <c r="T298" s="54">
        <v>5.0386075764523142E-2</v>
      </c>
      <c r="U298" s="54">
        <v>76.398862677233524</v>
      </c>
      <c r="W298" s="69">
        <f t="shared" si="26"/>
        <v>1495629.4586264142</v>
      </c>
      <c r="X298" s="69">
        <f t="shared" si="27"/>
        <v>1500591.6673401895</v>
      </c>
      <c r="Y298" s="69">
        <f t="shared" si="24"/>
        <v>4962.2087137750805</v>
      </c>
      <c r="AA298" s="68">
        <f t="shared" si="28"/>
        <v>0</v>
      </c>
      <c r="AB298" s="68">
        <f t="shared" si="29"/>
        <v>1</v>
      </c>
      <c r="AC298" s="68">
        <f t="shared" si="25"/>
        <v>1</v>
      </c>
    </row>
    <row r="299" spans="1:29" x14ac:dyDescent="0.25">
      <c r="A299">
        <v>294</v>
      </c>
      <c r="C299" s="24">
        <v>1.9988507032394409E-2</v>
      </c>
      <c r="D299" s="24">
        <v>1.2593179941177368E-2</v>
      </c>
      <c r="E299" s="24">
        <v>0.14869180660220255</v>
      </c>
      <c r="F299" s="24">
        <v>0</v>
      </c>
      <c r="I299" s="53">
        <v>0</v>
      </c>
      <c r="J299" s="53">
        <v>7128.608413040638</v>
      </c>
      <c r="K299" s="53">
        <v>0</v>
      </c>
      <c r="L299" s="24">
        <v>0.83950191736221313</v>
      </c>
      <c r="M299" s="24">
        <v>0.71780192852020264</v>
      </c>
      <c r="N299" s="24">
        <v>0.33393073081970215</v>
      </c>
      <c r="P299" s="53">
        <v>14.481134973359472</v>
      </c>
      <c r="Q299" s="54">
        <v>517.92216270427446</v>
      </c>
      <c r="R299" s="54">
        <v>14.524501880230225</v>
      </c>
      <c r="S299" s="54">
        <v>597.66178608088205</v>
      </c>
      <c r="T299" s="54">
        <v>4.3366906870753397E-2</v>
      </c>
      <c r="U299" s="54">
        <v>79.739623376607597</v>
      </c>
      <c r="W299" s="69">
        <f t="shared" si="26"/>
        <v>1447595.5751732429</v>
      </c>
      <c r="X299" s="69">
        <f t="shared" si="27"/>
        <v>1451852.5262369418</v>
      </c>
      <c r="Y299" s="69">
        <f t="shared" si="24"/>
        <v>4256.9510636987325</v>
      </c>
      <c r="AA299" s="68">
        <f t="shared" si="28"/>
        <v>0</v>
      </c>
      <c r="AB299" s="68">
        <f t="shared" si="29"/>
        <v>1</v>
      </c>
      <c r="AC299" s="68">
        <f t="shared" si="25"/>
        <v>1</v>
      </c>
    </row>
    <row r="300" spans="1:29" x14ac:dyDescent="0.25">
      <c r="A300">
        <v>295</v>
      </c>
      <c r="C300" s="24">
        <v>2.5893896818161011E-2</v>
      </c>
      <c r="D300" s="24">
        <v>2.3792445659637451E-2</v>
      </c>
      <c r="E300" s="24">
        <v>0.25683559982579918</v>
      </c>
      <c r="F300" s="24">
        <v>0</v>
      </c>
      <c r="I300" s="53">
        <v>0</v>
      </c>
      <c r="J300" s="53">
        <v>7277.890108525753</v>
      </c>
      <c r="K300" s="53">
        <v>0</v>
      </c>
      <c r="L300" s="24">
        <v>0.79800534248352051</v>
      </c>
      <c r="M300" s="24">
        <v>0.76475244760513306</v>
      </c>
      <c r="N300" s="24">
        <v>0.28496512770652771</v>
      </c>
      <c r="P300" s="53">
        <v>13.679166285181742</v>
      </c>
      <c r="Q300" s="54">
        <v>597.00432621075549</v>
      </c>
      <c r="R300" s="54">
        <v>13.717093007338086</v>
      </c>
      <c r="S300" s="54">
        <v>632.18374904610698</v>
      </c>
      <c r="T300" s="54">
        <v>3.7926722156344184E-2</v>
      </c>
      <c r="U300" s="54">
        <v>35.179422835351488</v>
      </c>
      <c r="W300" s="69">
        <f t="shared" si="26"/>
        <v>1367319.6241919633</v>
      </c>
      <c r="X300" s="69">
        <f t="shared" si="27"/>
        <v>1371077.1169847625</v>
      </c>
      <c r="Y300" s="69">
        <f t="shared" si="24"/>
        <v>3757.492792799067</v>
      </c>
      <c r="AA300" s="68">
        <f t="shared" si="28"/>
        <v>0</v>
      </c>
      <c r="AB300" s="68">
        <f t="shared" si="29"/>
        <v>1</v>
      </c>
      <c r="AC300" s="68">
        <f t="shared" si="25"/>
        <v>1</v>
      </c>
    </row>
    <row r="301" spans="1:29" x14ac:dyDescent="0.25">
      <c r="A301">
        <v>296</v>
      </c>
      <c r="C301" s="24">
        <v>3.135409951210022E-2</v>
      </c>
      <c r="D301" s="24">
        <v>3.4223198890686035E-2</v>
      </c>
      <c r="E301" s="24">
        <v>0.25198373374291494</v>
      </c>
      <c r="F301" s="24">
        <v>0</v>
      </c>
      <c r="I301" s="53">
        <v>0</v>
      </c>
      <c r="J301" s="53">
        <v>4695.4466961324215</v>
      </c>
      <c r="K301" s="53">
        <v>0</v>
      </c>
      <c r="L301" s="24">
        <v>0.82573807239532471</v>
      </c>
      <c r="M301" s="24">
        <v>0.82528924942016602</v>
      </c>
      <c r="N301" s="24">
        <v>0.27625906467437744</v>
      </c>
      <c r="P301" s="53">
        <v>14.099792212190508</v>
      </c>
      <c r="Q301" s="54">
        <v>478.2300339078518</v>
      </c>
      <c r="R301" s="54">
        <v>14.120903592483053</v>
      </c>
      <c r="S301" s="54">
        <v>600.50356352036954</v>
      </c>
      <c r="T301" s="54">
        <v>2.1111380292545334E-2</v>
      </c>
      <c r="U301" s="54">
        <v>122.27352961251773</v>
      </c>
      <c r="W301" s="69">
        <f t="shared" si="26"/>
        <v>1409500.9911851429</v>
      </c>
      <c r="X301" s="69">
        <f t="shared" si="27"/>
        <v>1411489.8556847849</v>
      </c>
      <c r="Y301" s="69">
        <f t="shared" si="24"/>
        <v>1988.864499642016</v>
      </c>
      <c r="AA301" s="68">
        <f t="shared" si="28"/>
        <v>0</v>
      </c>
      <c r="AB301" s="68">
        <f t="shared" si="29"/>
        <v>1</v>
      </c>
      <c r="AC301" s="68">
        <f t="shared" si="25"/>
        <v>1</v>
      </c>
    </row>
    <row r="302" spans="1:29" x14ac:dyDescent="0.25">
      <c r="A302">
        <v>297</v>
      </c>
      <c r="C302" s="24">
        <v>1.0480284690856934E-2</v>
      </c>
      <c r="D302" s="24">
        <v>1.267656683921814E-2</v>
      </c>
      <c r="E302" s="24">
        <v>0.30841566302619877</v>
      </c>
      <c r="F302" s="24">
        <v>0</v>
      </c>
      <c r="I302" s="53">
        <v>0</v>
      </c>
      <c r="J302" s="53">
        <v>5677.7638383209705</v>
      </c>
      <c r="K302" s="53">
        <v>0</v>
      </c>
      <c r="L302" s="24">
        <v>0.86892777681350708</v>
      </c>
      <c r="M302" s="24">
        <v>0.79091358184814453</v>
      </c>
      <c r="N302" s="24">
        <v>0.30423504114151001</v>
      </c>
      <c r="P302" s="53">
        <v>15.125802198448307</v>
      </c>
      <c r="Q302" s="54">
        <v>540.96008204659427</v>
      </c>
      <c r="R302" s="54">
        <v>15.16813727319912</v>
      </c>
      <c r="S302" s="54">
        <v>625.01736566966383</v>
      </c>
      <c r="T302" s="54">
        <v>4.2335074750813106E-2</v>
      </c>
      <c r="U302" s="54">
        <v>84.057283623069566</v>
      </c>
      <c r="W302" s="69">
        <f t="shared" si="26"/>
        <v>1512039.259762784</v>
      </c>
      <c r="X302" s="69">
        <f t="shared" si="27"/>
        <v>1516188.7099542425</v>
      </c>
      <c r="Y302" s="69">
        <f t="shared" si="24"/>
        <v>4149.4501914582415</v>
      </c>
      <c r="AA302" s="68">
        <f t="shared" si="28"/>
        <v>0</v>
      </c>
      <c r="AB302" s="68">
        <f t="shared" si="29"/>
        <v>1</v>
      </c>
      <c r="AC302" s="68">
        <f t="shared" si="25"/>
        <v>1</v>
      </c>
    </row>
    <row r="303" spans="1:29" x14ac:dyDescent="0.25">
      <c r="A303">
        <v>298</v>
      </c>
      <c r="C303" s="24">
        <v>1.9812241196632385E-2</v>
      </c>
      <c r="D303" s="24">
        <v>1.4541700482368469E-2</v>
      </c>
      <c r="E303" s="24">
        <v>0.32441893296431956</v>
      </c>
      <c r="F303" s="24">
        <v>0</v>
      </c>
      <c r="I303" s="53">
        <v>0</v>
      </c>
      <c r="J303" s="53">
        <v>4526.3534411787987</v>
      </c>
      <c r="K303" s="53">
        <v>0</v>
      </c>
      <c r="L303" s="24">
        <v>0.87170189619064331</v>
      </c>
      <c r="M303" s="24">
        <v>0.70056343078613281</v>
      </c>
      <c r="N303" s="24">
        <v>0.33845067024230957</v>
      </c>
      <c r="P303" s="53">
        <v>14.993891490936274</v>
      </c>
      <c r="Q303" s="54">
        <v>512.54858776890921</v>
      </c>
      <c r="R303" s="54">
        <v>15.059836667491577</v>
      </c>
      <c r="S303" s="54">
        <v>618.05387159115548</v>
      </c>
      <c r="T303" s="54">
        <v>6.5945176555302965E-2</v>
      </c>
      <c r="U303" s="54">
        <v>105.50528382224627</v>
      </c>
      <c r="W303" s="69">
        <f t="shared" si="26"/>
        <v>1498876.6005058587</v>
      </c>
      <c r="X303" s="69">
        <f t="shared" si="27"/>
        <v>1505365.6128775666</v>
      </c>
      <c r="Y303" s="69">
        <f t="shared" si="24"/>
        <v>6489.0123717080505</v>
      </c>
      <c r="AA303" s="68">
        <f t="shared" si="28"/>
        <v>0</v>
      </c>
      <c r="AB303" s="68">
        <f t="shared" si="29"/>
        <v>1</v>
      </c>
      <c r="AC303" s="68">
        <f t="shared" si="25"/>
        <v>1</v>
      </c>
    </row>
    <row r="304" spans="1:29" x14ac:dyDescent="0.25">
      <c r="A304">
        <v>299</v>
      </c>
      <c r="C304" s="24">
        <v>3.7584960460662842E-2</v>
      </c>
      <c r="D304" s="24">
        <v>1.8954023718833923E-2</v>
      </c>
      <c r="E304" s="24">
        <v>0.10826971379778456</v>
      </c>
      <c r="F304" s="24">
        <v>0</v>
      </c>
      <c r="I304" s="53">
        <v>0</v>
      </c>
      <c r="J304" s="53">
        <v>3953.2571099698544</v>
      </c>
      <c r="K304" s="53">
        <v>0</v>
      </c>
      <c r="L304" s="24">
        <v>0.83227050304412842</v>
      </c>
      <c r="M304" s="24">
        <v>0.7193748950958252</v>
      </c>
      <c r="N304" s="24">
        <v>0.34731507301330566</v>
      </c>
      <c r="P304" s="53">
        <v>14.092861849790481</v>
      </c>
      <c r="Q304" s="54">
        <v>481.41959028312641</v>
      </c>
      <c r="R304" s="54">
        <v>14.14223958676148</v>
      </c>
      <c r="S304" s="54">
        <v>588.59413443978281</v>
      </c>
      <c r="T304" s="54">
        <v>4.9377736970999564E-2</v>
      </c>
      <c r="U304" s="54">
        <v>107.1745441566564</v>
      </c>
      <c r="W304" s="69">
        <f t="shared" si="26"/>
        <v>1408804.7653887649</v>
      </c>
      <c r="X304" s="69">
        <f t="shared" si="27"/>
        <v>1413635.3645417083</v>
      </c>
      <c r="Y304" s="69">
        <f t="shared" si="24"/>
        <v>4830.5991529433004</v>
      </c>
      <c r="AA304" s="68">
        <f t="shared" si="28"/>
        <v>0</v>
      </c>
      <c r="AB304" s="68">
        <f t="shared" si="29"/>
        <v>1</v>
      </c>
      <c r="AC304" s="68">
        <f t="shared" si="25"/>
        <v>1</v>
      </c>
    </row>
    <row r="305" spans="1:29" x14ac:dyDescent="0.25">
      <c r="A305">
        <v>300</v>
      </c>
      <c r="C305" s="24">
        <v>4.0956437587738037E-3</v>
      </c>
      <c r="D305" s="24">
        <v>2.717357873916626E-2</v>
      </c>
      <c r="E305" s="24">
        <v>0.24418840929960867</v>
      </c>
      <c r="F305" s="24">
        <v>0</v>
      </c>
      <c r="I305" s="53">
        <v>0</v>
      </c>
      <c r="J305" s="53">
        <v>7520.5229222774506</v>
      </c>
      <c r="K305" s="53">
        <v>0</v>
      </c>
      <c r="L305" s="24">
        <v>0.85596928000450134</v>
      </c>
      <c r="M305" s="24">
        <v>0.71109461784362793</v>
      </c>
      <c r="N305" s="24">
        <v>0.31826639175415039</v>
      </c>
      <c r="P305" s="53">
        <v>14.984691943161074</v>
      </c>
      <c r="Q305" s="54">
        <v>547.76250066886996</v>
      </c>
      <c r="R305" s="54">
        <v>15.039484685359319</v>
      </c>
      <c r="S305" s="54">
        <v>617.06832872502707</v>
      </c>
      <c r="T305" s="54">
        <v>5.4792742198245037E-2</v>
      </c>
      <c r="U305" s="54">
        <v>69.305828056157111</v>
      </c>
      <c r="W305" s="69">
        <f t="shared" si="26"/>
        <v>1497921.4318154387</v>
      </c>
      <c r="X305" s="69">
        <f t="shared" si="27"/>
        <v>1503331.4002072071</v>
      </c>
      <c r="Y305" s="69">
        <f t="shared" si="24"/>
        <v>5409.968391768346</v>
      </c>
      <c r="AA305" s="68">
        <f t="shared" si="28"/>
        <v>0</v>
      </c>
      <c r="AB305" s="68">
        <f t="shared" si="29"/>
        <v>1</v>
      </c>
      <c r="AC305" s="68">
        <f t="shared" si="25"/>
        <v>1</v>
      </c>
    </row>
    <row r="306" spans="1:29" x14ac:dyDescent="0.25">
      <c r="A306">
        <v>301</v>
      </c>
      <c r="C306" s="24">
        <v>2.1176993846893311E-2</v>
      </c>
      <c r="D306" s="24">
        <v>1.992952823638916E-2</v>
      </c>
      <c r="E306" s="24">
        <v>0.27111933275353639</v>
      </c>
      <c r="F306" s="24">
        <v>0</v>
      </c>
      <c r="I306" s="53">
        <v>0</v>
      </c>
      <c r="J306" s="53">
        <v>7364.5170778036118</v>
      </c>
      <c r="K306" s="53">
        <v>0</v>
      </c>
      <c r="L306" s="24">
        <v>0.88943386077880859</v>
      </c>
      <c r="M306" s="24">
        <v>0.75822782516479492</v>
      </c>
      <c r="N306" s="24">
        <v>0.33740127086639404</v>
      </c>
      <c r="P306" s="53">
        <v>15.30422289611616</v>
      </c>
      <c r="Q306" s="54">
        <v>550.82543109040216</v>
      </c>
      <c r="R306" s="54">
        <v>15.357564442866355</v>
      </c>
      <c r="S306" s="54">
        <v>622.1754020422519</v>
      </c>
      <c r="T306" s="54">
        <v>5.3341546750194979E-2</v>
      </c>
      <c r="U306" s="54">
        <v>71.349970951849741</v>
      </c>
      <c r="W306" s="69">
        <f t="shared" si="26"/>
        <v>1529871.4641805256</v>
      </c>
      <c r="X306" s="69">
        <f t="shared" si="27"/>
        <v>1535134.2688845934</v>
      </c>
      <c r="Y306" s="69">
        <f t="shared" si="24"/>
        <v>5262.8047040676474</v>
      </c>
      <c r="AA306" s="68">
        <f t="shared" si="28"/>
        <v>0</v>
      </c>
      <c r="AB306" s="68">
        <f t="shared" si="29"/>
        <v>1</v>
      </c>
      <c r="AC306" s="68">
        <f t="shared" si="25"/>
        <v>1</v>
      </c>
    </row>
    <row r="307" spans="1:29" x14ac:dyDescent="0.25">
      <c r="A307">
        <v>302</v>
      </c>
      <c r="C307" s="24">
        <v>9.0211331844329834E-3</v>
      </c>
      <c r="D307" s="24">
        <v>9.672313928604126E-3</v>
      </c>
      <c r="E307" s="24">
        <v>0.2727052664459883</v>
      </c>
      <c r="F307" s="24">
        <v>0</v>
      </c>
      <c r="I307" s="53">
        <v>0</v>
      </c>
      <c r="J307" s="53">
        <v>3358.6239442229271</v>
      </c>
      <c r="K307" s="53">
        <v>0</v>
      </c>
      <c r="L307" s="24">
        <v>0.83916938304901123</v>
      </c>
      <c r="M307" s="24">
        <v>0.7530214786529541</v>
      </c>
      <c r="N307" s="24">
        <v>0.28470450639724731</v>
      </c>
      <c r="P307" s="53">
        <v>14.614399301179819</v>
      </c>
      <c r="Q307" s="54">
        <v>495.77621923728429</v>
      </c>
      <c r="R307" s="54">
        <v>14.668206721090167</v>
      </c>
      <c r="S307" s="54">
        <v>607.29028189825294</v>
      </c>
      <c r="T307" s="54">
        <v>5.3807419910347321E-2</v>
      </c>
      <c r="U307" s="54">
        <v>111.51406266096865</v>
      </c>
      <c r="W307" s="69">
        <f t="shared" si="26"/>
        <v>1460944.1538987446</v>
      </c>
      <c r="X307" s="69">
        <f t="shared" si="27"/>
        <v>1466213.3818271183</v>
      </c>
      <c r="Y307" s="69">
        <f t="shared" si="24"/>
        <v>5269.2279283737626</v>
      </c>
      <c r="AA307" s="68">
        <f t="shared" si="28"/>
        <v>0</v>
      </c>
      <c r="AB307" s="68">
        <f t="shared" si="29"/>
        <v>1</v>
      </c>
      <c r="AC307" s="68">
        <f t="shared" si="25"/>
        <v>1</v>
      </c>
    </row>
    <row r="308" spans="1:29" x14ac:dyDescent="0.25">
      <c r="A308">
        <v>303</v>
      </c>
      <c r="C308" s="24">
        <v>2.8822839260101318E-2</v>
      </c>
      <c r="D308" s="24">
        <v>1.5641599893569946E-2</v>
      </c>
      <c r="E308" s="24">
        <v>0.21659421772097873</v>
      </c>
      <c r="F308" s="24">
        <v>0</v>
      </c>
      <c r="I308" s="53">
        <v>0</v>
      </c>
      <c r="J308" s="53">
        <v>4314.6475218236446</v>
      </c>
      <c r="K308" s="53">
        <v>0</v>
      </c>
      <c r="L308" s="24">
        <v>0.82273298501968384</v>
      </c>
      <c r="M308" s="24">
        <v>0.81483268737792969</v>
      </c>
      <c r="N308" s="24">
        <v>0.30114352703094482</v>
      </c>
      <c r="P308" s="53">
        <v>14.06433268373949</v>
      </c>
      <c r="Q308" s="54">
        <v>544.91857048853296</v>
      </c>
      <c r="R308" s="54">
        <v>14.102617111344008</v>
      </c>
      <c r="S308" s="54">
        <v>612.32624522995775</v>
      </c>
      <c r="T308" s="54">
        <v>3.8284427604518001E-2</v>
      </c>
      <c r="U308" s="54">
        <v>67.407674741424785</v>
      </c>
      <c r="W308" s="69">
        <f t="shared" si="26"/>
        <v>1405888.3498034605</v>
      </c>
      <c r="X308" s="69">
        <f t="shared" si="27"/>
        <v>1409649.384889171</v>
      </c>
      <c r="Y308" s="69">
        <f t="shared" si="24"/>
        <v>3761.0350857103754</v>
      </c>
      <c r="AA308" s="68">
        <f t="shared" si="28"/>
        <v>0</v>
      </c>
      <c r="AB308" s="68">
        <f t="shared" si="29"/>
        <v>1</v>
      </c>
      <c r="AC308" s="68">
        <f t="shared" si="25"/>
        <v>1</v>
      </c>
    </row>
    <row r="309" spans="1:29" x14ac:dyDescent="0.25">
      <c r="A309">
        <v>304</v>
      </c>
      <c r="C309" s="24">
        <v>5.9051215648651123E-3</v>
      </c>
      <c r="D309" s="24">
        <v>1.9034504890441895E-2</v>
      </c>
      <c r="E309" s="24">
        <v>0.37009695490609945</v>
      </c>
      <c r="F309" s="24">
        <v>0</v>
      </c>
      <c r="I309" s="53">
        <v>0</v>
      </c>
      <c r="J309" s="53">
        <v>7629.9905776977539</v>
      </c>
      <c r="K309" s="53">
        <v>0</v>
      </c>
      <c r="L309" s="24">
        <v>0.83433330059051514</v>
      </c>
      <c r="M309" s="24">
        <v>0.7246088981628418</v>
      </c>
      <c r="N309" s="24">
        <v>0.32422053813934326</v>
      </c>
      <c r="P309" s="53">
        <v>14.5904115615152</v>
      </c>
      <c r="Q309" s="54">
        <v>562.82948656261544</v>
      </c>
      <c r="R309" s="54">
        <v>14.627852638703766</v>
      </c>
      <c r="S309" s="54">
        <v>642.15072914851453</v>
      </c>
      <c r="T309" s="54">
        <v>3.7441077188566041E-2</v>
      </c>
      <c r="U309" s="54">
        <v>79.321242585899085</v>
      </c>
      <c r="W309" s="69">
        <f t="shared" si="26"/>
        <v>1458478.3266649575</v>
      </c>
      <c r="X309" s="69">
        <f t="shared" si="27"/>
        <v>1462143.1131412282</v>
      </c>
      <c r="Y309" s="69">
        <f t="shared" si="24"/>
        <v>3664.786476270705</v>
      </c>
      <c r="AA309" s="68">
        <f t="shared" si="28"/>
        <v>0</v>
      </c>
      <c r="AB309" s="68">
        <f t="shared" si="29"/>
        <v>1</v>
      </c>
      <c r="AC309" s="68">
        <f t="shared" si="25"/>
        <v>1</v>
      </c>
    </row>
    <row r="310" spans="1:29" x14ac:dyDescent="0.25">
      <c r="A310">
        <v>305</v>
      </c>
      <c r="C310" s="24">
        <v>1.8493235111236572E-2</v>
      </c>
      <c r="D310" s="24">
        <v>2.0986780524253845E-2</v>
      </c>
      <c r="E310" s="24">
        <v>0.32020031937186466</v>
      </c>
      <c r="F310" s="24">
        <v>0</v>
      </c>
      <c r="I310" s="53">
        <v>0</v>
      </c>
      <c r="J310" s="53">
        <v>5191.3713105022907</v>
      </c>
      <c r="K310" s="53">
        <v>0</v>
      </c>
      <c r="L310" s="24">
        <v>0.85567617416381836</v>
      </c>
      <c r="M310" s="24">
        <v>0.72991961240768433</v>
      </c>
      <c r="N310" s="24">
        <v>0.24038267135620117</v>
      </c>
      <c r="P310" s="53">
        <v>14.779917293052792</v>
      </c>
      <c r="Q310" s="54">
        <v>482.32780375988801</v>
      </c>
      <c r="R310" s="54">
        <v>14.817016657472429</v>
      </c>
      <c r="S310" s="54">
        <v>607.56218636100527</v>
      </c>
      <c r="T310" s="54">
        <v>3.7099364419637126E-2</v>
      </c>
      <c r="U310" s="54">
        <v>125.23438260111726</v>
      </c>
      <c r="W310" s="69">
        <f t="shared" si="26"/>
        <v>1477509.4015015194</v>
      </c>
      <c r="X310" s="69">
        <f t="shared" si="27"/>
        <v>1481094.1035608819</v>
      </c>
      <c r="Y310" s="69">
        <f t="shared" si="24"/>
        <v>3584.7020593625953</v>
      </c>
      <c r="AA310" s="68">
        <f t="shared" si="28"/>
        <v>0</v>
      </c>
      <c r="AB310" s="68">
        <f t="shared" si="29"/>
        <v>1</v>
      </c>
      <c r="AC310" s="68">
        <f t="shared" si="25"/>
        <v>1</v>
      </c>
    </row>
    <row r="311" spans="1:29" x14ac:dyDescent="0.25">
      <c r="A311">
        <v>306</v>
      </c>
      <c r="C311" s="24">
        <v>1.3445481657981873E-2</v>
      </c>
      <c r="D311" s="24">
        <v>2.6371151208877563E-2</v>
      </c>
      <c r="E311" s="24">
        <v>0.30130164152617961</v>
      </c>
      <c r="F311" s="24">
        <v>0</v>
      </c>
      <c r="I311" s="53">
        <v>0</v>
      </c>
      <c r="J311" s="53">
        <v>6098.6261814832687</v>
      </c>
      <c r="K311" s="53">
        <v>0</v>
      </c>
      <c r="L311" s="24">
        <v>0.89349603652954102</v>
      </c>
      <c r="M311" s="24">
        <v>0.73917776346206665</v>
      </c>
      <c r="N311" s="24">
        <v>0.27783048152923584</v>
      </c>
      <c r="P311" s="53">
        <v>15.449750113437823</v>
      </c>
      <c r="Q311" s="54">
        <v>621.59337416304652</v>
      </c>
      <c r="R311" s="54">
        <v>15.533136369213485</v>
      </c>
      <c r="S311" s="54">
        <v>648.7299586761269</v>
      </c>
      <c r="T311" s="54">
        <v>8.3386255775662832E-2</v>
      </c>
      <c r="U311" s="54">
        <v>27.136584513080379</v>
      </c>
      <c r="W311" s="69">
        <f t="shared" si="26"/>
        <v>1544353.4179696192</v>
      </c>
      <c r="X311" s="69">
        <f t="shared" si="27"/>
        <v>1552664.9069626725</v>
      </c>
      <c r="Y311" s="69">
        <f t="shared" si="24"/>
        <v>8311.4889930532026</v>
      </c>
      <c r="AA311" s="68">
        <f t="shared" si="28"/>
        <v>0</v>
      </c>
      <c r="AB311" s="68">
        <f t="shared" si="29"/>
        <v>1</v>
      </c>
      <c r="AC311" s="68">
        <f t="shared" si="25"/>
        <v>1</v>
      </c>
    </row>
    <row r="312" spans="1:29" x14ac:dyDescent="0.25">
      <c r="A312">
        <v>307</v>
      </c>
      <c r="C312" s="24">
        <v>2.3680835962295532E-2</v>
      </c>
      <c r="D312" s="24">
        <v>5.198216438293457E-2</v>
      </c>
      <c r="E312" s="24">
        <v>0.20927538544264276</v>
      </c>
      <c r="F312" s="24">
        <v>0</v>
      </c>
      <c r="I312" s="53">
        <v>0</v>
      </c>
      <c r="J312" s="53">
        <v>6093.7181115150452</v>
      </c>
      <c r="K312" s="53">
        <v>0</v>
      </c>
      <c r="L312" s="24">
        <v>0.84935921430587769</v>
      </c>
      <c r="M312" s="24">
        <v>0.81780791282653809</v>
      </c>
      <c r="N312" s="24">
        <v>0.32339668273925781</v>
      </c>
      <c r="P312" s="53">
        <v>14.609651757859929</v>
      </c>
      <c r="Q312" s="54">
        <v>495.41797202221579</v>
      </c>
      <c r="R312" s="54">
        <v>14.639426317792479</v>
      </c>
      <c r="S312" s="54">
        <v>600.47389221290882</v>
      </c>
      <c r="T312" s="54">
        <v>2.9774559932549849E-2</v>
      </c>
      <c r="U312" s="54">
        <v>105.05592019069303</v>
      </c>
      <c r="W312" s="69">
        <f t="shared" si="26"/>
        <v>1460469.7578139708</v>
      </c>
      <c r="X312" s="69">
        <f t="shared" si="27"/>
        <v>1463342.157887035</v>
      </c>
      <c r="Y312" s="69">
        <f t="shared" si="24"/>
        <v>2872.400073064292</v>
      </c>
      <c r="AA312" s="68">
        <f t="shared" si="28"/>
        <v>0</v>
      </c>
      <c r="AB312" s="68">
        <f t="shared" si="29"/>
        <v>1</v>
      </c>
      <c r="AC312" s="68">
        <f t="shared" si="25"/>
        <v>1</v>
      </c>
    </row>
    <row r="313" spans="1:29" x14ac:dyDescent="0.25">
      <c r="A313">
        <v>308</v>
      </c>
      <c r="C313" s="24">
        <v>1.9542351365089417E-2</v>
      </c>
      <c r="D313" s="24">
        <v>3.0457377433776855E-3</v>
      </c>
      <c r="E313" s="24">
        <v>0.15637179142862784</v>
      </c>
      <c r="F313" s="24">
        <v>0</v>
      </c>
      <c r="I313" s="53">
        <v>0</v>
      </c>
      <c r="J313" s="53">
        <v>6020.7885690033436</v>
      </c>
      <c r="K313" s="53">
        <v>0</v>
      </c>
      <c r="L313" s="24">
        <v>0.88886690139770508</v>
      </c>
      <c r="M313" s="24">
        <v>0.7415120005607605</v>
      </c>
      <c r="N313" s="24">
        <v>0.29001107811927795</v>
      </c>
      <c r="P313" s="53">
        <v>15.317936225009429</v>
      </c>
      <c r="Q313" s="54">
        <v>555.29915790511279</v>
      </c>
      <c r="R313" s="54">
        <v>15.381688120595015</v>
      </c>
      <c r="S313" s="54">
        <v>604.58333636794953</v>
      </c>
      <c r="T313" s="54">
        <v>6.3751895585586027E-2</v>
      </c>
      <c r="U313" s="54">
        <v>49.284178462836735</v>
      </c>
      <c r="W313" s="69">
        <f t="shared" si="26"/>
        <v>1531238.3233430379</v>
      </c>
      <c r="X313" s="69">
        <f t="shared" si="27"/>
        <v>1537564.2287231334</v>
      </c>
      <c r="Y313" s="69">
        <f t="shared" si="24"/>
        <v>6325.9053800957663</v>
      </c>
      <c r="AA313" s="68">
        <f t="shared" si="28"/>
        <v>0</v>
      </c>
      <c r="AB313" s="68">
        <f t="shared" si="29"/>
        <v>1</v>
      </c>
      <c r="AC313" s="68">
        <f t="shared" si="25"/>
        <v>1</v>
      </c>
    </row>
    <row r="314" spans="1:29" x14ac:dyDescent="0.25">
      <c r="A314">
        <v>309</v>
      </c>
      <c r="C314" s="24">
        <v>1.5892475843429565E-2</v>
      </c>
      <c r="D314" s="24">
        <v>1.0815992951393127E-2</v>
      </c>
      <c r="E314" s="24">
        <v>0.23552356133369123</v>
      </c>
      <c r="F314" s="24">
        <v>0</v>
      </c>
      <c r="I314" s="53">
        <v>0</v>
      </c>
      <c r="J314" s="53">
        <v>5636.5691125392914</v>
      </c>
      <c r="K314" s="53">
        <v>0</v>
      </c>
      <c r="L314" s="24">
        <v>0.83191686868667603</v>
      </c>
      <c r="M314" s="24">
        <v>0.72134947776794434</v>
      </c>
      <c r="N314" s="24">
        <v>0.32957112789154053</v>
      </c>
      <c r="P314" s="53">
        <v>14.401724182358883</v>
      </c>
      <c r="Q314" s="54">
        <v>514.14911661854308</v>
      </c>
      <c r="R314" s="54">
        <v>14.446856373346055</v>
      </c>
      <c r="S314" s="54">
        <v>607.74288412580859</v>
      </c>
      <c r="T314" s="54">
        <v>4.5132190987171583E-2</v>
      </c>
      <c r="U314" s="54">
        <v>93.593767507265511</v>
      </c>
      <c r="W314" s="69">
        <f t="shared" si="26"/>
        <v>1439658.2691192697</v>
      </c>
      <c r="X314" s="69">
        <f t="shared" si="27"/>
        <v>1444077.8944504797</v>
      </c>
      <c r="Y314" s="69">
        <f t="shared" si="24"/>
        <v>4419.6253312098925</v>
      </c>
      <c r="AA314" s="68">
        <f t="shared" si="28"/>
        <v>0</v>
      </c>
      <c r="AB314" s="68">
        <f t="shared" si="29"/>
        <v>1</v>
      </c>
      <c r="AC314" s="68">
        <f t="shared" si="25"/>
        <v>1</v>
      </c>
    </row>
    <row r="315" spans="1:29" x14ac:dyDescent="0.25">
      <c r="A315">
        <v>310</v>
      </c>
      <c r="C315" s="24">
        <v>1.8679648637771606E-2</v>
      </c>
      <c r="D315" s="24">
        <v>1.1984124779701233E-2</v>
      </c>
      <c r="E315" s="24">
        <v>0.26812657621658909</v>
      </c>
      <c r="F315" s="24">
        <v>0</v>
      </c>
      <c r="I315" s="53">
        <v>0</v>
      </c>
      <c r="J315" s="53">
        <v>2540.5362248420715</v>
      </c>
      <c r="K315" s="53">
        <v>0</v>
      </c>
      <c r="L315" s="24">
        <v>0.89638388156890869</v>
      </c>
      <c r="M315" s="24">
        <v>0.65060329437255859</v>
      </c>
      <c r="N315" s="24">
        <v>0.26996070146560669</v>
      </c>
      <c r="P315" s="53">
        <v>15.439936773652573</v>
      </c>
      <c r="Q315" s="54">
        <v>444.49657311124821</v>
      </c>
      <c r="R315" s="54">
        <v>15.511035530989879</v>
      </c>
      <c r="S315" s="54">
        <v>592.71007650242586</v>
      </c>
      <c r="T315" s="54">
        <v>7.1098757337306751E-2</v>
      </c>
      <c r="U315" s="54">
        <v>148.21350339117765</v>
      </c>
      <c r="W315" s="69">
        <f t="shared" si="26"/>
        <v>1543549.1807921459</v>
      </c>
      <c r="X315" s="69">
        <f t="shared" si="27"/>
        <v>1550510.8430224855</v>
      </c>
      <c r="Y315" s="69">
        <f t="shared" si="24"/>
        <v>6961.6622303394979</v>
      </c>
      <c r="AA315" s="68">
        <f t="shared" si="28"/>
        <v>0</v>
      </c>
      <c r="AB315" s="68">
        <f t="shared" si="29"/>
        <v>1</v>
      </c>
      <c r="AC315" s="68">
        <f t="shared" si="25"/>
        <v>1</v>
      </c>
    </row>
    <row r="316" spans="1:29" x14ac:dyDescent="0.25">
      <c r="A316">
        <v>311</v>
      </c>
      <c r="C316" s="24">
        <v>2.8850764036178589E-2</v>
      </c>
      <c r="D316" s="24">
        <v>2.5539636611938477E-2</v>
      </c>
      <c r="E316" s="24">
        <v>0.19223544474703866</v>
      </c>
      <c r="F316" s="24">
        <v>0</v>
      </c>
      <c r="I316" s="53">
        <v>0</v>
      </c>
      <c r="J316" s="53">
        <v>6283.3307310938835</v>
      </c>
      <c r="K316" s="53">
        <v>0</v>
      </c>
      <c r="L316" s="24">
        <v>0.88323277235031128</v>
      </c>
      <c r="M316" s="24">
        <v>0.80398726463317871</v>
      </c>
      <c r="N316" s="24">
        <v>0.31723445653915405</v>
      </c>
      <c r="P316" s="53">
        <v>15.089083591491042</v>
      </c>
      <c r="Q316" s="54">
        <v>545.20072730114373</v>
      </c>
      <c r="R316" s="54">
        <v>15.138827038374355</v>
      </c>
      <c r="S316" s="54">
        <v>608.53935570707074</v>
      </c>
      <c r="T316" s="54">
        <v>4.974344688331378E-2</v>
      </c>
      <c r="U316" s="54">
        <v>63.338628405927011</v>
      </c>
      <c r="W316" s="69">
        <f t="shared" si="26"/>
        <v>1508363.158421803</v>
      </c>
      <c r="X316" s="69">
        <f t="shared" si="27"/>
        <v>1513274.1644817283</v>
      </c>
      <c r="Y316" s="69">
        <f t="shared" si="24"/>
        <v>4911.0060599254512</v>
      </c>
      <c r="AA316" s="68">
        <f t="shared" si="28"/>
        <v>0</v>
      </c>
      <c r="AB316" s="68">
        <f t="shared" si="29"/>
        <v>1</v>
      </c>
      <c r="AC316" s="68">
        <f t="shared" si="25"/>
        <v>1</v>
      </c>
    </row>
    <row r="317" spans="1:29" x14ac:dyDescent="0.25">
      <c r="A317">
        <v>312</v>
      </c>
      <c r="C317" s="24">
        <v>8.3556324243545532E-3</v>
      </c>
      <c r="D317" s="24">
        <v>1.141531765460968E-2</v>
      </c>
      <c r="E317" s="24">
        <v>0.24058844185177136</v>
      </c>
      <c r="F317" s="24">
        <v>0</v>
      </c>
      <c r="I317" s="53">
        <v>0</v>
      </c>
      <c r="J317" s="53">
        <v>6601.7312929034233</v>
      </c>
      <c r="K317" s="53">
        <v>0</v>
      </c>
      <c r="L317" s="24">
        <v>0.87834864854812622</v>
      </c>
      <c r="M317" s="24">
        <v>0.76361602544784546</v>
      </c>
      <c r="N317" s="24">
        <v>0.29768446087837219</v>
      </c>
      <c r="P317" s="53">
        <v>15.326005875422947</v>
      </c>
      <c r="Q317" s="54">
        <v>535.63633706994017</v>
      </c>
      <c r="R317" s="54">
        <v>15.370698830561849</v>
      </c>
      <c r="S317" s="54">
        <v>613.51020624237208</v>
      </c>
      <c r="T317" s="54">
        <v>4.469295513890259E-2</v>
      </c>
      <c r="U317" s="54">
        <v>77.87386917243191</v>
      </c>
      <c r="W317" s="69">
        <f t="shared" si="26"/>
        <v>1532064.9512052247</v>
      </c>
      <c r="X317" s="69">
        <f t="shared" si="27"/>
        <v>1536456.3728499427</v>
      </c>
      <c r="Y317" s="69">
        <f t="shared" si="24"/>
        <v>4391.4216447178269</v>
      </c>
      <c r="AA317" s="68">
        <f t="shared" si="28"/>
        <v>0</v>
      </c>
      <c r="AB317" s="68">
        <f t="shared" si="29"/>
        <v>1</v>
      </c>
      <c r="AC317" s="68">
        <f t="shared" si="25"/>
        <v>1</v>
      </c>
    </row>
    <row r="318" spans="1:29" x14ac:dyDescent="0.25">
      <c r="A318">
        <v>313</v>
      </c>
      <c r="C318" s="24">
        <v>9.3474835157394409E-3</v>
      </c>
      <c r="D318" s="24">
        <v>3.5072684288024902E-2</v>
      </c>
      <c r="E318" s="24">
        <v>0.21410353379566779</v>
      </c>
      <c r="F318" s="24">
        <v>0</v>
      </c>
      <c r="I318" s="53">
        <v>0</v>
      </c>
      <c r="J318" s="53">
        <v>6291.1561690270901</v>
      </c>
      <c r="K318" s="53">
        <v>0</v>
      </c>
      <c r="L318" s="24">
        <v>0.90341091156005859</v>
      </c>
      <c r="M318" s="24">
        <v>0.70727097988128662</v>
      </c>
      <c r="N318" s="24">
        <v>0.28450548648834229</v>
      </c>
      <c r="P318" s="53">
        <v>15.735176900646229</v>
      </c>
      <c r="Q318" s="54">
        <v>504.90384256880145</v>
      </c>
      <c r="R318" s="54">
        <v>15.792466978586676</v>
      </c>
      <c r="S318" s="54">
        <v>602.98728224150898</v>
      </c>
      <c r="T318" s="54">
        <v>5.7290077940447048E-2</v>
      </c>
      <c r="U318" s="54">
        <v>98.083439672707527</v>
      </c>
      <c r="W318" s="69">
        <f t="shared" si="26"/>
        <v>1573012.7862220539</v>
      </c>
      <c r="X318" s="69">
        <f t="shared" si="27"/>
        <v>1578643.710576426</v>
      </c>
      <c r="Y318" s="69">
        <f t="shared" si="24"/>
        <v>5630.9243543719967</v>
      </c>
      <c r="AA318" s="68">
        <f t="shared" si="28"/>
        <v>0</v>
      </c>
      <c r="AB318" s="68">
        <f t="shared" si="29"/>
        <v>1</v>
      </c>
      <c r="AC318" s="68">
        <f t="shared" si="25"/>
        <v>1</v>
      </c>
    </row>
    <row r="319" spans="1:29" x14ac:dyDescent="0.25">
      <c r="A319">
        <v>314</v>
      </c>
      <c r="C319" s="24">
        <v>8.8711977005004883E-3</v>
      </c>
      <c r="D319" s="24">
        <v>3.4160524606704712E-2</v>
      </c>
      <c r="E319" s="24">
        <v>0.22604894190478791</v>
      </c>
      <c r="F319" s="24">
        <v>0</v>
      </c>
      <c r="I319" s="53">
        <v>0</v>
      </c>
      <c r="J319" s="53">
        <v>5618.0846877396107</v>
      </c>
      <c r="K319" s="53">
        <v>0</v>
      </c>
      <c r="L319" s="24">
        <v>0.86611670255661011</v>
      </c>
      <c r="M319" s="24">
        <v>0.78045952320098877</v>
      </c>
      <c r="N319" s="24">
        <v>0.27736896276473999</v>
      </c>
      <c r="P319" s="53">
        <v>15.099137237455691</v>
      </c>
      <c r="Q319" s="54">
        <v>515.50121256379009</v>
      </c>
      <c r="R319" s="54">
        <v>15.148305403333945</v>
      </c>
      <c r="S319" s="54">
        <v>606.89389847770474</v>
      </c>
      <c r="T319" s="54">
        <v>4.9168165878253234E-2</v>
      </c>
      <c r="U319" s="54">
        <v>91.392685913914647</v>
      </c>
      <c r="W319" s="69">
        <f t="shared" si="26"/>
        <v>1509398.2225330053</v>
      </c>
      <c r="X319" s="69">
        <f t="shared" si="27"/>
        <v>1514223.6464349166</v>
      </c>
      <c r="Y319" s="69">
        <f t="shared" si="24"/>
        <v>4825.4239019114084</v>
      </c>
      <c r="AA319" s="68">
        <f t="shared" si="28"/>
        <v>0</v>
      </c>
      <c r="AB319" s="68">
        <f t="shared" si="29"/>
        <v>1</v>
      </c>
      <c r="AC319" s="68">
        <f t="shared" si="25"/>
        <v>1</v>
      </c>
    </row>
    <row r="320" spans="1:29" x14ac:dyDescent="0.25">
      <c r="A320">
        <v>315</v>
      </c>
      <c r="C320" s="24">
        <v>1.3227134943008423E-2</v>
      </c>
      <c r="D320" s="24">
        <v>1.3268902897834778E-2</v>
      </c>
      <c r="E320" s="24">
        <v>0.41605357277780802</v>
      </c>
      <c r="F320" s="24">
        <v>0</v>
      </c>
      <c r="I320" s="53">
        <v>0</v>
      </c>
      <c r="J320" s="53">
        <v>4385.2883391082287</v>
      </c>
      <c r="K320" s="53">
        <v>0</v>
      </c>
      <c r="L320" s="24">
        <v>0.86816608905792236</v>
      </c>
      <c r="M320" s="24">
        <v>0.77558648586273193</v>
      </c>
      <c r="N320" s="24">
        <v>0.29861950874328613</v>
      </c>
      <c r="P320" s="53">
        <v>15.072476977497692</v>
      </c>
      <c r="Q320" s="54">
        <v>498.44478166999795</v>
      </c>
      <c r="R320" s="54">
        <v>15.106966580489097</v>
      </c>
      <c r="S320" s="54">
        <v>622.92000453557614</v>
      </c>
      <c r="T320" s="54">
        <v>3.4489602991405022E-2</v>
      </c>
      <c r="U320" s="54">
        <v>124.47522286557819</v>
      </c>
      <c r="W320" s="69">
        <f t="shared" si="26"/>
        <v>1506749.252968099</v>
      </c>
      <c r="X320" s="69">
        <f t="shared" si="27"/>
        <v>1510073.7380443742</v>
      </c>
      <c r="Y320" s="69">
        <f t="shared" si="24"/>
        <v>3324.4850762749238</v>
      </c>
      <c r="AA320" s="68">
        <f t="shared" si="28"/>
        <v>0</v>
      </c>
      <c r="AB320" s="68">
        <f t="shared" si="29"/>
        <v>1</v>
      </c>
      <c r="AC320" s="68">
        <f t="shared" si="25"/>
        <v>1</v>
      </c>
    </row>
    <row r="321" spans="1:29" x14ac:dyDescent="0.25">
      <c r="A321">
        <v>316</v>
      </c>
      <c r="C321" s="24">
        <v>8.888930082321167E-3</v>
      </c>
      <c r="D321" s="24">
        <v>1.7637759447097778E-2</v>
      </c>
      <c r="E321" s="24">
        <v>0.24145349790006462</v>
      </c>
      <c r="F321" s="24">
        <v>0</v>
      </c>
      <c r="I321" s="53">
        <v>0</v>
      </c>
      <c r="J321" s="53">
        <v>7757.5724571943283</v>
      </c>
      <c r="K321" s="53">
        <v>0</v>
      </c>
      <c r="L321" s="24">
        <v>0.84856367111206055</v>
      </c>
      <c r="M321" s="24">
        <v>0.74793124198913574</v>
      </c>
      <c r="N321" s="24">
        <v>0.26403450965881348</v>
      </c>
      <c r="P321" s="53">
        <v>14.788879154507701</v>
      </c>
      <c r="Q321" s="54">
        <v>575.42786919183152</v>
      </c>
      <c r="R321" s="54">
        <v>14.839072096171005</v>
      </c>
      <c r="S321" s="54">
        <v>623.49389707909302</v>
      </c>
      <c r="T321" s="54">
        <v>5.019294166330468E-2</v>
      </c>
      <c r="U321" s="54">
        <v>48.066027887261498</v>
      </c>
      <c r="W321" s="69">
        <f t="shared" si="26"/>
        <v>1478312.4875815781</v>
      </c>
      <c r="X321" s="69">
        <f t="shared" si="27"/>
        <v>1483283.7157200214</v>
      </c>
      <c r="Y321" s="69">
        <f t="shared" si="24"/>
        <v>4971.2281384432063</v>
      </c>
      <c r="AA321" s="68">
        <f t="shared" si="28"/>
        <v>0</v>
      </c>
      <c r="AB321" s="68">
        <f t="shared" si="29"/>
        <v>1</v>
      </c>
      <c r="AC321" s="68">
        <f t="shared" si="25"/>
        <v>1</v>
      </c>
    </row>
    <row r="322" spans="1:29" x14ac:dyDescent="0.25">
      <c r="A322">
        <v>317</v>
      </c>
      <c r="C322" s="24">
        <v>1.413455605506897E-2</v>
      </c>
      <c r="D322" s="24">
        <v>7.5342655181884766E-3</v>
      </c>
      <c r="E322" s="24">
        <v>0.2895689059346746</v>
      </c>
      <c r="F322" s="24">
        <v>0</v>
      </c>
      <c r="I322" s="53">
        <v>0</v>
      </c>
      <c r="J322" s="53">
        <v>3765.0438025593758</v>
      </c>
      <c r="K322" s="53">
        <v>0</v>
      </c>
      <c r="L322" s="24">
        <v>0.90451836585998535</v>
      </c>
      <c r="M322" s="24">
        <v>0.7581821084022522</v>
      </c>
      <c r="N322" s="24">
        <v>0.29508695006370544</v>
      </c>
      <c r="P322" s="53">
        <v>15.680048832361972</v>
      </c>
      <c r="Q322" s="54">
        <v>469.7529932686906</v>
      </c>
      <c r="R322" s="54">
        <v>15.730275905693015</v>
      </c>
      <c r="S322" s="54">
        <v>601.23616458051026</v>
      </c>
      <c r="T322" s="54">
        <v>5.0227073331042149E-2</v>
      </c>
      <c r="U322" s="54">
        <v>131.48317131181966</v>
      </c>
      <c r="W322" s="69">
        <f t="shared" si="26"/>
        <v>1567535.1302429286</v>
      </c>
      <c r="X322" s="69">
        <f t="shared" si="27"/>
        <v>1572426.3544047209</v>
      </c>
      <c r="Y322" s="69">
        <f t="shared" si="24"/>
        <v>4891.2241617923955</v>
      </c>
      <c r="AA322" s="68">
        <f t="shared" si="28"/>
        <v>0</v>
      </c>
      <c r="AB322" s="68">
        <f t="shared" si="29"/>
        <v>1</v>
      </c>
      <c r="AC322" s="68">
        <f t="shared" si="25"/>
        <v>1</v>
      </c>
    </row>
    <row r="323" spans="1:29" x14ac:dyDescent="0.25">
      <c r="A323">
        <v>318</v>
      </c>
      <c r="C323" s="24">
        <v>9.492918848991394E-3</v>
      </c>
      <c r="D323" s="24">
        <v>1.5538796782493591E-2</v>
      </c>
      <c r="E323" s="24">
        <v>0.15244500520054613</v>
      </c>
      <c r="F323" s="24">
        <v>0</v>
      </c>
      <c r="I323" s="53">
        <v>0</v>
      </c>
      <c r="J323" s="53">
        <v>7166.5830910205841</v>
      </c>
      <c r="K323" s="53">
        <v>0</v>
      </c>
      <c r="L323" s="24">
        <v>0.78964662551879883</v>
      </c>
      <c r="M323" s="24">
        <v>0.72338765859603882</v>
      </c>
      <c r="N323" s="24">
        <v>0.30953961610794067</v>
      </c>
      <c r="P323" s="53">
        <v>13.77349153725093</v>
      </c>
      <c r="Q323" s="54">
        <v>544.13557315405296</v>
      </c>
      <c r="R323" s="54">
        <v>13.809059388556317</v>
      </c>
      <c r="S323" s="54">
        <v>602.19436074803241</v>
      </c>
      <c r="T323" s="54">
        <v>3.5567851305387421E-2</v>
      </c>
      <c r="U323" s="54">
        <v>58.058787593979446</v>
      </c>
      <c r="W323" s="69">
        <f t="shared" si="26"/>
        <v>1376805.0181519389</v>
      </c>
      <c r="X323" s="69">
        <f t="shared" si="27"/>
        <v>1380303.7444948838</v>
      </c>
      <c r="Y323" s="69">
        <f t="shared" si="24"/>
        <v>3498.7263429447626</v>
      </c>
      <c r="AA323" s="68">
        <f t="shared" si="28"/>
        <v>0</v>
      </c>
      <c r="AB323" s="68">
        <f t="shared" si="29"/>
        <v>1</v>
      </c>
      <c r="AC323" s="68">
        <f t="shared" si="25"/>
        <v>1</v>
      </c>
    </row>
    <row r="324" spans="1:29" x14ac:dyDescent="0.25">
      <c r="A324">
        <v>319</v>
      </c>
      <c r="C324" s="24">
        <v>3.7724077701568604E-3</v>
      </c>
      <c r="D324" s="24">
        <v>3.8380861282348633E-2</v>
      </c>
      <c r="E324" s="24">
        <v>0.16438491367344699</v>
      </c>
      <c r="F324" s="24">
        <v>0</v>
      </c>
      <c r="I324" s="53">
        <v>0</v>
      </c>
      <c r="J324" s="53">
        <v>4309.2318810522556</v>
      </c>
      <c r="K324" s="53">
        <v>0</v>
      </c>
      <c r="L324" s="24">
        <v>0.88100719451904297</v>
      </c>
      <c r="M324" s="24">
        <v>0.74877738952636719</v>
      </c>
      <c r="N324" s="24">
        <v>0.35271406173706055</v>
      </c>
      <c r="P324" s="53">
        <v>15.443298072456967</v>
      </c>
      <c r="Q324" s="54">
        <v>469.9673867420164</v>
      </c>
      <c r="R324" s="54">
        <v>15.49307728378033</v>
      </c>
      <c r="S324" s="54">
        <v>591.64025810320356</v>
      </c>
      <c r="T324" s="54">
        <v>4.977921132336327E-2</v>
      </c>
      <c r="U324" s="54">
        <v>121.67287136118716</v>
      </c>
      <c r="W324" s="69">
        <f t="shared" si="26"/>
        <v>1543859.8398589545</v>
      </c>
      <c r="X324" s="69">
        <f t="shared" si="27"/>
        <v>1548716.0881199299</v>
      </c>
      <c r="Y324" s="69">
        <f t="shared" si="24"/>
        <v>4856.2482609751396</v>
      </c>
      <c r="AA324" s="68">
        <f t="shared" si="28"/>
        <v>0</v>
      </c>
      <c r="AB324" s="68">
        <f t="shared" si="29"/>
        <v>1</v>
      </c>
      <c r="AC324" s="68">
        <f t="shared" si="25"/>
        <v>1</v>
      </c>
    </row>
    <row r="325" spans="1:29" x14ac:dyDescent="0.25">
      <c r="A325">
        <v>320</v>
      </c>
      <c r="C325" s="24">
        <v>2.2895604372024536E-2</v>
      </c>
      <c r="D325" s="24">
        <v>3.5752773284912109E-2</v>
      </c>
      <c r="E325" s="24">
        <v>0.30169657497957647</v>
      </c>
      <c r="F325" s="24">
        <v>0</v>
      </c>
      <c r="I325" s="53">
        <v>0</v>
      </c>
      <c r="J325" s="53">
        <v>5198.6053586006165</v>
      </c>
      <c r="K325" s="53">
        <v>0</v>
      </c>
      <c r="L325" s="24">
        <v>0.78918218612670898</v>
      </c>
      <c r="M325" s="24">
        <v>0.74350637197494507</v>
      </c>
      <c r="N325" s="24">
        <v>0.28327417373657227</v>
      </c>
      <c r="P325" s="53">
        <v>13.566630329601544</v>
      </c>
      <c r="Q325" s="54">
        <v>524.87329022847746</v>
      </c>
      <c r="R325" s="54">
        <v>13.604025871840044</v>
      </c>
      <c r="S325" s="54">
        <v>619.11035172395918</v>
      </c>
      <c r="T325" s="54">
        <v>3.7395542238499502E-2</v>
      </c>
      <c r="U325" s="54">
        <v>94.237061495481726</v>
      </c>
      <c r="W325" s="69">
        <f t="shared" si="26"/>
        <v>1356138.1596699259</v>
      </c>
      <c r="X325" s="69">
        <f t="shared" si="27"/>
        <v>1359783.4768322806</v>
      </c>
      <c r="Y325" s="69">
        <f t="shared" si="24"/>
        <v>3645.3171623544686</v>
      </c>
      <c r="AA325" s="68">
        <f t="shared" si="28"/>
        <v>0</v>
      </c>
      <c r="AB325" s="68">
        <f t="shared" si="29"/>
        <v>1</v>
      </c>
      <c r="AC325" s="68">
        <f t="shared" si="25"/>
        <v>1</v>
      </c>
    </row>
    <row r="326" spans="1:29" x14ac:dyDescent="0.25">
      <c r="A326">
        <v>321</v>
      </c>
      <c r="C326" s="24">
        <v>1.663951575756073E-2</v>
      </c>
      <c r="D326" s="24">
        <v>4.9834251403808594E-3</v>
      </c>
      <c r="E326" s="24">
        <v>0.20358582300382869</v>
      </c>
      <c r="F326" s="24">
        <v>0</v>
      </c>
      <c r="I326" s="53">
        <v>0</v>
      </c>
      <c r="J326" s="53">
        <v>5284.6129983663559</v>
      </c>
      <c r="K326" s="53">
        <v>0</v>
      </c>
      <c r="L326" s="24">
        <v>0.83072799444198608</v>
      </c>
      <c r="M326" s="24">
        <v>0.74295604228973389</v>
      </c>
      <c r="N326" s="24">
        <v>0.29578253626823425</v>
      </c>
      <c r="P326" s="53">
        <v>14.386596127801319</v>
      </c>
      <c r="Q326" s="54">
        <v>492.55822119445043</v>
      </c>
      <c r="R326" s="54">
        <v>14.42061066920029</v>
      </c>
      <c r="S326" s="54">
        <v>599.31060038593887</v>
      </c>
      <c r="T326" s="54">
        <v>3.4014541398970977E-2</v>
      </c>
      <c r="U326" s="54">
        <v>106.75237919148844</v>
      </c>
      <c r="W326" s="69">
        <f t="shared" si="26"/>
        <v>1438167.0545589374</v>
      </c>
      <c r="X326" s="69">
        <f t="shared" si="27"/>
        <v>1441461.756319643</v>
      </c>
      <c r="Y326" s="69">
        <f t="shared" si="24"/>
        <v>3294.7017607056096</v>
      </c>
      <c r="AA326" s="68">
        <f t="shared" si="28"/>
        <v>0</v>
      </c>
      <c r="AB326" s="68">
        <f t="shared" si="29"/>
        <v>1</v>
      </c>
      <c r="AC326" s="68">
        <f t="shared" si="25"/>
        <v>1</v>
      </c>
    </row>
    <row r="327" spans="1:29" x14ac:dyDescent="0.25">
      <c r="A327">
        <v>322</v>
      </c>
      <c r="C327" s="24">
        <v>2.6299446821212769E-2</v>
      </c>
      <c r="D327" s="24">
        <v>1.4659687876701355E-2</v>
      </c>
      <c r="E327" s="24">
        <v>0.45887869627881361</v>
      </c>
      <c r="F327" s="24">
        <v>0</v>
      </c>
      <c r="I327" s="53">
        <v>0</v>
      </c>
      <c r="J327" s="53">
        <v>5059.0932369232178</v>
      </c>
      <c r="K327" s="53">
        <v>0</v>
      </c>
      <c r="L327" s="24">
        <v>0.86392766237258911</v>
      </c>
      <c r="M327" s="24">
        <v>0.73582202196121216</v>
      </c>
      <c r="N327" s="24">
        <v>0.34254992008209229</v>
      </c>
      <c r="P327" s="53">
        <v>14.778226162794168</v>
      </c>
      <c r="Q327" s="54">
        <v>533.26078997101479</v>
      </c>
      <c r="R327" s="54">
        <v>14.821275644364393</v>
      </c>
      <c r="S327" s="54">
        <v>643.66675961428905</v>
      </c>
      <c r="T327" s="54">
        <v>4.3049481570225367E-2</v>
      </c>
      <c r="U327" s="54">
        <v>110.40596964327426</v>
      </c>
      <c r="W327" s="69">
        <f t="shared" si="26"/>
        <v>1477289.3554894456</v>
      </c>
      <c r="X327" s="69">
        <f t="shared" si="27"/>
        <v>1481483.8976768248</v>
      </c>
      <c r="Y327" s="69">
        <f t="shared" ref="Y327:Y390" si="30">T327*cRatio-U327</f>
        <v>4194.5421873792629</v>
      </c>
      <c r="AA327" s="68">
        <f t="shared" si="28"/>
        <v>0</v>
      </c>
      <c r="AB327" s="68">
        <f t="shared" si="29"/>
        <v>1</v>
      </c>
      <c r="AC327" s="68">
        <f t="shared" ref="AC327:AC390" si="31">IF(Y327&gt;0,1,0)</f>
        <v>1</v>
      </c>
    </row>
    <row r="328" spans="1:29" x14ac:dyDescent="0.25">
      <c r="A328">
        <v>323</v>
      </c>
      <c r="C328" s="24">
        <v>1.1846050620079041E-2</v>
      </c>
      <c r="D328" s="24">
        <v>2.9803156852722168E-2</v>
      </c>
      <c r="E328" s="24">
        <v>0.4319674788276272</v>
      </c>
      <c r="F328" s="24">
        <v>0</v>
      </c>
      <c r="I328" s="53">
        <v>0</v>
      </c>
      <c r="J328" s="53">
        <v>4378.0170381069183</v>
      </c>
      <c r="K328" s="53">
        <v>0</v>
      </c>
      <c r="L328" s="24">
        <v>0.88459289073944092</v>
      </c>
      <c r="M328" s="24">
        <v>0.75712782144546509</v>
      </c>
      <c r="N328" s="24">
        <v>0.31321090459823608</v>
      </c>
      <c r="P328" s="53">
        <v>15.37323536855879</v>
      </c>
      <c r="Q328" s="54">
        <v>477.37605941516011</v>
      </c>
      <c r="R328" s="54">
        <v>15.410810361748627</v>
      </c>
      <c r="S328" s="54">
        <v>615.38799490840904</v>
      </c>
      <c r="T328" s="54">
        <v>3.7574993189837258E-2</v>
      </c>
      <c r="U328" s="54">
        <v>138.01193549324893</v>
      </c>
      <c r="W328" s="69">
        <f t="shared" si="26"/>
        <v>1536846.160796464</v>
      </c>
      <c r="X328" s="69">
        <f t="shared" si="27"/>
        <v>1540465.6481799542</v>
      </c>
      <c r="Y328" s="69">
        <f t="shared" si="30"/>
        <v>3619.487383490477</v>
      </c>
      <c r="AA328" s="68">
        <f t="shared" si="28"/>
        <v>0</v>
      </c>
      <c r="AB328" s="68">
        <f t="shared" si="29"/>
        <v>1</v>
      </c>
      <c r="AC328" s="68">
        <f t="shared" si="31"/>
        <v>1</v>
      </c>
    </row>
    <row r="329" spans="1:29" x14ac:dyDescent="0.25">
      <c r="A329">
        <v>324</v>
      </c>
      <c r="C329" s="24">
        <v>6.11916184425354E-3</v>
      </c>
      <c r="D329" s="24">
        <v>2.6314884424209595E-2</v>
      </c>
      <c r="E329" s="24">
        <v>0.31232001959239342</v>
      </c>
      <c r="F329" s="24">
        <v>0</v>
      </c>
      <c r="I329" s="53">
        <v>0</v>
      </c>
      <c r="J329" s="53">
        <v>4171.6732084751129</v>
      </c>
      <c r="K329" s="53">
        <v>0</v>
      </c>
      <c r="L329" s="24">
        <v>0.85155665874481201</v>
      </c>
      <c r="M329" s="24">
        <v>0.7236897349357605</v>
      </c>
      <c r="N329" s="24">
        <v>0.4038848876953125</v>
      </c>
      <c r="P329" s="53">
        <v>14.888874120030907</v>
      </c>
      <c r="Q329" s="54">
        <v>477.42225581189774</v>
      </c>
      <c r="R329" s="54">
        <v>14.930317610959388</v>
      </c>
      <c r="S329" s="54">
        <v>605.35279990600463</v>
      </c>
      <c r="T329" s="54">
        <v>4.1443490928481097E-2</v>
      </c>
      <c r="U329" s="54">
        <v>127.93054409410689</v>
      </c>
      <c r="W329" s="69">
        <f t="shared" si="26"/>
        <v>1488409.9897472789</v>
      </c>
      <c r="X329" s="69">
        <f t="shared" si="27"/>
        <v>1492426.4082960328</v>
      </c>
      <c r="Y329" s="69">
        <f t="shared" si="30"/>
        <v>4016.4185487540026</v>
      </c>
      <c r="AA329" s="68">
        <f t="shared" si="28"/>
        <v>0</v>
      </c>
      <c r="AB329" s="68">
        <f t="shared" si="29"/>
        <v>1</v>
      </c>
      <c r="AC329" s="68">
        <f t="shared" si="31"/>
        <v>1</v>
      </c>
    </row>
    <row r="330" spans="1:29" x14ac:dyDescent="0.25">
      <c r="A330">
        <v>325</v>
      </c>
      <c r="C330" s="24">
        <v>1.9965589046478271E-2</v>
      </c>
      <c r="D330" s="24">
        <v>1.4396056532859802E-2</v>
      </c>
      <c r="E330" s="24">
        <v>0.34786775062554293</v>
      </c>
      <c r="F330" s="24">
        <v>0</v>
      </c>
      <c r="I330" s="53">
        <v>0</v>
      </c>
      <c r="J330" s="53">
        <v>6092.4398712813854</v>
      </c>
      <c r="K330" s="53">
        <v>0</v>
      </c>
      <c r="L330" s="24">
        <v>0.82534563541412354</v>
      </c>
      <c r="M330" s="24">
        <v>0.7519649863243103</v>
      </c>
      <c r="N330" s="24">
        <v>0.26171970367431641</v>
      </c>
      <c r="P330" s="53">
        <v>14.234545878009413</v>
      </c>
      <c r="Q330" s="54">
        <v>532.15465137505964</v>
      </c>
      <c r="R330" s="54">
        <v>14.268798335099705</v>
      </c>
      <c r="S330" s="54">
        <v>627.65998961095283</v>
      </c>
      <c r="T330" s="54">
        <v>3.4252457090291344E-2</v>
      </c>
      <c r="U330" s="54">
        <v>95.505338235893191</v>
      </c>
      <c r="W330" s="69">
        <f t="shared" ref="W330:W393" si="32">P330*cRatio-Q330</f>
        <v>1422922.4331495664</v>
      </c>
      <c r="X330" s="69">
        <f t="shared" ref="X330:X393" si="33">R330*cRatio-S330</f>
        <v>1426252.1735203594</v>
      </c>
      <c r="Y330" s="69">
        <f t="shared" si="30"/>
        <v>3329.7403707932413</v>
      </c>
      <c r="AA330" s="68">
        <f t="shared" ref="AA330:AA393" si="34">IF(MAX(W330:X330)=W330,1,0)</f>
        <v>0</v>
      </c>
      <c r="AB330" s="68">
        <f t="shared" ref="AB330:AB393" si="35">IF(MAX(W330:X330)=X330,1,0)</f>
        <v>1</v>
      </c>
      <c r="AC330" s="68">
        <f t="shared" si="31"/>
        <v>1</v>
      </c>
    </row>
    <row r="331" spans="1:29" x14ac:dyDescent="0.25">
      <c r="A331">
        <v>326</v>
      </c>
      <c r="C331" s="24">
        <v>4.0133893489837646E-3</v>
      </c>
      <c r="D331" s="24">
        <v>9.3320012092590332E-3</v>
      </c>
      <c r="E331" s="24">
        <v>0.19224213550787969</v>
      </c>
      <c r="F331" s="24">
        <v>0</v>
      </c>
      <c r="I331" s="53">
        <v>0</v>
      </c>
      <c r="J331" s="53">
        <v>5138.8423889875412</v>
      </c>
      <c r="K331" s="53">
        <v>0</v>
      </c>
      <c r="L331" s="24">
        <v>0.81433677673339844</v>
      </c>
      <c r="M331" s="24">
        <v>0.86225128173828125</v>
      </c>
      <c r="N331" s="24">
        <v>0.31459617614746094</v>
      </c>
      <c r="P331" s="53">
        <v>14.317169712957595</v>
      </c>
      <c r="Q331" s="54">
        <v>505.33337803410075</v>
      </c>
      <c r="R331" s="54">
        <v>14.324550570589935</v>
      </c>
      <c r="S331" s="54">
        <v>600.75056213262746</v>
      </c>
      <c r="T331" s="54">
        <v>7.3808576323397546E-3</v>
      </c>
      <c r="U331" s="54">
        <v>95.417184098526718</v>
      </c>
      <c r="W331" s="69">
        <f t="shared" si="32"/>
        <v>1431211.6379177254</v>
      </c>
      <c r="X331" s="69">
        <f t="shared" si="33"/>
        <v>1431854.3064968609</v>
      </c>
      <c r="Y331" s="69">
        <f t="shared" si="30"/>
        <v>642.66857913544879</v>
      </c>
      <c r="AA331" s="68">
        <f t="shared" si="34"/>
        <v>0</v>
      </c>
      <c r="AB331" s="68">
        <f t="shared" si="35"/>
        <v>1</v>
      </c>
      <c r="AC331" s="68">
        <f t="shared" si="31"/>
        <v>1</v>
      </c>
    </row>
    <row r="332" spans="1:29" x14ac:dyDescent="0.25">
      <c r="A332">
        <v>327</v>
      </c>
      <c r="C332" s="24">
        <v>1.1014983057975769E-2</v>
      </c>
      <c r="D332" s="24">
        <v>2.3223638534545898E-2</v>
      </c>
      <c r="E332" s="24">
        <v>0.288985478065937</v>
      </c>
      <c r="F332" s="24">
        <v>0</v>
      </c>
      <c r="I332" s="53">
        <v>0</v>
      </c>
      <c r="J332" s="53">
        <v>5466.751754283905</v>
      </c>
      <c r="K332" s="53">
        <v>0</v>
      </c>
      <c r="L332" s="24">
        <v>0.8262333869934082</v>
      </c>
      <c r="M332" s="24">
        <v>0.73964500427246094</v>
      </c>
      <c r="N332" s="24">
        <v>0.35312318801879883</v>
      </c>
      <c r="P332" s="53">
        <v>14.381603108298954</v>
      </c>
      <c r="Q332" s="54">
        <v>510.92532566662118</v>
      </c>
      <c r="R332" s="54">
        <v>14.418278186263739</v>
      </c>
      <c r="S332" s="54">
        <v>613.20192032641671</v>
      </c>
      <c r="T332" s="54">
        <v>3.667507796478553E-2</v>
      </c>
      <c r="U332" s="54">
        <v>102.27659465979553</v>
      </c>
      <c r="W332" s="69">
        <f t="shared" si="32"/>
        <v>1437649.3855042288</v>
      </c>
      <c r="X332" s="69">
        <f t="shared" si="33"/>
        <v>1441214.6167060477</v>
      </c>
      <c r="Y332" s="69">
        <f t="shared" si="30"/>
        <v>3565.2312018187572</v>
      </c>
      <c r="AA332" s="68">
        <f t="shared" si="34"/>
        <v>0</v>
      </c>
      <c r="AB332" s="68">
        <f t="shared" si="35"/>
        <v>1</v>
      </c>
      <c r="AC332" s="68">
        <f t="shared" si="31"/>
        <v>1</v>
      </c>
    </row>
    <row r="333" spans="1:29" x14ac:dyDescent="0.25">
      <c r="A333">
        <v>328</v>
      </c>
      <c r="C333" s="24">
        <v>8.2660913467407227E-3</v>
      </c>
      <c r="D333" s="24">
        <v>1.5871137380599976E-2</v>
      </c>
      <c r="E333" s="24">
        <v>0.20406349068749763</v>
      </c>
      <c r="F333" s="24">
        <v>0</v>
      </c>
      <c r="I333" s="53">
        <v>0</v>
      </c>
      <c r="J333" s="53">
        <v>4266.803152859211</v>
      </c>
      <c r="K333" s="53">
        <v>0</v>
      </c>
      <c r="L333" s="24">
        <v>0.90468072891235352</v>
      </c>
      <c r="M333" s="24">
        <v>0.75375694036483765</v>
      </c>
      <c r="N333" s="24">
        <v>0.27640789747238159</v>
      </c>
      <c r="P333" s="53">
        <v>15.782144722979927</v>
      </c>
      <c r="Q333" s="54">
        <v>478.66057934988777</v>
      </c>
      <c r="R333" s="54">
        <v>15.834239331699743</v>
      </c>
      <c r="S333" s="54">
        <v>596.46404785976517</v>
      </c>
      <c r="T333" s="54">
        <v>5.2094608719816193E-2</v>
      </c>
      <c r="U333" s="54">
        <v>117.8034685098774</v>
      </c>
      <c r="W333" s="69">
        <f t="shared" si="32"/>
        <v>1577735.8117186429</v>
      </c>
      <c r="X333" s="69">
        <f t="shared" si="33"/>
        <v>1582827.4691221146</v>
      </c>
      <c r="Y333" s="69">
        <f t="shared" si="30"/>
        <v>5091.6574034717423</v>
      </c>
      <c r="AA333" s="68">
        <f t="shared" si="34"/>
        <v>0</v>
      </c>
      <c r="AB333" s="68">
        <f t="shared" si="35"/>
        <v>1</v>
      </c>
      <c r="AC333" s="68">
        <f t="shared" si="31"/>
        <v>1</v>
      </c>
    </row>
    <row r="334" spans="1:29" x14ac:dyDescent="0.25">
      <c r="A334">
        <v>329</v>
      </c>
      <c r="C334" s="24">
        <v>1.7978250980377197E-2</v>
      </c>
      <c r="D334" s="24">
        <v>1.2271851301193237E-2</v>
      </c>
      <c r="E334" s="24">
        <v>0.25680776084527562</v>
      </c>
      <c r="F334" s="24">
        <v>0</v>
      </c>
      <c r="I334" s="53">
        <v>0</v>
      </c>
      <c r="J334" s="53">
        <v>4778.9514064788818</v>
      </c>
      <c r="K334" s="53">
        <v>0</v>
      </c>
      <c r="L334" s="24">
        <v>0.86094141006469727</v>
      </c>
      <c r="M334" s="24">
        <v>0.79552692174911499</v>
      </c>
      <c r="N334" s="24">
        <v>0.28917688131332397</v>
      </c>
      <c r="P334" s="53">
        <v>14.883719096161487</v>
      </c>
      <c r="Q334" s="54">
        <v>498.05312730754241</v>
      </c>
      <c r="R334" s="54">
        <v>14.920773113398567</v>
      </c>
      <c r="S334" s="54">
        <v>606.14453255686612</v>
      </c>
      <c r="T334" s="54">
        <v>3.7054017237080572E-2</v>
      </c>
      <c r="U334" s="54">
        <v>108.09140524932371</v>
      </c>
      <c r="W334" s="69">
        <f t="shared" si="32"/>
        <v>1487873.8564888414</v>
      </c>
      <c r="X334" s="69">
        <f t="shared" si="33"/>
        <v>1491471.1668072999</v>
      </c>
      <c r="Y334" s="69">
        <f t="shared" si="30"/>
        <v>3597.3103184587335</v>
      </c>
      <c r="AA334" s="68">
        <f t="shared" si="34"/>
        <v>0</v>
      </c>
      <c r="AB334" s="68">
        <f t="shared" si="35"/>
        <v>1</v>
      </c>
      <c r="AC334" s="68">
        <f t="shared" si="31"/>
        <v>1</v>
      </c>
    </row>
    <row r="335" spans="1:29" x14ac:dyDescent="0.25">
      <c r="A335">
        <v>330</v>
      </c>
      <c r="C335" s="24">
        <v>1.1076733469963074E-2</v>
      </c>
      <c r="D335" s="24">
        <v>1.0418877005577087E-2</v>
      </c>
      <c r="E335" s="24">
        <v>0.15515288198478888</v>
      </c>
      <c r="F335" s="24">
        <v>0</v>
      </c>
      <c r="I335" s="53">
        <v>0</v>
      </c>
      <c r="J335" s="53">
        <v>6022.3601758480072</v>
      </c>
      <c r="K335" s="53">
        <v>0</v>
      </c>
      <c r="L335" s="24">
        <v>0.82784199714660645</v>
      </c>
      <c r="M335" s="24">
        <v>0.79330426454544067</v>
      </c>
      <c r="N335" s="24">
        <v>0.2723003625869751</v>
      </c>
      <c r="P335" s="53">
        <v>14.437025538948017</v>
      </c>
      <c r="Q335" s="54">
        <v>478.35235543198098</v>
      </c>
      <c r="R335" s="54">
        <v>14.456970100095027</v>
      </c>
      <c r="S335" s="54">
        <v>592.20391006589341</v>
      </c>
      <c r="T335" s="54">
        <v>1.9944561147010376E-2</v>
      </c>
      <c r="U335" s="54">
        <v>113.85155463391243</v>
      </c>
      <c r="W335" s="69">
        <f t="shared" si="32"/>
        <v>1443224.2015393698</v>
      </c>
      <c r="X335" s="69">
        <f t="shared" si="33"/>
        <v>1445104.8060994369</v>
      </c>
      <c r="Y335" s="69">
        <f t="shared" si="30"/>
        <v>1880.6045600671252</v>
      </c>
      <c r="AA335" s="68">
        <f t="shared" si="34"/>
        <v>0</v>
      </c>
      <c r="AB335" s="68">
        <f t="shared" si="35"/>
        <v>1</v>
      </c>
      <c r="AC335" s="68">
        <f t="shared" si="31"/>
        <v>1</v>
      </c>
    </row>
    <row r="336" spans="1:29" x14ac:dyDescent="0.25">
      <c r="A336">
        <v>331</v>
      </c>
      <c r="C336" s="24">
        <v>8.9177638292312622E-3</v>
      </c>
      <c r="D336" s="24">
        <v>2.0044311881065369E-2</v>
      </c>
      <c r="E336" s="24">
        <v>0.30365884325983639</v>
      </c>
      <c r="F336" s="24">
        <v>0</v>
      </c>
      <c r="I336" s="53">
        <v>0</v>
      </c>
      <c r="J336" s="53">
        <v>4069.9099190533161</v>
      </c>
      <c r="K336" s="53">
        <v>0</v>
      </c>
      <c r="L336" s="24">
        <v>0.86370080709457397</v>
      </c>
      <c r="M336" s="24">
        <v>0.76252597570419312</v>
      </c>
      <c r="N336" s="24">
        <v>0.28941783308982849</v>
      </c>
      <c r="P336" s="53">
        <v>15.048954743951652</v>
      </c>
      <c r="Q336" s="54">
        <v>503.51997339803518</v>
      </c>
      <c r="R336" s="54">
        <v>15.098087167608808</v>
      </c>
      <c r="S336" s="54">
        <v>612.69574877679156</v>
      </c>
      <c r="T336" s="54">
        <v>4.9132423657155755E-2</v>
      </c>
      <c r="U336" s="54">
        <v>109.17577537875638</v>
      </c>
      <c r="W336" s="69">
        <f t="shared" si="32"/>
        <v>1504391.9544217673</v>
      </c>
      <c r="X336" s="69">
        <f t="shared" si="33"/>
        <v>1509196.0210121039</v>
      </c>
      <c r="Y336" s="69">
        <f t="shared" si="30"/>
        <v>4804.0665903368199</v>
      </c>
      <c r="AA336" s="68">
        <f t="shared" si="34"/>
        <v>0</v>
      </c>
      <c r="AB336" s="68">
        <f t="shared" si="35"/>
        <v>1</v>
      </c>
      <c r="AC336" s="68">
        <f t="shared" si="31"/>
        <v>1</v>
      </c>
    </row>
    <row r="337" spans="1:29" x14ac:dyDescent="0.25">
      <c r="A337">
        <v>332</v>
      </c>
      <c r="C337" s="24">
        <v>2.4819135665893555E-2</v>
      </c>
      <c r="D337" s="24">
        <v>1.8551573157310486E-2</v>
      </c>
      <c r="E337" s="24">
        <v>0.25330108127506934</v>
      </c>
      <c r="F337" s="24">
        <v>0</v>
      </c>
      <c r="I337" s="53">
        <v>0</v>
      </c>
      <c r="J337" s="53">
        <v>6978.5816594958305</v>
      </c>
      <c r="K337" s="53">
        <v>0</v>
      </c>
      <c r="L337" s="24">
        <v>0.8215293288230896</v>
      </c>
      <c r="M337" s="24">
        <v>0.76445996761322021</v>
      </c>
      <c r="N337" s="24">
        <v>0.30993622541427612</v>
      </c>
      <c r="P337" s="53">
        <v>14.093506061735759</v>
      </c>
      <c r="Q337" s="54">
        <v>586.68681631118443</v>
      </c>
      <c r="R337" s="54">
        <v>14.136112918396535</v>
      </c>
      <c r="S337" s="54">
        <v>628.70396636707369</v>
      </c>
      <c r="T337" s="54">
        <v>4.260685666077535E-2</v>
      </c>
      <c r="U337" s="54">
        <v>42.01715005588926</v>
      </c>
      <c r="W337" s="69">
        <f t="shared" si="32"/>
        <v>1408763.9193572646</v>
      </c>
      <c r="X337" s="69">
        <f t="shared" si="33"/>
        <v>1412982.5878732863</v>
      </c>
      <c r="Y337" s="69">
        <f t="shared" si="30"/>
        <v>4218.6685160216457</v>
      </c>
      <c r="AA337" s="68">
        <f t="shared" si="34"/>
        <v>0</v>
      </c>
      <c r="AB337" s="68">
        <f t="shared" si="35"/>
        <v>1</v>
      </c>
      <c r="AC337" s="68">
        <f t="shared" si="31"/>
        <v>1</v>
      </c>
    </row>
    <row r="338" spans="1:29" x14ac:dyDescent="0.25">
      <c r="A338">
        <v>333</v>
      </c>
      <c r="C338" s="24">
        <v>1.5358924865722656E-3</v>
      </c>
      <c r="D338" s="24">
        <v>1.1675193905830383E-2</v>
      </c>
      <c r="E338" s="24">
        <v>0.17036317900916839</v>
      </c>
      <c r="F338" s="24">
        <v>0</v>
      </c>
      <c r="I338" s="53">
        <v>0</v>
      </c>
      <c r="J338" s="53">
        <v>2877.5259852409363</v>
      </c>
      <c r="K338" s="53">
        <v>0</v>
      </c>
      <c r="L338" s="24">
        <v>0.83679047226905823</v>
      </c>
      <c r="M338" s="24">
        <v>0.76893317699432373</v>
      </c>
      <c r="N338" s="24">
        <v>0.29678246378898621</v>
      </c>
      <c r="P338" s="53">
        <v>14.710755373977623</v>
      </c>
      <c r="Q338" s="54">
        <v>456.85500280701939</v>
      </c>
      <c r="R338" s="54">
        <v>14.749815390619849</v>
      </c>
      <c r="S338" s="54">
        <v>589.86945100614867</v>
      </c>
      <c r="T338" s="54">
        <v>3.9060016642226358E-2</v>
      </c>
      <c r="U338" s="54">
        <v>133.01444819912928</v>
      </c>
      <c r="W338" s="69">
        <f t="shared" si="32"/>
        <v>1470618.6823949553</v>
      </c>
      <c r="X338" s="69">
        <f t="shared" si="33"/>
        <v>1474391.6696109788</v>
      </c>
      <c r="Y338" s="69">
        <f t="shared" si="30"/>
        <v>3772.9872160235068</v>
      </c>
      <c r="AA338" s="68">
        <f t="shared" si="34"/>
        <v>0</v>
      </c>
      <c r="AB338" s="68">
        <f t="shared" si="35"/>
        <v>1</v>
      </c>
      <c r="AC338" s="68">
        <f t="shared" si="31"/>
        <v>1</v>
      </c>
    </row>
    <row r="339" spans="1:29" x14ac:dyDescent="0.25">
      <c r="A339">
        <v>334</v>
      </c>
      <c r="C339" s="24">
        <v>2.0629599690437317E-2</v>
      </c>
      <c r="D339" s="24">
        <v>1.9341781735420227E-2</v>
      </c>
      <c r="E339" s="24">
        <v>0.21745765261573766</v>
      </c>
      <c r="F339" s="24">
        <v>0</v>
      </c>
      <c r="I339" s="53">
        <v>0</v>
      </c>
      <c r="J339" s="53">
        <v>4891.0034820437431</v>
      </c>
      <c r="K339" s="53">
        <v>0</v>
      </c>
      <c r="L339" s="24">
        <v>0.86471039056777954</v>
      </c>
      <c r="M339" s="24">
        <v>0.68178009986877441</v>
      </c>
      <c r="N339" s="24">
        <v>0.32554543018341064</v>
      </c>
      <c r="P339" s="53">
        <v>14.874432291569356</v>
      </c>
      <c r="Q339" s="54">
        <v>499.57064377147384</v>
      </c>
      <c r="R339" s="54">
        <v>14.940123514658465</v>
      </c>
      <c r="S339" s="54">
        <v>602.30875869104023</v>
      </c>
      <c r="T339" s="54">
        <v>6.569122308910913E-2</v>
      </c>
      <c r="U339" s="54">
        <v>102.73811491956639</v>
      </c>
      <c r="W339" s="69">
        <f t="shared" si="32"/>
        <v>1486943.6585131641</v>
      </c>
      <c r="X339" s="69">
        <f t="shared" si="33"/>
        <v>1493410.0427071555</v>
      </c>
      <c r="Y339" s="69">
        <f t="shared" si="30"/>
        <v>6466.3841939913464</v>
      </c>
      <c r="AA339" s="68">
        <f t="shared" si="34"/>
        <v>0</v>
      </c>
      <c r="AB339" s="68">
        <f t="shared" si="35"/>
        <v>1</v>
      </c>
      <c r="AC339" s="68">
        <f t="shared" si="31"/>
        <v>1</v>
      </c>
    </row>
    <row r="340" spans="1:29" x14ac:dyDescent="0.25">
      <c r="A340">
        <v>335</v>
      </c>
      <c r="C340" s="24">
        <v>2.7153849601745605E-2</v>
      </c>
      <c r="D340" s="24">
        <v>2.859225869178772E-2</v>
      </c>
      <c r="E340" s="24">
        <v>0.43185326246418942</v>
      </c>
      <c r="F340" s="24">
        <v>0</v>
      </c>
      <c r="I340" s="53">
        <v>0</v>
      </c>
      <c r="J340" s="53">
        <v>5809.5436543226242</v>
      </c>
      <c r="K340" s="53">
        <v>0</v>
      </c>
      <c r="L340" s="24">
        <v>0.83609509468078613</v>
      </c>
      <c r="M340" s="24">
        <v>0.78870135545730591</v>
      </c>
      <c r="N340" s="24">
        <v>0.32055550813674927</v>
      </c>
      <c r="P340" s="53">
        <v>14.317268885287389</v>
      </c>
      <c r="Q340" s="54">
        <v>535.42405313194911</v>
      </c>
      <c r="R340" s="54">
        <v>14.345466466700195</v>
      </c>
      <c r="S340" s="54">
        <v>640.74455127152805</v>
      </c>
      <c r="T340" s="54">
        <v>2.8197581412806372E-2</v>
      </c>
      <c r="U340" s="54">
        <v>105.32049813957894</v>
      </c>
      <c r="W340" s="69">
        <f t="shared" si="32"/>
        <v>1431191.464475607</v>
      </c>
      <c r="X340" s="69">
        <f t="shared" si="33"/>
        <v>1433905.9021187481</v>
      </c>
      <c r="Y340" s="69">
        <f t="shared" si="30"/>
        <v>2714.4376431410583</v>
      </c>
      <c r="AA340" s="68">
        <f t="shared" si="34"/>
        <v>0</v>
      </c>
      <c r="AB340" s="68">
        <f t="shared" si="35"/>
        <v>1</v>
      </c>
      <c r="AC340" s="68">
        <f t="shared" si="31"/>
        <v>1</v>
      </c>
    </row>
    <row r="341" spans="1:29" x14ac:dyDescent="0.25">
      <c r="A341">
        <v>336</v>
      </c>
      <c r="C341" s="24">
        <v>5.1970779895782471E-3</v>
      </c>
      <c r="D341" s="24">
        <v>3.4531295299530029E-2</v>
      </c>
      <c r="E341" s="24">
        <v>0.22687171839364248</v>
      </c>
      <c r="F341" s="24">
        <v>0</v>
      </c>
      <c r="I341" s="53">
        <v>0</v>
      </c>
      <c r="J341" s="53">
        <v>6445.636972784996</v>
      </c>
      <c r="K341" s="53">
        <v>0</v>
      </c>
      <c r="L341" s="24">
        <v>0.80907070636749268</v>
      </c>
      <c r="M341" s="24">
        <v>0.76603102684020996</v>
      </c>
      <c r="N341" s="24">
        <v>0.31316083669662476</v>
      </c>
      <c r="P341" s="53">
        <v>14.171972194909907</v>
      </c>
      <c r="Q341" s="54">
        <v>540.74430515508186</v>
      </c>
      <c r="R341" s="54">
        <v>14.206500903326027</v>
      </c>
      <c r="S341" s="54">
        <v>612.66604626978869</v>
      </c>
      <c r="T341" s="54">
        <v>3.4528708416120324E-2</v>
      </c>
      <c r="U341" s="54">
        <v>71.921741114706833</v>
      </c>
      <c r="W341" s="69">
        <f t="shared" si="32"/>
        <v>1416656.4751858357</v>
      </c>
      <c r="X341" s="69">
        <f t="shared" si="33"/>
        <v>1420037.4242863331</v>
      </c>
      <c r="Y341" s="69">
        <f t="shared" si="30"/>
        <v>3380.9491004973256</v>
      </c>
      <c r="AA341" s="68">
        <f t="shared" si="34"/>
        <v>0</v>
      </c>
      <c r="AB341" s="68">
        <f t="shared" si="35"/>
        <v>1</v>
      </c>
      <c r="AC341" s="68">
        <f t="shared" si="31"/>
        <v>1</v>
      </c>
    </row>
    <row r="342" spans="1:29" x14ac:dyDescent="0.25">
      <c r="A342">
        <v>337</v>
      </c>
      <c r="C342" s="24">
        <v>5.731239914894104E-3</v>
      </c>
      <c r="D342" s="24">
        <v>2.7994900941848755E-2</v>
      </c>
      <c r="E342" s="24">
        <v>0.3170375070327594</v>
      </c>
      <c r="F342" s="24">
        <v>0</v>
      </c>
      <c r="I342" s="53">
        <v>0</v>
      </c>
      <c r="J342" s="53">
        <v>4010.2866478264332</v>
      </c>
      <c r="K342" s="53">
        <v>0</v>
      </c>
      <c r="L342" s="24">
        <v>0.90868091583251953</v>
      </c>
      <c r="M342" s="24">
        <v>0.76547718048095703</v>
      </c>
      <c r="N342" s="24">
        <v>0.31271177530288696</v>
      </c>
      <c r="P342" s="53">
        <v>15.903918807789623</v>
      </c>
      <c r="Q342" s="54">
        <v>455.4223875184079</v>
      </c>
      <c r="R342" s="54">
        <v>15.941077212559504</v>
      </c>
      <c r="S342" s="54">
        <v>598.63577001315036</v>
      </c>
      <c r="T342" s="54">
        <v>3.7158404769881415E-2</v>
      </c>
      <c r="U342" s="54">
        <v>143.21338249474246</v>
      </c>
      <c r="W342" s="69">
        <f t="shared" si="32"/>
        <v>1589936.4583914438</v>
      </c>
      <c r="X342" s="69">
        <f t="shared" si="33"/>
        <v>1593509.0854859373</v>
      </c>
      <c r="Y342" s="69">
        <f t="shared" si="30"/>
        <v>3572.627094493399</v>
      </c>
      <c r="AA342" s="68">
        <f t="shared" si="34"/>
        <v>0</v>
      </c>
      <c r="AB342" s="68">
        <f t="shared" si="35"/>
        <v>1</v>
      </c>
      <c r="AC342" s="68">
        <f t="shared" si="31"/>
        <v>1</v>
      </c>
    </row>
    <row r="343" spans="1:29" x14ac:dyDescent="0.25">
      <c r="A343">
        <v>338</v>
      </c>
      <c r="C343" s="24">
        <v>1.1746108531951904E-2</v>
      </c>
      <c r="D343" s="24">
        <v>1.3727083802223206E-2</v>
      </c>
      <c r="E343" s="24">
        <v>0.13876663746578219</v>
      </c>
      <c r="F343" s="24">
        <v>0</v>
      </c>
      <c r="I343" s="53">
        <v>0</v>
      </c>
      <c r="J343" s="53">
        <v>6220.6946313381195</v>
      </c>
      <c r="K343" s="53">
        <v>0</v>
      </c>
      <c r="L343" s="24">
        <v>0.81964290142059326</v>
      </c>
      <c r="M343" s="24">
        <v>0.71673619747161865</v>
      </c>
      <c r="N343" s="24">
        <v>0.34455454349517822</v>
      </c>
      <c r="P343" s="53">
        <v>14.258621945961574</v>
      </c>
      <c r="Q343" s="54">
        <v>514.64296799732631</v>
      </c>
      <c r="R343" s="54">
        <v>14.300841059038776</v>
      </c>
      <c r="S343" s="54">
        <v>595.96929858796125</v>
      </c>
      <c r="T343" s="54">
        <v>4.2219113077202053E-2</v>
      </c>
      <c r="U343" s="54">
        <v>81.326330590634939</v>
      </c>
      <c r="W343" s="69">
        <f t="shared" si="32"/>
        <v>1425347.5516281601</v>
      </c>
      <c r="X343" s="69">
        <f t="shared" si="33"/>
        <v>1429488.1366052898</v>
      </c>
      <c r="Y343" s="69">
        <f t="shared" si="30"/>
        <v>4140.5849771295707</v>
      </c>
      <c r="AA343" s="68">
        <f t="shared" si="34"/>
        <v>0</v>
      </c>
      <c r="AB343" s="68">
        <f t="shared" si="35"/>
        <v>1</v>
      </c>
      <c r="AC343" s="68">
        <f t="shared" si="31"/>
        <v>1</v>
      </c>
    </row>
    <row r="344" spans="1:29" x14ac:dyDescent="0.25">
      <c r="A344">
        <v>339</v>
      </c>
      <c r="C344" s="24">
        <v>4.607236385345459E-2</v>
      </c>
      <c r="D344" s="24">
        <v>1.400408148765564E-2</v>
      </c>
      <c r="E344" s="24">
        <v>0.20587550846702457</v>
      </c>
      <c r="F344" s="24">
        <v>0</v>
      </c>
      <c r="I344" s="53">
        <v>0</v>
      </c>
      <c r="J344" s="53">
        <v>6707.6180130243301</v>
      </c>
      <c r="K344" s="53">
        <v>0</v>
      </c>
      <c r="L344" s="24">
        <v>0.79762816429138184</v>
      </c>
      <c r="M344" s="24">
        <v>0.71341991424560547</v>
      </c>
      <c r="N344" s="24">
        <v>0.28212285041809082</v>
      </c>
      <c r="P344" s="53">
        <v>13.388496441560825</v>
      </c>
      <c r="Q344" s="54">
        <v>551.20424908566179</v>
      </c>
      <c r="R344" s="54">
        <v>13.429118212981171</v>
      </c>
      <c r="S344" s="54">
        <v>611.78458734101491</v>
      </c>
      <c r="T344" s="54">
        <v>4.0621771420346064E-2</v>
      </c>
      <c r="U344" s="54">
        <v>60.580338255353126</v>
      </c>
      <c r="W344" s="69">
        <f t="shared" si="32"/>
        <v>1338298.4399069969</v>
      </c>
      <c r="X344" s="69">
        <f t="shared" si="33"/>
        <v>1342300.0367107759</v>
      </c>
      <c r="Y344" s="69">
        <f t="shared" si="30"/>
        <v>4001.5968037792532</v>
      </c>
      <c r="AA344" s="68">
        <f t="shared" si="34"/>
        <v>0</v>
      </c>
      <c r="AB344" s="68">
        <f t="shared" si="35"/>
        <v>1</v>
      </c>
      <c r="AC344" s="68">
        <f t="shared" si="31"/>
        <v>1</v>
      </c>
    </row>
    <row r="345" spans="1:29" x14ac:dyDescent="0.25">
      <c r="A345">
        <v>340</v>
      </c>
      <c r="C345" s="24">
        <v>1.950719952583313E-2</v>
      </c>
      <c r="D345" s="24">
        <v>1.4278694987297058E-2</v>
      </c>
      <c r="E345" s="24">
        <v>0.11845145107565604</v>
      </c>
      <c r="F345" s="24">
        <v>0</v>
      </c>
      <c r="I345" s="53">
        <v>0</v>
      </c>
      <c r="J345" s="53">
        <v>3157.9704955220222</v>
      </c>
      <c r="K345" s="53">
        <v>0</v>
      </c>
      <c r="L345" s="24">
        <v>0.89213323593139648</v>
      </c>
      <c r="M345" s="24">
        <v>0.71505999565124512</v>
      </c>
      <c r="N345" s="24">
        <v>0.25840258598327637</v>
      </c>
      <c r="P345" s="53">
        <v>15.370562832276002</v>
      </c>
      <c r="Q345" s="54">
        <v>465.18484819712194</v>
      </c>
      <c r="R345" s="54">
        <v>15.441202596446924</v>
      </c>
      <c r="S345" s="54">
        <v>587.54756802750273</v>
      </c>
      <c r="T345" s="54">
        <v>7.0639764170921993E-2</v>
      </c>
      <c r="U345" s="54">
        <v>122.3627198303808</v>
      </c>
      <c r="W345" s="69">
        <f t="shared" si="32"/>
        <v>1536591.0983794031</v>
      </c>
      <c r="X345" s="69">
        <f t="shared" si="33"/>
        <v>1543532.7120766651</v>
      </c>
      <c r="Y345" s="69">
        <f t="shared" si="30"/>
        <v>6941.6136972618178</v>
      </c>
      <c r="AA345" s="68">
        <f t="shared" si="34"/>
        <v>0</v>
      </c>
      <c r="AB345" s="68">
        <f t="shared" si="35"/>
        <v>1</v>
      </c>
      <c r="AC345" s="68">
        <f t="shared" si="31"/>
        <v>1</v>
      </c>
    </row>
    <row r="346" spans="1:29" x14ac:dyDescent="0.25">
      <c r="A346">
        <v>341</v>
      </c>
      <c r="C346" s="24">
        <v>3.5206735134124756E-2</v>
      </c>
      <c r="D346" s="24">
        <v>4.4326931238174438E-3</v>
      </c>
      <c r="E346" s="24">
        <v>0.38249089295874089</v>
      </c>
      <c r="F346" s="24">
        <v>0</v>
      </c>
      <c r="I346" s="53">
        <v>0</v>
      </c>
      <c r="J346" s="53">
        <v>6206.6828832030296</v>
      </c>
      <c r="K346" s="53">
        <v>0</v>
      </c>
      <c r="L346" s="24">
        <v>0.83744657039642334</v>
      </c>
      <c r="M346" s="24">
        <v>0.76903426647186279</v>
      </c>
      <c r="N346" s="24">
        <v>0.31581583619117737</v>
      </c>
      <c r="P346" s="53">
        <v>14.228471615327955</v>
      </c>
      <c r="Q346" s="54">
        <v>525.59967463272301</v>
      </c>
      <c r="R346" s="54">
        <v>14.254837016434134</v>
      </c>
      <c r="S346" s="54">
        <v>629.88451788263058</v>
      </c>
      <c r="T346" s="54">
        <v>2.6365401106179576E-2</v>
      </c>
      <c r="U346" s="54">
        <v>104.28484324990757</v>
      </c>
      <c r="W346" s="69">
        <f t="shared" si="32"/>
        <v>1422321.5618581627</v>
      </c>
      <c r="X346" s="69">
        <f t="shared" si="33"/>
        <v>1424853.8171255307</v>
      </c>
      <c r="Y346" s="69">
        <f t="shared" si="30"/>
        <v>2532.2552673680498</v>
      </c>
      <c r="AA346" s="68">
        <f t="shared" si="34"/>
        <v>0</v>
      </c>
      <c r="AB346" s="68">
        <f t="shared" si="35"/>
        <v>1</v>
      </c>
      <c r="AC346" s="68">
        <f t="shared" si="31"/>
        <v>1</v>
      </c>
    </row>
    <row r="347" spans="1:29" x14ac:dyDescent="0.25">
      <c r="A347">
        <v>342</v>
      </c>
      <c r="C347" s="24">
        <v>1.7926812171936035E-2</v>
      </c>
      <c r="D347" s="24">
        <v>3.299790620803833E-2</v>
      </c>
      <c r="E347" s="24">
        <v>0.20394567881606615</v>
      </c>
      <c r="F347" s="24">
        <v>0</v>
      </c>
      <c r="I347" s="53">
        <v>0</v>
      </c>
      <c r="J347" s="53">
        <v>4088.3827023208141</v>
      </c>
      <c r="K347" s="53">
        <v>0</v>
      </c>
      <c r="L347" s="24">
        <v>0.82119214534759521</v>
      </c>
      <c r="M347" s="24">
        <v>0.79661273956298828</v>
      </c>
      <c r="N347" s="24">
        <v>0.3087390661239624</v>
      </c>
      <c r="P347" s="53">
        <v>14.204487123238346</v>
      </c>
      <c r="Q347" s="54">
        <v>487.01811584852641</v>
      </c>
      <c r="R347" s="54">
        <v>14.23673473424847</v>
      </c>
      <c r="S347" s="54">
        <v>598.21883525381577</v>
      </c>
      <c r="T347" s="54">
        <v>3.2247611010124189E-2</v>
      </c>
      <c r="U347" s="54">
        <v>111.20071940528936</v>
      </c>
      <c r="W347" s="69">
        <f t="shared" si="32"/>
        <v>1419961.6942079861</v>
      </c>
      <c r="X347" s="69">
        <f t="shared" si="33"/>
        <v>1423075.2545895933</v>
      </c>
      <c r="Y347" s="69">
        <f t="shared" si="30"/>
        <v>3113.5603816071293</v>
      </c>
      <c r="AA347" s="68">
        <f t="shared" si="34"/>
        <v>0</v>
      </c>
      <c r="AB347" s="68">
        <f t="shared" si="35"/>
        <v>1</v>
      </c>
      <c r="AC347" s="68">
        <f t="shared" si="31"/>
        <v>1</v>
      </c>
    </row>
    <row r="348" spans="1:29" x14ac:dyDescent="0.25">
      <c r="A348">
        <v>343</v>
      </c>
      <c r="C348" s="24">
        <v>3.7155687808990479E-2</v>
      </c>
      <c r="D348" s="24">
        <v>3.6848545074462891E-2</v>
      </c>
      <c r="E348" s="24">
        <v>0.20135810409712479</v>
      </c>
      <c r="F348" s="24">
        <v>0</v>
      </c>
      <c r="I348" s="53">
        <v>0</v>
      </c>
      <c r="J348" s="53">
        <v>3948.2698775827885</v>
      </c>
      <c r="K348" s="53">
        <v>0</v>
      </c>
      <c r="L348" s="24">
        <v>0.84515893459320068</v>
      </c>
      <c r="M348" s="24">
        <v>0.73365354537963867</v>
      </c>
      <c r="N348" s="24">
        <v>0.33364808559417725</v>
      </c>
      <c r="P348" s="53">
        <v>14.324106173509229</v>
      </c>
      <c r="Q348" s="54">
        <v>456.47924780366486</v>
      </c>
      <c r="R348" s="54">
        <v>14.363701870840879</v>
      </c>
      <c r="S348" s="54">
        <v>591.72678817416886</v>
      </c>
      <c r="T348" s="54">
        <v>3.959569733165047E-2</v>
      </c>
      <c r="U348" s="54">
        <v>135.247540370504</v>
      </c>
      <c r="W348" s="69">
        <f t="shared" si="32"/>
        <v>1431954.1381031193</v>
      </c>
      <c r="X348" s="69">
        <f t="shared" si="33"/>
        <v>1435778.4602959137</v>
      </c>
      <c r="Y348" s="69">
        <f t="shared" si="30"/>
        <v>3824.3221927945433</v>
      </c>
      <c r="AA348" s="68">
        <f t="shared" si="34"/>
        <v>0</v>
      </c>
      <c r="AB348" s="68">
        <f t="shared" si="35"/>
        <v>1</v>
      </c>
      <c r="AC348" s="68">
        <f t="shared" si="31"/>
        <v>1</v>
      </c>
    </row>
    <row r="349" spans="1:29" x14ac:dyDescent="0.25">
      <c r="A349">
        <v>344</v>
      </c>
      <c r="C349" s="24">
        <v>1.0347500443458557E-2</v>
      </c>
      <c r="D349" s="24">
        <v>2.8984963893890381E-2</v>
      </c>
      <c r="E349" s="24">
        <v>0.41553904055026869</v>
      </c>
      <c r="F349" s="24">
        <v>0</v>
      </c>
      <c r="I349" s="53">
        <v>0</v>
      </c>
      <c r="J349" s="53">
        <v>7336.2793773412704</v>
      </c>
      <c r="K349" s="53">
        <v>0</v>
      </c>
      <c r="L349" s="24">
        <v>0.85728907585144043</v>
      </c>
      <c r="M349" s="24">
        <v>0.81650018692016602</v>
      </c>
      <c r="N349" s="24">
        <v>0.22490501403808594</v>
      </c>
      <c r="P349" s="53">
        <v>14.941779979064693</v>
      </c>
      <c r="Q349" s="54">
        <v>539.3468091927009</v>
      </c>
      <c r="R349" s="54">
        <v>14.967470164806901</v>
      </c>
      <c r="S349" s="54">
        <v>639.98317827786536</v>
      </c>
      <c r="T349" s="54">
        <v>2.5690185742208271E-2</v>
      </c>
      <c r="U349" s="54">
        <v>100.63636908516446</v>
      </c>
      <c r="W349" s="69">
        <f t="shared" si="32"/>
        <v>1493638.6510972765</v>
      </c>
      <c r="X349" s="69">
        <f t="shared" si="33"/>
        <v>1496107.0333024121</v>
      </c>
      <c r="Y349" s="69">
        <f t="shared" si="30"/>
        <v>2468.3822051356628</v>
      </c>
      <c r="AA349" s="68">
        <f t="shared" si="34"/>
        <v>0</v>
      </c>
      <c r="AB349" s="68">
        <f t="shared" si="35"/>
        <v>1</v>
      </c>
      <c r="AC349" s="68">
        <f t="shared" si="31"/>
        <v>1</v>
      </c>
    </row>
    <row r="350" spans="1:29" x14ac:dyDescent="0.25">
      <c r="A350">
        <v>345</v>
      </c>
      <c r="C350" s="24">
        <v>4.0017068386077881E-3</v>
      </c>
      <c r="D350" s="24">
        <v>3.1403660774230957E-2</v>
      </c>
      <c r="E350" s="24">
        <v>0.13527193395239279</v>
      </c>
      <c r="F350" s="24">
        <v>0</v>
      </c>
      <c r="I350" s="53">
        <v>0</v>
      </c>
      <c r="J350" s="53">
        <v>5056.280642747879</v>
      </c>
      <c r="K350" s="53">
        <v>0</v>
      </c>
      <c r="L350" s="24">
        <v>0.85529959201812744</v>
      </c>
      <c r="M350" s="24">
        <v>0.80070054531097412</v>
      </c>
      <c r="N350" s="24">
        <v>0.3341902494430542</v>
      </c>
      <c r="P350" s="53">
        <v>14.987651278096251</v>
      </c>
      <c r="Q350" s="54">
        <v>524.0079437504985</v>
      </c>
      <c r="R350" s="54">
        <v>15.038938879817195</v>
      </c>
      <c r="S350" s="54">
        <v>596.95918929712582</v>
      </c>
      <c r="T350" s="54">
        <v>5.1287601720943599E-2</v>
      </c>
      <c r="U350" s="54">
        <v>72.95124554662732</v>
      </c>
      <c r="W350" s="69">
        <f t="shared" si="32"/>
        <v>1498241.1198658745</v>
      </c>
      <c r="X350" s="69">
        <f t="shared" si="33"/>
        <v>1503296.9287924224</v>
      </c>
      <c r="Y350" s="69">
        <f t="shared" si="30"/>
        <v>5055.8089265477329</v>
      </c>
      <c r="AA350" s="68">
        <f t="shared" si="34"/>
        <v>0</v>
      </c>
      <c r="AB350" s="68">
        <f t="shared" si="35"/>
        <v>1</v>
      </c>
      <c r="AC350" s="68">
        <f t="shared" si="31"/>
        <v>1</v>
      </c>
    </row>
    <row r="351" spans="1:29" x14ac:dyDescent="0.25">
      <c r="A351">
        <v>346</v>
      </c>
      <c r="C351" s="24">
        <v>1.597711443901062E-2</v>
      </c>
      <c r="D351" s="24">
        <v>4.3959259986877441E-2</v>
      </c>
      <c r="E351" s="24">
        <v>0.22178900442364846</v>
      </c>
      <c r="F351" s="24">
        <v>0</v>
      </c>
      <c r="I351" s="53">
        <v>0</v>
      </c>
      <c r="J351" s="53">
        <v>5863.4066954255104</v>
      </c>
      <c r="K351" s="53">
        <v>0</v>
      </c>
      <c r="L351" s="24">
        <v>0.88961249589920044</v>
      </c>
      <c r="M351" s="24">
        <v>0.73731303215026855</v>
      </c>
      <c r="N351" s="24">
        <v>0.30319952964782715</v>
      </c>
      <c r="P351" s="53">
        <v>15.395981246509116</v>
      </c>
      <c r="Q351" s="54">
        <v>499.92391533233769</v>
      </c>
      <c r="R351" s="54">
        <v>15.447711273142614</v>
      </c>
      <c r="S351" s="54">
        <v>602.73652901385526</v>
      </c>
      <c r="T351" s="54">
        <v>5.1730026633498127E-2</v>
      </c>
      <c r="U351" s="54">
        <v>102.81261368151758</v>
      </c>
      <c r="W351" s="69">
        <f t="shared" si="32"/>
        <v>1539098.2007355792</v>
      </c>
      <c r="X351" s="69">
        <f t="shared" si="33"/>
        <v>1544168.3907852476</v>
      </c>
      <c r="Y351" s="69">
        <f t="shared" si="30"/>
        <v>5070.1900496682956</v>
      </c>
      <c r="AA351" s="68">
        <f t="shared" si="34"/>
        <v>0</v>
      </c>
      <c r="AB351" s="68">
        <f t="shared" si="35"/>
        <v>1</v>
      </c>
      <c r="AC351" s="68">
        <f t="shared" si="31"/>
        <v>1</v>
      </c>
    </row>
    <row r="352" spans="1:29" x14ac:dyDescent="0.25">
      <c r="A352">
        <v>347</v>
      </c>
      <c r="C352" s="24">
        <v>2.0129576325416565E-2</v>
      </c>
      <c r="D352" s="24">
        <v>1.5428066253662109E-2</v>
      </c>
      <c r="E352" s="24">
        <v>0.31549789802774281</v>
      </c>
      <c r="F352" s="24">
        <v>0</v>
      </c>
      <c r="I352" s="53">
        <v>0</v>
      </c>
      <c r="J352" s="53">
        <v>5778.5329408943653</v>
      </c>
      <c r="K352" s="53">
        <v>0</v>
      </c>
      <c r="L352" s="24">
        <v>0.8236042857170105</v>
      </c>
      <c r="M352" s="24">
        <v>0.77775770425796509</v>
      </c>
      <c r="N352" s="24">
        <v>0.2948879599571228</v>
      </c>
      <c r="P352" s="53">
        <v>14.211992305067117</v>
      </c>
      <c r="Q352" s="54">
        <v>528.64356311379504</v>
      </c>
      <c r="R352" s="54">
        <v>14.241207792866748</v>
      </c>
      <c r="S352" s="54">
        <v>621.98116996479132</v>
      </c>
      <c r="T352" s="54">
        <v>2.9215487799630679E-2</v>
      </c>
      <c r="U352" s="54">
        <v>93.337606850996281</v>
      </c>
      <c r="W352" s="69">
        <f t="shared" si="32"/>
        <v>1420670.5869435978</v>
      </c>
      <c r="X352" s="69">
        <f t="shared" si="33"/>
        <v>1423498.7981167098</v>
      </c>
      <c r="Y352" s="69">
        <f t="shared" si="30"/>
        <v>2828.2111731120713</v>
      </c>
      <c r="AA352" s="68">
        <f t="shared" si="34"/>
        <v>0</v>
      </c>
      <c r="AB352" s="68">
        <f t="shared" si="35"/>
        <v>1</v>
      </c>
      <c r="AC352" s="68">
        <f t="shared" si="31"/>
        <v>1</v>
      </c>
    </row>
    <row r="353" spans="1:29" x14ac:dyDescent="0.25">
      <c r="A353">
        <v>348</v>
      </c>
      <c r="C353" s="24">
        <v>3.8953781127929688E-2</v>
      </c>
      <c r="D353" s="24">
        <v>2.3915737867355347E-2</v>
      </c>
      <c r="E353" s="24">
        <v>0.33548080976414812</v>
      </c>
      <c r="F353" s="24">
        <v>0</v>
      </c>
      <c r="I353" s="53">
        <v>0</v>
      </c>
      <c r="J353" s="53">
        <v>5440.6351409852505</v>
      </c>
      <c r="K353" s="53">
        <v>0</v>
      </c>
      <c r="L353" s="24">
        <v>0.89149177074432373</v>
      </c>
      <c r="M353" s="24">
        <v>0.76531517505645752</v>
      </c>
      <c r="N353" s="24">
        <v>0.29353886842727661</v>
      </c>
      <c r="P353" s="53">
        <v>15.061873130459452</v>
      </c>
      <c r="Q353" s="54">
        <v>508.51184198072593</v>
      </c>
      <c r="R353" s="54">
        <v>15.109104533249742</v>
      </c>
      <c r="S353" s="54">
        <v>617.9505535896277</v>
      </c>
      <c r="T353" s="54">
        <v>4.7231402790290034E-2</v>
      </c>
      <c r="U353" s="54">
        <v>109.43871160890177</v>
      </c>
      <c r="W353" s="69">
        <f t="shared" si="32"/>
        <v>1505678.8012039645</v>
      </c>
      <c r="X353" s="69">
        <f t="shared" si="33"/>
        <v>1510292.5027713843</v>
      </c>
      <c r="Y353" s="69">
        <f t="shared" si="30"/>
        <v>4613.7015674201011</v>
      </c>
      <c r="AA353" s="68">
        <f t="shared" si="34"/>
        <v>0</v>
      </c>
      <c r="AB353" s="68">
        <f t="shared" si="35"/>
        <v>1</v>
      </c>
      <c r="AC353" s="68">
        <f t="shared" si="31"/>
        <v>1</v>
      </c>
    </row>
    <row r="354" spans="1:29" x14ac:dyDescent="0.25">
      <c r="A354">
        <v>349</v>
      </c>
      <c r="C354" s="24">
        <v>3.6254465579986572E-2</v>
      </c>
      <c r="D354" s="24">
        <v>1.5474095940589905E-2</v>
      </c>
      <c r="E354" s="24">
        <v>0.19155728366871488</v>
      </c>
      <c r="F354" s="24">
        <v>0</v>
      </c>
      <c r="I354" s="53">
        <v>0</v>
      </c>
      <c r="J354" s="53">
        <v>4704.170860350132</v>
      </c>
      <c r="K354" s="53">
        <v>0</v>
      </c>
      <c r="L354" s="24">
        <v>0.82909166812896729</v>
      </c>
      <c r="M354" s="24">
        <v>0.69589149951934814</v>
      </c>
      <c r="N354" s="24">
        <v>0.34312605857849121</v>
      </c>
      <c r="P354" s="53">
        <v>14.050637932463285</v>
      </c>
      <c r="Q354" s="54">
        <v>497.10506449622972</v>
      </c>
      <c r="R354" s="54">
        <v>14.10149348655159</v>
      </c>
      <c r="S354" s="54">
        <v>599.0304212806933</v>
      </c>
      <c r="T354" s="54">
        <v>5.0855554088304444E-2</v>
      </c>
      <c r="U354" s="54">
        <v>101.92535678446359</v>
      </c>
      <c r="W354" s="69">
        <f t="shared" si="32"/>
        <v>1404566.6881818324</v>
      </c>
      <c r="X354" s="69">
        <f t="shared" si="33"/>
        <v>1409550.3182338781</v>
      </c>
      <c r="Y354" s="69">
        <f t="shared" si="30"/>
        <v>4983.6300520459808</v>
      </c>
      <c r="AA354" s="68">
        <f t="shared" si="34"/>
        <v>0</v>
      </c>
      <c r="AB354" s="68">
        <f t="shared" si="35"/>
        <v>1</v>
      </c>
      <c r="AC354" s="68">
        <f t="shared" si="31"/>
        <v>1</v>
      </c>
    </row>
    <row r="355" spans="1:29" x14ac:dyDescent="0.25">
      <c r="A355">
        <v>350</v>
      </c>
      <c r="C355" s="24">
        <v>2.3486793041229248E-2</v>
      </c>
      <c r="D355" s="24">
        <v>2.86102294921875E-4</v>
      </c>
      <c r="E355" s="24">
        <v>0.11890385334027884</v>
      </c>
      <c r="F355" s="24">
        <v>0</v>
      </c>
      <c r="I355" s="53">
        <v>0</v>
      </c>
      <c r="J355" s="53">
        <v>5807.8672736883163</v>
      </c>
      <c r="K355" s="53">
        <v>0</v>
      </c>
      <c r="L355" s="24">
        <v>0.84848159551620483</v>
      </c>
      <c r="M355" s="24">
        <v>0.75973355770111084</v>
      </c>
      <c r="N355" s="24">
        <v>0.27235925197601318</v>
      </c>
      <c r="P355" s="53">
        <v>14.586420607507579</v>
      </c>
      <c r="Q355" s="54">
        <v>506.80295569114912</v>
      </c>
      <c r="R355" s="54">
        <v>14.629303872387014</v>
      </c>
      <c r="S355" s="54">
        <v>592.63566071145317</v>
      </c>
      <c r="T355" s="54">
        <v>4.2883264879435501E-2</v>
      </c>
      <c r="U355" s="54">
        <v>85.832705020304047</v>
      </c>
      <c r="W355" s="69">
        <f t="shared" si="32"/>
        <v>1458135.2577950666</v>
      </c>
      <c r="X355" s="69">
        <f t="shared" si="33"/>
        <v>1462337.7515779899</v>
      </c>
      <c r="Y355" s="69">
        <f t="shared" si="30"/>
        <v>4202.4937829232458</v>
      </c>
      <c r="AA355" s="68">
        <f t="shared" si="34"/>
        <v>0</v>
      </c>
      <c r="AB355" s="68">
        <f t="shared" si="35"/>
        <v>1</v>
      </c>
      <c r="AC355" s="68">
        <f t="shared" si="31"/>
        <v>1</v>
      </c>
    </row>
    <row r="356" spans="1:29" x14ac:dyDescent="0.25">
      <c r="A356">
        <v>351</v>
      </c>
      <c r="C356" s="24">
        <v>2.490881085395813E-2</v>
      </c>
      <c r="D356" s="24">
        <v>1.1481255292892456E-2</v>
      </c>
      <c r="E356" s="24">
        <v>0.4100764372627746</v>
      </c>
      <c r="F356" s="24">
        <v>0</v>
      </c>
      <c r="I356" s="53">
        <v>0</v>
      </c>
      <c r="J356" s="53">
        <v>4602.3027971386909</v>
      </c>
      <c r="K356" s="53">
        <v>0</v>
      </c>
      <c r="L356" s="24">
        <v>0.81138706207275391</v>
      </c>
      <c r="M356" s="24">
        <v>0.8114476203918457</v>
      </c>
      <c r="N356" s="24">
        <v>0.30069631338119507</v>
      </c>
      <c r="P356" s="53">
        <v>13.951509379285454</v>
      </c>
      <c r="Q356" s="54">
        <v>486.52662362898667</v>
      </c>
      <c r="R356" s="54">
        <v>13.965241973474775</v>
      </c>
      <c r="S356" s="54">
        <v>617.32877453459218</v>
      </c>
      <c r="T356" s="54">
        <v>1.3732594189320935E-2</v>
      </c>
      <c r="U356" s="54">
        <v>130.80215090560552</v>
      </c>
      <c r="W356" s="69">
        <f t="shared" si="32"/>
        <v>1394664.4113049165</v>
      </c>
      <c r="X356" s="69">
        <f t="shared" si="33"/>
        <v>1395906.8685729429</v>
      </c>
      <c r="Y356" s="69">
        <f t="shared" si="30"/>
        <v>1242.457268026488</v>
      </c>
      <c r="AA356" s="68">
        <f t="shared" si="34"/>
        <v>0</v>
      </c>
      <c r="AB356" s="68">
        <f t="shared" si="35"/>
        <v>1</v>
      </c>
      <c r="AC356" s="68">
        <f t="shared" si="31"/>
        <v>1</v>
      </c>
    </row>
    <row r="357" spans="1:29" x14ac:dyDescent="0.25">
      <c r="A357">
        <v>352</v>
      </c>
      <c r="C357" s="24">
        <v>2.6159584522247314E-2</v>
      </c>
      <c r="D357" s="24">
        <v>1.6372740268707275E-2</v>
      </c>
      <c r="E357" s="24">
        <v>0.64006271581147467</v>
      </c>
      <c r="F357" s="24">
        <v>0</v>
      </c>
      <c r="I357" s="53">
        <v>0</v>
      </c>
      <c r="J357" s="53">
        <v>7767.1930193901062</v>
      </c>
      <c r="K357" s="53">
        <v>0</v>
      </c>
      <c r="L357" s="24">
        <v>0.83206963539123535</v>
      </c>
      <c r="M357" s="24">
        <v>0.75915569067001343</v>
      </c>
      <c r="N357" s="24">
        <v>0.26416707038879395</v>
      </c>
      <c r="P357" s="53">
        <v>14.270266419903789</v>
      </c>
      <c r="Q357" s="54">
        <v>526.29657960433224</v>
      </c>
      <c r="R357" s="54">
        <v>14.285391055056371</v>
      </c>
      <c r="S357" s="54">
        <v>664.21192042852272</v>
      </c>
      <c r="T357" s="54">
        <v>1.5124635152581334E-2</v>
      </c>
      <c r="U357" s="54">
        <v>137.91534082419048</v>
      </c>
      <c r="W357" s="69">
        <f t="shared" si="32"/>
        <v>1426500.3454107747</v>
      </c>
      <c r="X357" s="69">
        <f t="shared" si="33"/>
        <v>1427874.8935852086</v>
      </c>
      <c r="Y357" s="69">
        <f t="shared" si="30"/>
        <v>1374.5481744339429</v>
      </c>
      <c r="AA357" s="68">
        <f t="shared" si="34"/>
        <v>0</v>
      </c>
      <c r="AB357" s="68">
        <f t="shared" si="35"/>
        <v>1</v>
      </c>
      <c r="AC357" s="68">
        <f t="shared" si="31"/>
        <v>1</v>
      </c>
    </row>
    <row r="358" spans="1:29" x14ac:dyDescent="0.25">
      <c r="A358">
        <v>353</v>
      </c>
      <c r="C358" s="24">
        <v>2.0290195941925049E-2</v>
      </c>
      <c r="D358" s="24">
        <v>3.1239092350006104E-2</v>
      </c>
      <c r="E358" s="24">
        <v>0.11757393763252198</v>
      </c>
      <c r="F358" s="24">
        <v>0</v>
      </c>
      <c r="I358" s="53">
        <v>0</v>
      </c>
      <c r="J358" s="53">
        <v>4594.2584984004498</v>
      </c>
      <c r="K358" s="53">
        <v>0</v>
      </c>
      <c r="L358" s="24">
        <v>0.84449660778045654</v>
      </c>
      <c r="M358" s="24">
        <v>0.80323135852813721</v>
      </c>
      <c r="N358" s="24">
        <v>0.293021559715271</v>
      </c>
      <c r="P358" s="53">
        <v>14.564146145540137</v>
      </c>
      <c r="Q358" s="54">
        <v>502.80556222646095</v>
      </c>
      <c r="R358" s="54">
        <v>14.608163085785829</v>
      </c>
      <c r="S358" s="54">
        <v>592.01142686482831</v>
      </c>
      <c r="T358" s="54">
        <v>4.4016940245692027E-2</v>
      </c>
      <c r="U358" s="54">
        <v>89.205864638367359</v>
      </c>
      <c r="W358" s="69">
        <f t="shared" si="32"/>
        <v>1455911.8089917873</v>
      </c>
      <c r="X358" s="69">
        <f t="shared" si="33"/>
        <v>1460224.2971517181</v>
      </c>
      <c r="Y358" s="69">
        <f t="shared" si="30"/>
        <v>4312.4881599308355</v>
      </c>
      <c r="AA358" s="68">
        <f t="shared" si="34"/>
        <v>0</v>
      </c>
      <c r="AB358" s="68">
        <f t="shared" si="35"/>
        <v>1</v>
      </c>
      <c r="AC358" s="68">
        <f t="shared" si="31"/>
        <v>1</v>
      </c>
    </row>
    <row r="359" spans="1:29" x14ac:dyDescent="0.25">
      <c r="A359">
        <v>354</v>
      </c>
      <c r="C359" s="24">
        <v>7.2912871837615967E-3</v>
      </c>
      <c r="D359" s="24">
        <v>1.8411546945571899E-2</v>
      </c>
      <c r="E359" s="24">
        <v>0.29760092306110059</v>
      </c>
      <c r="F359" s="24">
        <v>0</v>
      </c>
      <c r="I359" s="53">
        <v>0</v>
      </c>
      <c r="J359" s="53">
        <v>6076.0276392102242</v>
      </c>
      <c r="K359" s="53">
        <v>0</v>
      </c>
      <c r="L359" s="24">
        <v>0.86308252811431885</v>
      </c>
      <c r="M359" s="24">
        <v>0.75364083051681519</v>
      </c>
      <c r="N359" s="24">
        <v>0.33288955688476563</v>
      </c>
      <c r="P359" s="53">
        <v>15.07256805985106</v>
      </c>
      <c r="Q359" s="54">
        <v>538.38788275064041</v>
      </c>
      <c r="R359" s="54">
        <v>15.115447275067321</v>
      </c>
      <c r="S359" s="54">
        <v>622.4631971629766</v>
      </c>
      <c r="T359" s="54">
        <v>4.2879215216261812E-2</v>
      </c>
      <c r="U359" s="54">
        <v>84.075314412336184</v>
      </c>
      <c r="W359" s="69">
        <f t="shared" si="32"/>
        <v>1506718.4181023552</v>
      </c>
      <c r="X359" s="69">
        <f t="shared" si="33"/>
        <v>1510922.264309569</v>
      </c>
      <c r="Y359" s="69">
        <f t="shared" si="30"/>
        <v>4203.8462072138445</v>
      </c>
      <c r="AA359" s="68">
        <f t="shared" si="34"/>
        <v>0</v>
      </c>
      <c r="AB359" s="68">
        <f t="shared" si="35"/>
        <v>1</v>
      </c>
      <c r="AC359" s="68">
        <f t="shared" si="31"/>
        <v>1</v>
      </c>
    </row>
    <row r="360" spans="1:29" x14ac:dyDescent="0.25">
      <c r="A360">
        <v>355</v>
      </c>
      <c r="C360" s="24">
        <v>1.3684481382369995E-2</v>
      </c>
      <c r="D360" s="24">
        <v>3.1729966402053833E-2</v>
      </c>
      <c r="E360" s="24">
        <v>0.23233595360364437</v>
      </c>
      <c r="F360" s="24">
        <v>0</v>
      </c>
      <c r="I360" s="53">
        <v>0</v>
      </c>
      <c r="J360" s="53">
        <v>6832.4245512485504</v>
      </c>
      <c r="K360" s="53">
        <v>0</v>
      </c>
      <c r="L360" s="24">
        <v>0.85030686855316162</v>
      </c>
      <c r="M360" s="24">
        <v>0.82763767242431641</v>
      </c>
      <c r="N360" s="24">
        <v>0.27499997615814209</v>
      </c>
      <c r="P360" s="53">
        <v>14.77340843182656</v>
      </c>
      <c r="Q360" s="54">
        <v>537.47767921725995</v>
      </c>
      <c r="R360" s="54">
        <v>14.804372978510877</v>
      </c>
      <c r="S360" s="54">
        <v>612.73994919655615</v>
      </c>
      <c r="T360" s="54">
        <v>3.0964546684316474E-2</v>
      </c>
      <c r="U360" s="54">
        <v>75.262269979296207</v>
      </c>
      <c r="W360" s="69">
        <f t="shared" si="32"/>
        <v>1476803.3655034387</v>
      </c>
      <c r="X360" s="69">
        <f t="shared" si="33"/>
        <v>1479824.5579018912</v>
      </c>
      <c r="Y360" s="69">
        <f t="shared" si="30"/>
        <v>3021.192398452351</v>
      </c>
      <c r="AA360" s="68">
        <f t="shared" si="34"/>
        <v>0</v>
      </c>
      <c r="AB360" s="68">
        <f t="shared" si="35"/>
        <v>1</v>
      </c>
      <c r="AC360" s="68">
        <f t="shared" si="31"/>
        <v>1</v>
      </c>
    </row>
    <row r="361" spans="1:29" x14ac:dyDescent="0.25">
      <c r="A361">
        <v>356</v>
      </c>
      <c r="C361" s="24">
        <v>7.909393310546875E-2</v>
      </c>
      <c r="D361" s="24">
        <v>1.436460018157959E-2</v>
      </c>
      <c r="E361" s="24">
        <v>0.27216052621301312</v>
      </c>
      <c r="F361" s="24">
        <v>0</v>
      </c>
      <c r="I361" s="53">
        <v>0</v>
      </c>
      <c r="J361" s="53">
        <v>5006.6853873431683</v>
      </c>
      <c r="K361" s="53">
        <v>0</v>
      </c>
      <c r="L361" s="24">
        <v>0.8573327362537384</v>
      </c>
      <c r="M361" s="24">
        <v>0.77501904964447021</v>
      </c>
      <c r="N361" s="24">
        <v>0.2811506986618042</v>
      </c>
      <c r="P361" s="53">
        <v>13.893200358146013</v>
      </c>
      <c r="Q361" s="54">
        <v>504.97054048950434</v>
      </c>
      <c r="R361" s="54">
        <v>13.931268064704474</v>
      </c>
      <c r="S361" s="54">
        <v>609.58367296074266</v>
      </c>
      <c r="T361" s="54">
        <v>3.8067706558461367E-2</v>
      </c>
      <c r="U361" s="54">
        <v>104.61313247123832</v>
      </c>
      <c r="W361" s="69">
        <f t="shared" si="32"/>
        <v>1388815.0652741117</v>
      </c>
      <c r="X361" s="69">
        <f t="shared" si="33"/>
        <v>1392517.2227974867</v>
      </c>
      <c r="Y361" s="69">
        <f t="shared" si="30"/>
        <v>3702.1575233748986</v>
      </c>
      <c r="AA361" s="68">
        <f t="shared" si="34"/>
        <v>0</v>
      </c>
      <c r="AB361" s="68">
        <f t="shared" si="35"/>
        <v>1</v>
      </c>
      <c r="AC361" s="68">
        <f t="shared" si="31"/>
        <v>1</v>
      </c>
    </row>
    <row r="362" spans="1:29" x14ac:dyDescent="0.25">
      <c r="A362">
        <v>357</v>
      </c>
      <c r="C362" s="24">
        <v>1.189810037612915E-2</v>
      </c>
      <c r="D362" s="24">
        <v>2.5456547737121582E-2</v>
      </c>
      <c r="E362" s="24">
        <v>8.9508402723064706E-2</v>
      </c>
      <c r="F362" s="24">
        <v>0</v>
      </c>
      <c r="I362" s="53">
        <v>0</v>
      </c>
      <c r="J362" s="53">
        <v>6311.7081299424171</v>
      </c>
      <c r="K362" s="53">
        <v>0</v>
      </c>
      <c r="L362" s="24">
        <v>0.88243567943572998</v>
      </c>
      <c r="M362" s="24">
        <v>0.84622001647949219</v>
      </c>
      <c r="N362" s="24">
        <v>0.29740852117538452</v>
      </c>
      <c r="P362" s="53">
        <v>15.35065185467513</v>
      </c>
      <c r="Q362" s="54">
        <v>547.98775857593773</v>
      </c>
      <c r="R362" s="54">
        <v>15.396845230170307</v>
      </c>
      <c r="S362" s="54">
        <v>593.07764099540248</v>
      </c>
      <c r="T362" s="54">
        <v>4.619337549517688E-2</v>
      </c>
      <c r="U362" s="54">
        <v>45.089882419464743</v>
      </c>
      <c r="W362" s="69">
        <f t="shared" si="32"/>
        <v>1534517.1977089371</v>
      </c>
      <c r="X362" s="69">
        <f t="shared" si="33"/>
        <v>1539091.4453760353</v>
      </c>
      <c r="Y362" s="69">
        <f t="shared" si="30"/>
        <v>4574.2476670982232</v>
      </c>
      <c r="AA362" s="68">
        <f t="shared" si="34"/>
        <v>0</v>
      </c>
      <c r="AB362" s="68">
        <f t="shared" si="35"/>
        <v>1</v>
      </c>
      <c r="AC362" s="68">
        <f t="shared" si="31"/>
        <v>1</v>
      </c>
    </row>
    <row r="363" spans="1:29" x14ac:dyDescent="0.25">
      <c r="A363">
        <v>358</v>
      </c>
      <c r="C363" s="24">
        <v>1.8451809883117676E-3</v>
      </c>
      <c r="D363" s="24">
        <v>2.3892343044281006E-2</v>
      </c>
      <c r="E363" s="24">
        <v>0.14215861399133831</v>
      </c>
      <c r="F363" s="24">
        <v>0</v>
      </c>
      <c r="I363" s="53">
        <v>0</v>
      </c>
      <c r="J363" s="53">
        <v>4393.9985334873199</v>
      </c>
      <c r="K363" s="53">
        <v>0</v>
      </c>
      <c r="L363" s="24">
        <v>0.88200867176055908</v>
      </c>
      <c r="M363" s="24">
        <v>0.74620163440704346</v>
      </c>
      <c r="N363" s="24">
        <v>0.31539672613143921</v>
      </c>
      <c r="P363" s="53">
        <v>15.439201908596038</v>
      </c>
      <c r="Q363" s="54">
        <v>534.52208006494004</v>
      </c>
      <c r="R363" s="54">
        <v>15.534388141309458</v>
      </c>
      <c r="S363" s="54">
        <v>599.47433509258099</v>
      </c>
      <c r="T363" s="54">
        <v>9.5186232713420083E-2</v>
      </c>
      <c r="U363" s="54">
        <v>64.952255027640945</v>
      </c>
      <c r="W363" s="69">
        <f t="shared" si="32"/>
        <v>1543385.6687795389</v>
      </c>
      <c r="X363" s="69">
        <f t="shared" si="33"/>
        <v>1552839.3397958532</v>
      </c>
      <c r="Y363" s="69">
        <f t="shared" si="30"/>
        <v>9453.6710163143671</v>
      </c>
      <c r="AA363" s="68">
        <f t="shared" si="34"/>
        <v>0</v>
      </c>
      <c r="AB363" s="68">
        <f t="shared" si="35"/>
        <v>1</v>
      </c>
      <c r="AC363" s="68">
        <f t="shared" si="31"/>
        <v>1</v>
      </c>
    </row>
    <row r="364" spans="1:29" x14ac:dyDescent="0.25">
      <c r="A364">
        <v>359</v>
      </c>
      <c r="C364" s="24">
        <v>5.9691369533538818E-3</v>
      </c>
      <c r="D364" s="24">
        <v>3.9719820022583008E-2</v>
      </c>
      <c r="E364" s="24">
        <v>0.27021705235689347</v>
      </c>
      <c r="F364" s="24">
        <v>0</v>
      </c>
      <c r="I364" s="53">
        <v>0</v>
      </c>
      <c r="J364" s="53">
        <v>4227.8110049664974</v>
      </c>
      <c r="K364" s="53">
        <v>0</v>
      </c>
      <c r="L364" s="24">
        <v>0.85444027185440063</v>
      </c>
      <c r="M364" s="24">
        <v>0.7635648250579834</v>
      </c>
      <c r="N364" s="24">
        <v>0.30732804536819458</v>
      </c>
      <c r="P364" s="53">
        <v>14.931172913661593</v>
      </c>
      <c r="Q364" s="54">
        <v>493.58153252257006</v>
      </c>
      <c r="R364" s="54">
        <v>14.982776001118797</v>
      </c>
      <c r="S364" s="54">
        <v>606.35170953188708</v>
      </c>
      <c r="T364" s="54">
        <v>5.1603087457204211E-2</v>
      </c>
      <c r="U364" s="54">
        <v>112.77017700931702</v>
      </c>
      <c r="W364" s="69">
        <f t="shared" si="32"/>
        <v>1492623.7098336366</v>
      </c>
      <c r="X364" s="69">
        <f t="shared" si="33"/>
        <v>1497671.2484023478</v>
      </c>
      <c r="Y364" s="69">
        <f t="shared" si="30"/>
        <v>5047.5385687111038</v>
      </c>
      <c r="AA364" s="68">
        <f t="shared" si="34"/>
        <v>0</v>
      </c>
      <c r="AB364" s="68">
        <f t="shared" si="35"/>
        <v>1</v>
      </c>
      <c r="AC364" s="68">
        <f t="shared" si="31"/>
        <v>1</v>
      </c>
    </row>
    <row r="365" spans="1:29" x14ac:dyDescent="0.25">
      <c r="A365">
        <v>360</v>
      </c>
      <c r="C365" s="24">
        <v>5.8692455291748047E-2</v>
      </c>
      <c r="D365" s="24">
        <v>1.4910534024238586E-2</v>
      </c>
      <c r="E365" s="24">
        <v>0.31629291100014395</v>
      </c>
      <c r="F365" s="24">
        <v>0</v>
      </c>
      <c r="I365" s="53">
        <v>0</v>
      </c>
      <c r="J365" s="53">
        <v>5155.3419325500727</v>
      </c>
      <c r="K365" s="53">
        <v>0</v>
      </c>
      <c r="L365" s="24">
        <v>0.86189496517181396</v>
      </c>
      <c r="M365" s="24">
        <v>0.78854262828826904</v>
      </c>
      <c r="N365" s="24">
        <v>0.27620279788970947</v>
      </c>
      <c r="P365" s="53">
        <v>14.247753265081668</v>
      </c>
      <c r="Q365" s="54">
        <v>584.00242539838848</v>
      </c>
      <c r="R365" s="54">
        <v>14.303809337338919</v>
      </c>
      <c r="S365" s="54">
        <v>640.21213185761792</v>
      </c>
      <c r="T365" s="54">
        <v>5.6056072257250733E-2</v>
      </c>
      <c r="U365" s="54">
        <v>56.209706459229437</v>
      </c>
      <c r="W365" s="69">
        <f t="shared" si="32"/>
        <v>1424191.3240827683</v>
      </c>
      <c r="X365" s="69">
        <f t="shared" si="33"/>
        <v>1429740.7216020343</v>
      </c>
      <c r="Y365" s="69">
        <f t="shared" si="30"/>
        <v>5549.3975192658436</v>
      </c>
      <c r="AA365" s="68">
        <f t="shared" si="34"/>
        <v>0</v>
      </c>
      <c r="AB365" s="68">
        <f t="shared" si="35"/>
        <v>1</v>
      </c>
      <c r="AC365" s="68">
        <f t="shared" si="31"/>
        <v>1</v>
      </c>
    </row>
    <row r="366" spans="1:29" x14ac:dyDescent="0.25">
      <c r="A366">
        <v>361</v>
      </c>
      <c r="C366" s="24">
        <v>1.3644993305206299E-2</v>
      </c>
      <c r="D366" s="24">
        <v>1.4304816722869873E-2</v>
      </c>
      <c r="E366" s="24">
        <v>0.23221984028395373</v>
      </c>
      <c r="F366" s="24">
        <v>0</v>
      </c>
      <c r="I366" s="53">
        <v>0</v>
      </c>
      <c r="J366" s="53">
        <v>4484.1505587100983</v>
      </c>
      <c r="K366" s="53">
        <v>0</v>
      </c>
      <c r="L366" s="24">
        <v>0.83772808313369751</v>
      </c>
      <c r="M366" s="24">
        <v>0.68481922149658203</v>
      </c>
      <c r="N366" s="24">
        <v>0.29332441091537476</v>
      </c>
      <c r="P366" s="53">
        <v>14.526457768107685</v>
      </c>
      <c r="Q366" s="54">
        <v>488.94408077248158</v>
      </c>
      <c r="R366" s="54">
        <v>14.579131337003561</v>
      </c>
      <c r="S366" s="54">
        <v>601.32726210940484</v>
      </c>
      <c r="T366" s="54">
        <v>5.2673568895876599E-2</v>
      </c>
      <c r="U366" s="54">
        <v>112.38318133692326</v>
      </c>
      <c r="W366" s="69">
        <f t="shared" si="32"/>
        <v>1452156.8327299959</v>
      </c>
      <c r="X366" s="69">
        <f t="shared" si="33"/>
        <v>1457311.8064382467</v>
      </c>
      <c r="Y366" s="69">
        <f t="shared" si="30"/>
        <v>5154.9737082507363</v>
      </c>
      <c r="AA366" s="68">
        <f t="shared" si="34"/>
        <v>0</v>
      </c>
      <c r="AB366" s="68">
        <f t="shared" si="35"/>
        <v>1</v>
      </c>
      <c r="AC366" s="68">
        <f t="shared" si="31"/>
        <v>1</v>
      </c>
    </row>
    <row r="367" spans="1:29" x14ac:dyDescent="0.25">
      <c r="A367">
        <v>362</v>
      </c>
      <c r="C367" s="24">
        <v>1.765209436416626E-2</v>
      </c>
      <c r="D367" s="24">
        <v>2.2008225321769714E-2</v>
      </c>
      <c r="E367" s="24">
        <v>0.2134277331196997</v>
      </c>
      <c r="F367" s="24">
        <v>0</v>
      </c>
      <c r="I367" s="53">
        <v>0</v>
      </c>
      <c r="J367" s="53">
        <v>5443.3802142739296</v>
      </c>
      <c r="K367" s="53">
        <v>0</v>
      </c>
      <c r="L367" s="24">
        <v>0.81272518634796143</v>
      </c>
      <c r="M367" s="24">
        <v>0.76397609710693359</v>
      </c>
      <c r="N367" s="24">
        <v>0.31802499294281006</v>
      </c>
      <c r="P367" s="53">
        <v>14.04678436813222</v>
      </c>
      <c r="Q367" s="54">
        <v>550.69068241779871</v>
      </c>
      <c r="R367" s="54">
        <v>14.090138734950141</v>
      </c>
      <c r="S367" s="54">
        <v>613.04036581138041</v>
      </c>
      <c r="T367" s="54">
        <v>4.335436681792082E-2</v>
      </c>
      <c r="U367" s="54">
        <v>62.349683393581699</v>
      </c>
      <c r="W367" s="69">
        <f t="shared" si="32"/>
        <v>1404127.7461308043</v>
      </c>
      <c r="X367" s="69">
        <f t="shared" si="33"/>
        <v>1408400.8331292027</v>
      </c>
      <c r="Y367" s="69">
        <f t="shared" si="30"/>
        <v>4273.0869983985003</v>
      </c>
      <c r="AA367" s="68">
        <f t="shared" si="34"/>
        <v>0</v>
      </c>
      <c r="AB367" s="68">
        <f t="shared" si="35"/>
        <v>1</v>
      </c>
      <c r="AC367" s="68">
        <f t="shared" si="31"/>
        <v>1</v>
      </c>
    </row>
    <row r="368" spans="1:29" x14ac:dyDescent="0.25">
      <c r="A368">
        <v>363</v>
      </c>
      <c r="C368" s="24">
        <v>3.4146666526794434E-2</v>
      </c>
      <c r="D368" s="24">
        <v>2.2855997085571289E-3</v>
      </c>
      <c r="E368" s="24">
        <v>0.14803008037254037</v>
      </c>
      <c r="F368" s="24">
        <v>0</v>
      </c>
      <c r="I368" s="53">
        <v>0</v>
      </c>
      <c r="J368" s="53">
        <v>5276.2054838240147</v>
      </c>
      <c r="K368" s="53">
        <v>0</v>
      </c>
      <c r="L368" s="24">
        <v>0.85625702142715454</v>
      </c>
      <c r="M368" s="24">
        <v>0.77902734279632568</v>
      </c>
      <c r="N368" s="24">
        <v>0.29997703433036804</v>
      </c>
      <c r="P368" s="53">
        <v>14.57156103735274</v>
      </c>
      <c r="Q368" s="54">
        <v>478.30584281901213</v>
      </c>
      <c r="R368" s="54">
        <v>14.60261383346163</v>
      </c>
      <c r="S368" s="54">
        <v>591.6441203255406</v>
      </c>
      <c r="T368" s="54">
        <v>3.105279610888978E-2</v>
      </c>
      <c r="U368" s="54">
        <v>113.33827750652847</v>
      </c>
      <c r="W368" s="69">
        <f t="shared" si="32"/>
        <v>1456677.797892455</v>
      </c>
      <c r="X368" s="69">
        <f t="shared" si="33"/>
        <v>1459669.7392258374</v>
      </c>
      <c r="Y368" s="69">
        <f t="shared" si="30"/>
        <v>2991.9413333824496</v>
      </c>
      <c r="AA368" s="68">
        <f t="shared" si="34"/>
        <v>0</v>
      </c>
      <c r="AB368" s="68">
        <f t="shared" si="35"/>
        <v>1</v>
      </c>
      <c r="AC368" s="68">
        <f t="shared" si="31"/>
        <v>1</v>
      </c>
    </row>
    <row r="369" spans="1:29" x14ac:dyDescent="0.25">
      <c r="A369">
        <v>364</v>
      </c>
      <c r="C369" s="24">
        <v>1.8779456615447998E-2</v>
      </c>
      <c r="D369" s="24">
        <v>4.9161314964294434E-3</v>
      </c>
      <c r="E369" s="24">
        <v>0.18689081229141483</v>
      </c>
      <c r="F369" s="24">
        <v>0</v>
      </c>
      <c r="I369" s="53">
        <v>0</v>
      </c>
      <c r="J369" s="53">
        <v>5039.0139222145081</v>
      </c>
      <c r="K369" s="53">
        <v>0</v>
      </c>
      <c r="L369" s="24">
        <v>0.84056472778320313</v>
      </c>
      <c r="M369" s="24">
        <v>0.83742332458496094</v>
      </c>
      <c r="N369" s="24">
        <v>0.27798968553543091</v>
      </c>
      <c r="P369" s="53">
        <v>14.545963017542373</v>
      </c>
      <c r="Q369" s="54">
        <v>491.65905107789558</v>
      </c>
      <c r="R369" s="54">
        <v>14.564248880782326</v>
      </c>
      <c r="S369" s="54">
        <v>597.52445201360104</v>
      </c>
      <c r="T369" s="54">
        <v>1.828586323995296E-2</v>
      </c>
      <c r="U369" s="54">
        <v>105.86540093570545</v>
      </c>
      <c r="W369" s="69">
        <f t="shared" si="32"/>
        <v>1454104.6427031595</v>
      </c>
      <c r="X369" s="69">
        <f t="shared" si="33"/>
        <v>1455827.3636262189</v>
      </c>
      <c r="Y369" s="69">
        <f t="shared" si="30"/>
        <v>1722.7209230595904</v>
      </c>
      <c r="AA369" s="68">
        <f t="shared" si="34"/>
        <v>0</v>
      </c>
      <c r="AB369" s="68">
        <f t="shared" si="35"/>
        <v>1</v>
      </c>
      <c r="AC369" s="68">
        <f t="shared" si="31"/>
        <v>1</v>
      </c>
    </row>
    <row r="370" spans="1:29" x14ac:dyDescent="0.25">
      <c r="A370">
        <v>365</v>
      </c>
      <c r="C370" s="24">
        <v>1.2550368905067444E-2</v>
      </c>
      <c r="D370" s="24">
        <v>9.0471506118774414E-3</v>
      </c>
      <c r="E370" s="24">
        <v>0.43491707983827033</v>
      </c>
      <c r="F370" s="24">
        <v>0</v>
      </c>
      <c r="I370" s="53">
        <v>0</v>
      </c>
      <c r="J370" s="53">
        <v>3868.9933717250824</v>
      </c>
      <c r="K370" s="53">
        <v>0</v>
      </c>
      <c r="L370" s="24">
        <v>0.88817250728607178</v>
      </c>
      <c r="M370" s="24">
        <v>0.69166803359985352</v>
      </c>
      <c r="N370" s="24">
        <v>0.27457422018051147</v>
      </c>
      <c r="P370" s="53">
        <v>15.391923920004032</v>
      </c>
      <c r="Q370" s="54">
        <v>487.57808353110437</v>
      </c>
      <c r="R370" s="54">
        <v>15.447554471536359</v>
      </c>
      <c r="S370" s="54">
        <v>620.18556881342204</v>
      </c>
      <c r="T370" s="54">
        <v>5.5630551532326322E-2</v>
      </c>
      <c r="U370" s="54">
        <v>132.60748528231767</v>
      </c>
      <c r="W370" s="69">
        <f t="shared" si="32"/>
        <v>1538704.8139168723</v>
      </c>
      <c r="X370" s="69">
        <f t="shared" si="33"/>
        <v>1544135.2615848223</v>
      </c>
      <c r="Y370" s="69">
        <f t="shared" si="30"/>
        <v>5430.447667950315</v>
      </c>
      <c r="AA370" s="68">
        <f t="shared" si="34"/>
        <v>0</v>
      </c>
      <c r="AB370" s="68">
        <f t="shared" si="35"/>
        <v>1</v>
      </c>
      <c r="AC370" s="68">
        <f t="shared" si="31"/>
        <v>1</v>
      </c>
    </row>
    <row r="371" spans="1:29" x14ac:dyDescent="0.25">
      <c r="A371">
        <v>366</v>
      </c>
      <c r="C371" s="24">
        <v>1.8292710185050964E-2</v>
      </c>
      <c r="D371" s="24">
        <v>5.823516845703125E-2</v>
      </c>
      <c r="E371" s="24">
        <v>0.26517197363930334</v>
      </c>
      <c r="F371" s="24">
        <v>0</v>
      </c>
      <c r="I371" s="53">
        <v>0</v>
      </c>
      <c r="J371" s="53">
        <v>5021.6354429721832</v>
      </c>
      <c r="K371" s="53">
        <v>0</v>
      </c>
      <c r="L371" s="24">
        <v>0.85340040922164917</v>
      </c>
      <c r="M371" s="24">
        <v>0.76460564136505127</v>
      </c>
      <c r="N371" s="24">
        <v>0.29382288455963135</v>
      </c>
      <c r="P371" s="53">
        <v>14.727606249220331</v>
      </c>
      <c r="Q371" s="54">
        <v>502.94844617166609</v>
      </c>
      <c r="R371" s="54">
        <v>14.779283607762775</v>
      </c>
      <c r="S371" s="54">
        <v>608.31461601957506</v>
      </c>
      <c r="T371" s="54">
        <v>5.1677358542443486E-2</v>
      </c>
      <c r="U371" s="54">
        <v>105.36616984790896</v>
      </c>
      <c r="W371" s="69">
        <f t="shared" si="32"/>
        <v>1472257.6764758616</v>
      </c>
      <c r="X371" s="69">
        <f t="shared" si="33"/>
        <v>1477320.0461602579</v>
      </c>
      <c r="Y371" s="69">
        <f t="shared" si="30"/>
        <v>5062.3696843964399</v>
      </c>
      <c r="AA371" s="68">
        <f t="shared" si="34"/>
        <v>0</v>
      </c>
      <c r="AB371" s="68">
        <f t="shared" si="35"/>
        <v>1</v>
      </c>
      <c r="AC371" s="68">
        <f t="shared" si="31"/>
        <v>1</v>
      </c>
    </row>
    <row r="372" spans="1:29" x14ac:dyDescent="0.25">
      <c r="A372">
        <v>367</v>
      </c>
      <c r="C372" s="24">
        <v>5.1382780075073242E-2</v>
      </c>
      <c r="D372" s="24">
        <v>1.2470349669456482E-2</v>
      </c>
      <c r="E372" s="24">
        <v>0.31783963409546812</v>
      </c>
      <c r="F372" s="24">
        <v>0</v>
      </c>
      <c r="I372" s="53">
        <v>0</v>
      </c>
      <c r="J372" s="53">
        <v>3404.9898386001587</v>
      </c>
      <c r="K372" s="53">
        <v>0</v>
      </c>
      <c r="L372" s="24">
        <v>0.82019919157028198</v>
      </c>
      <c r="M372" s="24">
        <v>0.76029926538467407</v>
      </c>
      <c r="N372" s="24">
        <v>0.35424900054931641</v>
      </c>
      <c r="P372" s="53">
        <v>13.707526933248333</v>
      </c>
      <c r="Q372" s="54">
        <v>454.35264390681385</v>
      </c>
      <c r="R372" s="54">
        <v>13.731726682742838</v>
      </c>
      <c r="S372" s="54">
        <v>598.41302644898667</v>
      </c>
      <c r="T372" s="54">
        <v>2.4199749494504985E-2</v>
      </c>
      <c r="U372" s="54">
        <v>144.06038254217282</v>
      </c>
      <c r="W372" s="69">
        <f t="shared" si="32"/>
        <v>1370298.3406809266</v>
      </c>
      <c r="X372" s="69">
        <f t="shared" si="33"/>
        <v>1372574.2552478348</v>
      </c>
      <c r="Y372" s="69">
        <f t="shared" si="30"/>
        <v>2275.9145669083259</v>
      </c>
      <c r="AA372" s="68">
        <f t="shared" si="34"/>
        <v>0</v>
      </c>
      <c r="AB372" s="68">
        <f t="shared" si="35"/>
        <v>1</v>
      </c>
      <c r="AC372" s="68">
        <f t="shared" si="31"/>
        <v>1</v>
      </c>
    </row>
    <row r="373" spans="1:29" x14ac:dyDescent="0.25">
      <c r="A373">
        <v>368</v>
      </c>
      <c r="C373" s="24">
        <v>2.2670269012451172E-2</v>
      </c>
      <c r="D373" s="24">
        <v>5.1717519760131836E-2</v>
      </c>
      <c r="E373" s="24">
        <v>0.20418273742017562</v>
      </c>
      <c r="F373" s="24">
        <v>0</v>
      </c>
      <c r="I373" s="53">
        <v>0</v>
      </c>
      <c r="J373" s="53">
        <v>4027.0388126373291</v>
      </c>
      <c r="K373" s="53">
        <v>0</v>
      </c>
      <c r="L373" s="24">
        <v>0.85698693990707397</v>
      </c>
      <c r="M373" s="24">
        <v>0.7179340124130249</v>
      </c>
      <c r="N373" s="24">
        <v>0.31107109785079956</v>
      </c>
      <c r="P373" s="53">
        <v>14.692206543386341</v>
      </c>
      <c r="Q373" s="54">
        <v>510.80131295655468</v>
      </c>
      <c r="R373" s="54">
        <v>14.773029846875874</v>
      </c>
      <c r="S373" s="54">
        <v>603.26257472295185</v>
      </c>
      <c r="T373" s="54">
        <v>8.0823303489532705E-2</v>
      </c>
      <c r="U373" s="54">
        <v>92.461261766397172</v>
      </c>
      <c r="W373" s="69">
        <f t="shared" si="32"/>
        <v>1468709.8530256776</v>
      </c>
      <c r="X373" s="69">
        <f t="shared" si="33"/>
        <v>1476699.7221128643</v>
      </c>
      <c r="Y373" s="69">
        <f t="shared" si="30"/>
        <v>7989.8690871868739</v>
      </c>
      <c r="AA373" s="68">
        <f t="shared" si="34"/>
        <v>0</v>
      </c>
      <c r="AB373" s="68">
        <f t="shared" si="35"/>
        <v>1</v>
      </c>
      <c r="AC373" s="68">
        <f t="shared" si="31"/>
        <v>1</v>
      </c>
    </row>
    <row r="374" spans="1:29" x14ac:dyDescent="0.25">
      <c r="A374">
        <v>369</v>
      </c>
      <c r="C374" s="24">
        <v>1.166987419128418E-2</v>
      </c>
      <c r="D374" s="24">
        <v>2.2073313593864441E-2</v>
      </c>
      <c r="E374" s="24">
        <v>0.43885842411580656</v>
      </c>
      <c r="F374" s="24">
        <v>0</v>
      </c>
      <c r="I374" s="53">
        <v>0</v>
      </c>
      <c r="J374" s="53">
        <v>5609.7144261002541</v>
      </c>
      <c r="K374" s="53">
        <v>0</v>
      </c>
      <c r="L374" s="24">
        <v>0.85954117774963379</v>
      </c>
      <c r="M374" s="24">
        <v>0.77672755718231201</v>
      </c>
      <c r="N374" s="24">
        <v>0.28434863686561584</v>
      </c>
      <c r="P374" s="53">
        <v>14.966228621608199</v>
      </c>
      <c r="Q374" s="54">
        <v>478.41225043138621</v>
      </c>
      <c r="R374" s="54">
        <v>14.988062287789509</v>
      </c>
      <c r="S374" s="54">
        <v>616.30711902261578</v>
      </c>
      <c r="T374" s="54">
        <v>2.1833666181310107E-2</v>
      </c>
      <c r="U374" s="54">
        <v>137.89486859122957</v>
      </c>
      <c r="W374" s="69">
        <f t="shared" si="32"/>
        <v>1496144.4499103883</v>
      </c>
      <c r="X374" s="69">
        <f t="shared" si="33"/>
        <v>1498189.9216599283</v>
      </c>
      <c r="Y374" s="69">
        <f t="shared" si="30"/>
        <v>2045.4717495397813</v>
      </c>
      <c r="AA374" s="68">
        <f t="shared" si="34"/>
        <v>0</v>
      </c>
      <c r="AB374" s="68">
        <f t="shared" si="35"/>
        <v>1</v>
      </c>
      <c r="AC374" s="68">
        <f t="shared" si="31"/>
        <v>1</v>
      </c>
    </row>
    <row r="375" spans="1:29" x14ac:dyDescent="0.25">
      <c r="A375">
        <v>370</v>
      </c>
      <c r="C375" s="24">
        <v>6.5869331359863281E-2</v>
      </c>
      <c r="D375" s="24">
        <v>1.638418436050415E-2</v>
      </c>
      <c r="E375" s="24">
        <v>0.26805456777261732</v>
      </c>
      <c r="F375" s="24">
        <v>0</v>
      </c>
      <c r="I375" s="53">
        <v>0</v>
      </c>
      <c r="J375" s="53">
        <v>3064.4237995147705</v>
      </c>
      <c r="K375" s="53">
        <v>0</v>
      </c>
      <c r="L375" s="24">
        <v>0.88743793964385986</v>
      </c>
      <c r="M375" s="24">
        <v>0.68397665023803711</v>
      </c>
      <c r="N375" s="24">
        <v>0.27044153213500977</v>
      </c>
      <c r="P375" s="53">
        <v>14.547782437378586</v>
      </c>
      <c r="Q375" s="54">
        <v>464.47443058681415</v>
      </c>
      <c r="R375" s="54">
        <v>14.616894056637758</v>
      </c>
      <c r="S375" s="54">
        <v>598.17452766012036</v>
      </c>
      <c r="T375" s="54">
        <v>6.911161925917142E-2</v>
      </c>
      <c r="U375" s="54">
        <v>133.70009707330621</v>
      </c>
      <c r="W375" s="69">
        <f t="shared" si="32"/>
        <v>1454313.7693072718</v>
      </c>
      <c r="X375" s="69">
        <f t="shared" si="33"/>
        <v>1461091.2311361157</v>
      </c>
      <c r="Y375" s="69">
        <f t="shared" si="30"/>
        <v>6777.461828843836</v>
      </c>
      <c r="AA375" s="68">
        <f t="shared" si="34"/>
        <v>0</v>
      </c>
      <c r="AB375" s="68">
        <f t="shared" si="35"/>
        <v>1</v>
      </c>
      <c r="AC375" s="68">
        <f t="shared" si="31"/>
        <v>1</v>
      </c>
    </row>
    <row r="376" spans="1:29" x14ac:dyDescent="0.25">
      <c r="A376">
        <v>371</v>
      </c>
      <c r="C376" s="24">
        <v>2.5157362222671509E-2</v>
      </c>
      <c r="D376" s="24">
        <v>6.3847541809082031E-2</v>
      </c>
      <c r="E376" s="24">
        <v>0.25599487751816141</v>
      </c>
      <c r="F376" s="24">
        <v>0</v>
      </c>
      <c r="I376" s="53">
        <v>0</v>
      </c>
      <c r="J376" s="53">
        <v>3004.9355700612068</v>
      </c>
      <c r="K376" s="53">
        <v>0</v>
      </c>
      <c r="L376" s="24">
        <v>0.79848432540893555</v>
      </c>
      <c r="M376" s="24">
        <v>0.79118984937667847</v>
      </c>
      <c r="N376" s="24">
        <v>0.33202707767486572</v>
      </c>
      <c r="P376" s="53">
        <v>13.707083309154489</v>
      </c>
      <c r="Q376" s="54">
        <v>459.15228682989181</v>
      </c>
      <c r="R376" s="54">
        <v>13.738287006001697</v>
      </c>
      <c r="S376" s="54">
        <v>595.91542046128779</v>
      </c>
      <c r="T376" s="54">
        <v>3.1203696847207141E-2</v>
      </c>
      <c r="U376" s="54">
        <v>136.76313363139599</v>
      </c>
      <c r="W376" s="69">
        <f t="shared" si="32"/>
        <v>1370249.1786286191</v>
      </c>
      <c r="X376" s="69">
        <f t="shared" si="33"/>
        <v>1373232.7851797084</v>
      </c>
      <c r="Y376" s="69">
        <f t="shared" si="30"/>
        <v>2983.6065510893177</v>
      </c>
      <c r="AA376" s="68">
        <f t="shared" si="34"/>
        <v>0</v>
      </c>
      <c r="AB376" s="68">
        <f t="shared" si="35"/>
        <v>1</v>
      </c>
      <c r="AC376" s="68">
        <f t="shared" si="31"/>
        <v>1</v>
      </c>
    </row>
    <row r="377" spans="1:29" x14ac:dyDescent="0.25">
      <c r="A377">
        <v>372</v>
      </c>
      <c r="C377" s="24">
        <v>2.0087778568267822E-2</v>
      </c>
      <c r="D377" s="24">
        <v>7.6040267944335938E-2</v>
      </c>
      <c r="E377" s="24">
        <v>0.20318613436761115</v>
      </c>
      <c r="F377" s="24">
        <v>0</v>
      </c>
      <c r="I377" s="53">
        <v>0</v>
      </c>
      <c r="J377" s="53">
        <v>5140.6188867986202</v>
      </c>
      <c r="K377" s="53">
        <v>0</v>
      </c>
      <c r="L377" s="24">
        <v>0.83258461952209473</v>
      </c>
      <c r="M377" s="24">
        <v>0.72529143095016479</v>
      </c>
      <c r="N377" s="24">
        <v>0.3056069016456604</v>
      </c>
      <c r="P377" s="53">
        <v>14.312367165653495</v>
      </c>
      <c r="Q377" s="54">
        <v>537.53309915064779</v>
      </c>
      <c r="R377" s="54">
        <v>14.39055274924695</v>
      </c>
      <c r="S377" s="54">
        <v>608.69303448799212</v>
      </c>
      <c r="T377" s="54">
        <v>7.8185583593455732E-2</v>
      </c>
      <c r="U377" s="54">
        <v>71.159935337344336</v>
      </c>
      <c r="W377" s="69">
        <f t="shared" si="32"/>
        <v>1430699.1834661986</v>
      </c>
      <c r="X377" s="69">
        <f t="shared" si="33"/>
        <v>1438446.581890207</v>
      </c>
      <c r="Y377" s="69">
        <f t="shared" si="30"/>
        <v>7747.3984240082291</v>
      </c>
      <c r="AA377" s="68">
        <f t="shared" si="34"/>
        <v>0</v>
      </c>
      <c r="AB377" s="68">
        <f t="shared" si="35"/>
        <v>1</v>
      </c>
      <c r="AC377" s="68">
        <f t="shared" si="31"/>
        <v>1</v>
      </c>
    </row>
    <row r="378" spans="1:29" x14ac:dyDescent="0.25">
      <c r="A378">
        <v>373</v>
      </c>
      <c r="C378" s="24">
        <v>4.6694576740264893E-3</v>
      </c>
      <c r="D378" s="24">
        <v>2.2304117679595947E-2</v>
      </c>
      <c r="E378" s="24">
        <v>0.1796456490798698</v>
      </c>
      <c r="F378" s="24">
        <v>0</v>
      </c>
      <c r="I378" s="53">
        <v>0</v>
      </c>
      <c r="J378" s="53">
        <v>4561.541136354208</v>
      </c>
      <c r="K378" s="53">
        <v>0</v>
      </c>
      <c r="L378" s="24">
        <v>0.86541587114334106</v>
      </c>
      <c r="M378" s="24">
        <v>0.73752892017364502</v>
      </c>
      <c r="N378" s="24">
        <v>0.34371495246887207</v>
      </c>
      <c r="P378" s="53">
        <v>15.136959891009685</v>
      </c>
      <c r="Q378" s="54">
        <v>515.50258426434198</v>
      </c>
      <c r="R378" s="54">
        <v>15.200685684228231</v>
      </c>
      <c r="S378" s="54">
        <v>601.18025289863635</v>
      </c>
      <c r="T378" s="54">
        <v>6.3725793218546656E-2</v>
      </c>
      <c r="U378" s="54">
        <v>85.677668634294378</v>
      </c>
      <c r="W378" s="69">
        <f t="shared" si="32"/>
        <v>1513180.4865167041</v>
      </c>
      <c r="X378" s="69">
        <f t="shared" si="33"/>
        <v>1519467.3881699245</v>
      </c>
      <c r="Y378" s="69">
        <f t="shared" si="30"/>
        <v>6286.9016532203714</v>
      </c>
      <c r="AA378" s="68">
        <f t="shared" si="34"/>
        <v>0</v>
      </c>
      <c r="AB378" s="68">
        <f t="shared" si="35"/>
        <v>1</v>
      </c>
      <c r="AC378" s="68">
        <f t="shared" si="31"/>
        <v>1</v>
      </c>
    </row>
    <row r="379" spans="1:29" x14ac:dyDescent="0.25">
      <c r="A379">
        <v>374</v>
      </c>
      <c r="C379" s="24">
        <v>1.6459688544273376E-2</v>
      </c>
      <c r="D379" s="24">
        <v>1.5615120530128479E-2</v>
      </c>
      <c r="E379" s="24">
        <v>0.27497538072612693</v>
      </c>
      <c r="F379" s="24">
        <v>0</v>
      </c>
      <c r="I379" s="53">
        <v>0</v>
      </c>
      <c r="J379" s="53">
        <v>4605.7207509875298</v>
      </c>
      <c r="K379" s="53">
        <v>0</v>
      </c>
      <c r="L379" s="24">
        <v>0.84624844789505005</v>
      </c>
      <c r="M379" s="24">
        <v>0.7221071720123291</v>
      </c>
      <c r="N379" s="24">
        <v>0.26714134216308594</v>
      </c>
      <c r="P379" s="53">
        <v>14.641435508946277</v>
      </c>
      <c r="Q379" s="54">
        <v>483.08253570303066</v>
      </c>
      <c r="R379" s="54">
        <v>14.684912753424825</v>
      </c>
      <c r="S379" s="54">
        <v>603.80538501531623</v>
      </c>
      <c r="T379" s="54">
        <v>4.3477244478548727E-2</v>
      </c>
      <c r="U379" s="54">
        <v>120.72284931228558</v>
      </c>
      <c r="W379" s="69">
        <f t="shared" si="32"/>
        <v>1463660.4683589246</v>
      </c>
      <c r="X379" s="69">
        <f t="shared" si="33"/>
        <v>1467887.4699574674</v>
      </c>
      <c r="Y379" s="69">
        <f t="shared" si="30"/>
        <v>4227.0015985425871</v>
      </c>
      <c r="AA379" s="68">
        <f t="shared" si="34"/>
        <v>0</v>
      </c>
      <c r="AB379" s="68">
        <f t="shared" si="35"/>
        <v>1</v>
      </c>
      <c r="AC379" s="68">
        <f t="shared" si="31"/>
        <v>1</v>
      </c>
    </row>
    <row r="380" spans="1:29" x14ac:dyDescent="0.25">
      <c r="A380">
        <v>375</v>
      </c>
      <c r="C380" s="24">
        <v>2.3805096745491028E-2</v>
      </c>
      <c r="D380" s="24">
        <v>5.8311820030212402E-3</v>
      </c>
      <c r="E380" s="24">
        <v>0.29675904976007239</v>
      </c>
      <c r="F380" s="24">
        <v>0</v>
      </c>
      <c r="I380" s="53">
        <v>0</v>
      </c>
      <c r="J380" s="53">
        <v>3165.3000041842461</v>
      </c>
      <c r="K380" s="53">
        <v>0</v>
      </c>
      <c r="L380" s="24">
        <v>0.85107025504112244</v>
      </c>
      <c r="M380" s="24">
        <v>0.73802149295806885</v>
      </c>
      <c r="N380" s="24">
        <v>0.28245440125465393</v>
      </c>
      <c r="P380" s="53">
        <v>14.625029147983298</v>
      </c>
      <c r="Q380" s="54">
        <v>452.53368084842737</v>
      </c>
      <c r="R380" s="54">
        <v>14.660049798002783</v>
      </c>
      <c r="S380" s="54">
        <v>596.550666092244</v>
      </c>
      <c r="T380" s="54">
        <v>3.5020650019484734E-2</v>
      </c>
      <c r="U380" s="54">
        <v>144.01698524381663</v>
      </c>
      <c r="W380" s="69">
        <f t="shared" si="32"/>
        <v>1462050.3811174815</v>
      </c>
      <c r="X380" s="69">
        <f t="shared" si="33"/>
        <v>1465408.4291341861</v>
      </c>
      <c r="Y380" s="69">
        <f t="shared" si="30"/>
        <v>3358.0480167046567</v>
      </c>
      <c r="AA380" s="68">
        <f t="shared" si="34"/>
        <v>0</v>
      </c>
      <c r="AB380" s="68">
        <f t="shared" si="35"/>
        <v>1</v>
      </c>
      <c r="AC380" s="68">
        <f t="shared" si="31"/>
        <v>1</v>
      </c>
    </row>
    <row r="381" spans="1:29" x14ac:dyDescent="0.25">
      <c r="A381">
        <v>376</v>
      </c>
      <c r="C381" s="24">
        <v>1.8855839967727661E-2</v>
      </c>
      <c r="D381" s="24">
        <v>2.6188522577285767E-2</v>
      </c>
      <c r="E381" s="24">
        <v>0.32448730354812544</v>
      </c>
      <c r="F381" s="24">
        <v>0</v>
      </c>
      <c r="I381" s="53">
        <v>0</v>
      </c>
      <c r="J381" s="53">
        <v>3852.4926640093327</v>
      </c>
      <c r="K381" s="53">
        <v>0</v>
      </c>
      <c r="L381" s="24">
        <v>0.83397483825683594</v>
      </c>
      <c r="M381" s="24">
        <v>0.72494339942932129</v>
      </c>
      <c r="N381" s="24">
        <v>0.2614365816116333</v>
      </c>
      <c r="P381" s="53">
        <v>14.383887949504228</v>
      </c>
      <c r="Q381" s="54">
        <v>483.78446577997329</v>
      </c>
      <c r="R381" s="54">
        <v>14.430384942024492</v>
      </c>
      <c r="S381" s="54">
        <v>608.5084658950019</v>
      </c>
      <c r="T381" s="54">
        <v>4.6496992520264513E-2</v>
      </c>
      <c r="U381" s="54">
        <v>124.72400011502862</v>
      </c>
      <c r="W381" s="69">
        <f t="shared" si="32"/>
        <v>1437905.0104846428</v>
      </c>
      <c r="X381" s="69">
        <f t="shared" si="33"/>
        <v>1442429.9857365543</v>
      </c>
      <c r="Y381" s="69">
        <f t="shared" si="30"/>
        <v>4524.9752519114227</v>
      </c>
      <c r="AA381" s="68">
        <f t="shared" si="34"/>
        <v>0</v>
      </c>
      <c r="AB381" s="68">
        <f t="shared" si="35"/>
        <v>1</v>
      </c>
      <c r="AC381" s="68">
        <f t="shared" si="31"/>
        <v>1</v>
      </c>
    </row>
    <row r="382" spans="1:29" x14ac:dyDescent="0.25">
      <c r="A382">
        <v>377</v>
      </c>
      <c r="C382" s="24">
        <v>2.9187262058258057E-2</v>
      </c>
      <c r="D382" s="24">
        <v>1.3959586620330811E-2</v>
      </c>
      <c r="E382" s="24">
        <v>0.27986049719729184</v>
      </c>
      <c r="F382" s="24">
        <v>0</v>
      </c>
      <c r="I382" s="53">
        <v>0</v>
      </c>
      <c r="J382" s="53">
        <v>4172.7907955646515</v>
      </c>
      <c r="K382" s="53">
        <v>0</v>
      </c>
      <c r="L382" s="24">
        <v>0.82215046882629395</v>
      </c>
      <c r="M382" s="24">
        <v>0.72200232744216919</v>
      </c>
      <c r="N382" s="24">
        <v>0.30533784627914429</v>
      </c>
      <c r="P382" s="53">
        <v>14.056582612185734</v>
      </c>
      <c r="Q382" s="54">
        <v>464.6260841109422</v>
      </c>
      <c r="R382" s="54">
        <v>14.086470672881429</v>
      </c>
      <c r="S382" s="54">
        <v>598.94425845218495</v>
      </c>
      <c r="T382" s="54">
        <v>2.9888060695695273E-2</v>
      </c>
      <c r="U382" s="54">
        <v>134.31817434124275</v>
      </c>
      <c r="W382" s="69">
        <f t="shared" si="32"/>
        <v>1405193.6351344625</v>
      </c>
      <c r="X382" s="69">
        <f t="shared" si="33"/>
        <v>1408048.1230296907</v>
      </c>
      <c r="Y382" s="69">
        <f t="shared" si="30"/>
        <v>2854.4878952282843</v>
      </c>
      <c r="AA382" s="68">
        <f t="shared" si="34"/>
        <v>0</v>
      </c>
      <c r="AB382" s="68">
        <f t="shared" si="35"/>
        <v>1</v>
      </c>
      <c r="AC382" s="68">
        <f t="shared" si="31"/>
        <v>1</v>
      </c>
    </row>
    <row r="383" spans="1:29" x14ac:dyDescent="0.25">
      <c r="A383">
        <v>378</v>
      </c>
      <c r="C383" s="24">
        <v>1.5715152025222778E-2</v>
      </c>
      <c r="D383" s="24">
        <v>4.1167259216308594E-2</v>
      </c>
      <c r="E383" s="24">
        <v>0.21353634895275553</v>
      </c>
      <c r="F383" s="24">
        <v>0</v>
      </c>
      <c r="I383" s="53">
        <v>0</v>
      </c>
      <c r="J383" s="53">
        <v>5851.1947281658649</v>
      </c>
      <c r="K383" s="53">
        <v>0</v>
      </c>
      <c r="L383" s="24">
        <v>0.8777090311050415</v>
      </c>
      <c r="M383" s="24">
        <v>0.71848440170288086</v>
      </c>
      <c r="N383" s="24">
        <v>0.29791456460952759</v>
      </c>
      <c r="P383" s="53">
        <v>15.178017020874641</v>
      </c>
      <c r="Q383" s="54">
        <v>525.10985024519107</v>
      </c>
      <c r="R383" s="54">
        <v>15.242101596196973</v>
      </c>
      <c r="S383" s="54">
        <v>607.36745931330324</v>
      </c>
      <c r="T383" s="54">
        <v>6.4084575322331361E-2</v>
      </c>
      <c r="U383" s="54">
        <v>82.257609068112174</v>
      </c>
      <c r="W383" s="69">
        <f t="shared" si="32"/>
        <v>1517276.5922372187</v>
      </c>
      <c r="X383" s="69">
        <f t="shared" si="33"/>
        <v>1523602.7921603841</v>
      </c>
      <c r="Y383" s="69">
        <f t="shared" si="30"/>
        <v>6326.1999231650234</v>
      </c>
      <c r="AA383" s="68">
        <f t="shared" si="34"/>
        <v>0</v>
      </c>
      <c r="AB383" s="68">
        <f t="shared" si="35"/>
        <v>1</v>
      </c>
      <c r="AC383" s="68">
        <f t="shared" si="31"/>
        <v>1</v>
      </c>
    </row>
    <row r="384" spans="1:29" x14ac:dyDescent="0.25">
      <c r="A384">
        <v>379</v>
      </c>
      <c r="C384" s="24">
        <v>1.6047760844230652E-2</v>
      </c>
      <c r="D384" s="24">
        <v>1.3156771659851074E-2</v>
      </c>
      <c r="E384" s="24">
        <v>0.21726406154637914</v>
      </c>
      <c r="F384" s="24">
        <v>0</v>
      </c>
      <c r="I384" s="53">
        <v>0</v>
      </c>
      <c r="J384" s="53">
        <v>4011.4670991897583</v>
      </c>
      <c r="K384" s="53">
        <v>0</v>
      </c>
      <c r="L384" s="24">
        <v>0.82595640420913696</v>
      </c>
      <c r="M384" s="24">
        <v>0.74953681230545044</v>
      </c>
      <c r="N384" s="24">
        <v>0.30826029181480408</v>
      </c>
      <c r="P384" s="53">
        <v>14.306989077206113</v>
      </c>
      <c r="Q384" s="54">
        <v>486.77205670603792</v>
      </c>
      <c r="R384" s="54">
        <v>14.344594063320852</v>
      </c>
      <c r="S384" s="54">
        <v>599.39255832651804</v>
      </c>
      <c r="T384" s="54">
        <v>3.7604986114738281E-2</v>
      </c>
      <c r="U384" s="54">
        <v>112.62050162048013</v>
      </c>
      <c r="W384" s="69">
        <f t="shared" si="32"/>
        <v>1430212.1356639054</v>
      </c>
      <c r="X384" s="69">
        <f t="shared" si="33"/>
        <v>1433860.0137737587</v>
      </c>
      <c r="Y384" s="69">
        <f t="shared" si="30"/>
        <v>3647.8781098533482</v>
      </c>
      <c r="AA384" s="68">
        <f t="shared" si="34"/>
        <v>0</v>
      </c>
      <c r="AB384" s="68">
        <f t="shared" si="35"/>
        <v>1</v>
      </c>
      <c r="AC384" s="68">
        <f t="shared" si="31"/>
        <v>1</v>
      </c>
    </row>
    <row r="385" spans="1:29" x14ac:dyDescent="0.25">
      <c r="A385">
        <v>380</v>
      </c>
      <c r="C385" s="24">
        <v>3.0028820037841797E-3</v>
      </c>
      <c r="D385" s="24">
        <v>2.1817699074745178E-2</v>
      </c>
      <c r="E385" s="24">
        <v>0.22101567085771756</v>
      </c>
      <c r="F385" s="24">
        <v>0</v>
      </c>
      <c r="I385" s="53">
        <v>0</v>
      </c>
      <c r="J385" s="53">
        <v>6247.7285973727703</v>
      </c>
      <c r="K385" s="53">
        <v>0</v>
      </c>
      <c r="L385" s="24">
        <v>0.86193448305130005</v>
      </c>
      <c r="M385" s="24">
        <v>0.8155825138092041</v>
      </c>
      <c r="N385" s="24">
        <v>0.29905626177787781</v>
      </c>
      <c r="P385" s="53">
        <v>15.136125470679024</v>
      </c>
      <c r="Q385" s="54">
        <v>521.76306834570198</v>
      </c>
      <c r="R385" s="54">
        <v>15.169462920198225</v>
      </c>
      <c r="S385" s="54">
        <v>607.63264539819568</v>
      </c>
      <c r="T385" s="54">
        <v>3.3337449519200035E-2</v>
      </c>
      <c r="U385" s="54">
        <v>85.869577052493696</v>
      </c>
      <c r="W385" s="69">
        <f t="shared" si="32"/>
        <v>1513090.7839995569</v>
      </c>
      <c r="X385" s="69">
        <f t="shared" si="33"/>
        <v>1516338.6593744243</v>
      </c>
      <c r="Y385" s="69">
        <f t="shared" si="30"/>
        <v>3247.8753748675099</v>
      </c>
      <c r="AA385" s="68">
        <f t="shared" si="34"/>
        <v>0</v>
      </c>
      <c r="AB385" s="68">
        <f t="shared" si="35"/>
        <v>1</v>
      </c>
      <c r="AC385" s="68">
        <f t="shared" si="31"/>
        <v>1</v>
      </c>
    </row>
    <row r="386" spans="1:29" x14ac:dyDescent="0.25">
      <c r="A386">
        <v>381</v>
      </c>
      <c r="C386" s="24">
        <v>8.062019944190979E-3</v>
      </c>
      <c r="D386" s="24">
        <v>1.5624746680259705E-2</v>
      </c>
      <c r="E386" s="24">
        <v>0.26736623864774073</v>
      </c>
      <c r="F386" s="24">
        <v>0</v>
      </c>
      <c r="I386" s="53">
        <v>0</v>
      </c>
      <c r="J386" s="53">
        <v>5475.413054227829</v>
      </c>
      <c r="K386" s="53">
        <v>0</v>
      </c>
      <c r="L386" s="24">
        <v>0.89415299892425537</v>
      </c>
      <c r="M386" s="24">
        <v>0.72524821758270264</v>
      </c>
      <c r="N386" s="24">
        <v>0.28228151798248291</v>
      </c>
      <c r="P386" s="53">
        <v>15.593083912645909</v>
      </c>
      <c r="Q386" s="54">
        <v>501.55639477533538</v>
      </c>
      <c r="R386" s="54">
        <v>15.646672814206624</v>
      </c>
      <c r="S386" s="54">
        <v>608.1107175636472</v>
      </c>
      <c r="T386" s="54">
        <v>5.3588901560715385E-2</v>
      </c>
      <c r="U386" s="54">
        <v>106.55432278831182</v>
      </c>
      <c r="W386" s="69">
        <f t="shared" si="32"/>
        <v>1558806.8348698155</v>
      </c>
      <c r="X386" s="69">
        <f t="shared" si="33"/>
        <v>1564059.1707030989</v>
      </c>
      <c r="Y386" s="69">
        <f t="shared" si="30"/>
        <v>5252.3358332832267</v>
      </c>
      <c r="AA386" s="68">
        <f t="shared" si="34"/>
        <v>0</v>
      </c>
      <c r="AB386" s="68">
        <f t="shared" si="35"/>
        <v>1</v>
      </c>
      <c r="AC386" s="68">
        <f t="shared" si="31"/>
        <v>1</v>
      </c>
    </row>
    <row r="387" spans="1:29" x14ac:dyDescent="0.25">
      <c r="A387">
        <v>382</v>
      </c>
      <c r="C387" s="24">
        <v>2.1456211805343628E-2</v>
      </c>
      <c r="D387" s="24">
        <v>3.7394165992736816E-2</v>
      </c>
      <c r="E387" s="24">
        <v>0.2345837701390445</v>
      </c>
      <c r="F387" s="24">
        <v>0</v>
      </c>
      <c r="I387" s="53">
        <v>0</v>
      </c>
      <c r="J387" s="53">
        <v>3079.9023807048798</v>
      </c>
      <c r="K387" s="53">
        <v>0</v>
      </c>
      <c r="L387" s="24">
        <v>0.86152541637420654</v>
      </c>
      <c r="M387" s="24">
        <v>0.73185360431671143</v>
      </c>
      <c r="N387" s="24">
        <v>0.31188952922821045</v>
      </c>
      <c r="P387" s="53">
        <v>14.834422914429707</v>
      </c>
      <c r="Q387" s="54">
        <v>445.54403192418073</v>
      </c>
      <c r="R387" s="54">
        <v>14.87765031963864</v>
      </c>
      <c r="S387" s="54">
        <v>591.21984630268753</v>
      </c>
      <c r="T387" s="54">
        <v>4.3227405208932979E-2</v>
      </c>
      <c r="U387" s="54">
        <v>145.6758143785068</v>
      </c>
      <c r="W387" s="69">
        <f t="shared" si="32"/>
        <v>1482996.7474110466</v>
      </c>
      <c r="X387" s="69">
        <f t="shared" si="33"/>
        <v>1487173.8121175615</v>
      </c>
      <c r="Y387" s="69">
        <f t="shared" si="30"/>
        <v>4177.0647065147914</v>
      </c>
      <c r="AA387" s="68">
        <f t="shared" si="34"/>
        <v>0</v>
      </c>
      <c r="AB387" s="68">
        <f t="shared" si="35"/>
        <v>1</v>
      </c>
      <c r="AC387" s="68">
        <f t="shared" si="31"/>
        <v>1</v>
      </c>
    </row>
    <row r="388" spans="1:29" x14ac:dyDescent="0.25">
      <c r="A388">
        <v>383</v>
      </c>
      <c r="C388" s="24">
        <v>4.3793469667434692E-3</v>
      </c>
      <c r="D388" s="24">
        <v>3.3133029937744141E-3</v>
      </c>
      <c r="E388" s="24">
        <v>0.16409626379617615</v>
      </c>
      <c r="F388" s="24">
        <v>0</v>
      </c>
      <c r="I388" s="53">
        <v>0</v>
      </c>
      <c r="J388" s="53">
        <v>6424.1094514727592</v>
      </c>
      <c r="K388" s="53">
        <v>0</v>
      </c>
      <c r="L388" s="24">
        <v>0.8836667537689209</v>
      </c>
      <c r="M388" s="24">
        <v>0.72465217113494873</v>
      </c>
      <c r="N388" s="24">
        <v>0.25417280197143555</v>
      </c>
      <c r="P388" s="53">
        <v>15.418223889119881</v>
      </c>
      <c r="Q388" s="54">
        <v>620.1265733182438</v>
      </c>
      <c r="R388" s="54">
        <v>15.519738702771365</v>
      </c>
      <c r="S388" s="54">
        <v>617.03256371226416</v>
      </c>
      <c r="T388" s="54">
        <v>0.10151481365148385</v>
      </c>
      <c r="U388" s="54">
        <v>-3.094009605979636</v>
      </c>
      <c r="W388" s="69">
        <f t="shared" si="32"/>
        <v>1541202.26233867</v>
      </c>
      <c r="X388" s="69">
        <f t="shared" si="33"/>
        <v>1551356.8377134243</v>
      </c>
      <c r="Y388" s="69">
        <f t="shared" si="30"/>
        <v>10154.575374754366</v>
      </c>
      <c r="AA388" s="68">
        <f t="shared" si="34"/>
        <v>0</v>
      </c>
      <c r="AB388" s="68">
        <f t="shared" si="35"/>
        <v>1</v>
      </c>
      <c r="AC388" s="68">
        <f t="shared" si="31"/>
        <v>1</v>
      </c>
    </row>
    <row r="389" spans="1:29" x14ac:dyDescent="0.25">
      <c r="A389">
        <v>384</v>
      </c>
      <c r="C389" s="24">
        <v>1.3998821377754211E-2</v>
      </c>
      <c r="D389" s="24">
        <v>4.9247264862060547E-2</v>
      </c>
      <c r="E389" s="24">
        <v>0.34910917279851406</v>
      </c>
      <c r="F389" s="24">
        <v>0</v>
      </c>
      <c r="I389" s="53">
        <v>0</v>
      </c>
      <c r="J389" s="53">
        <v>3546.4018583297729</v>
      </c>
      <c r="K389" s="53">
        <v>0</v>
      </c>
      <c r="L389" s="24">
        <v>0.84928733110427856</v>
      </c>
      <c r="M389" s="24">
        <v>0.6633305549621582</v>
      </c>
      <c r="N389" s="24">
        <v>0.30177062749862671</v>
      </c>
      <c r="P389" s="53">
        <v>14.700986339788475</v>
      </c>
      <c r="Q389" s="54">
        <v>470.31419501012334</v>
      </c>
      <c r="R389" s="54">
        <v>14.759472361151012</v>
      </c>
      <c r="S389" s="54">
        <v>605.94017228381335</v>
      </c>
      <c r="T389" s="54">
        <v>5.8486021362536889E-2</v>
      </c>
      <c r="U389" s="54">
        <v>135.62597727369001</v>
      </c>
      <c r="W389" s="69">
        <f t="shared" si="32"/>
        <v>1469628.3197838373</v>
      </c>
      <c r="X389" s="69">
        <f t="shared" si="33"/>
        <v>1475341.2959428173</v>
      </c>
      <c r="Y389" s="69">
        <f t="shared" si="30"/>
        <v>5712.9761589799982</v>
      </c>
      <c r="AA389" s="68">
        <f t="shared" si="34"/>
        <v>0</v>
      </c>
      <c r="AB389" s="68">
        <f t="shared" si="35"/>
        <v>1</v>
      </c>
      <c r="AC389" s="68">
        <f t="shared" si="31"/>
        <v>1</v>
      </c>
    </row>
    <row r="390" spans="1:29" x14ac:dyDescent="0.25">
      <c r="A390">
        <v>385</v>
      </c>
      <c r="C390" s="24">
        <v>2.1022528409957886E-2</v>
      </c>
      <c r="D390" s="24">
        <v>4.9500346183776855E-2</v>
      </c>
      <c r="E390" s="24">
        <v>0.26618486838982186</v>
      </c>
      <c r="F390" s="24">
        <v>0</v>
      </c>
      <c r="I390" s="53">
        <v>0</v>
      </c>
      <c r="J390" s="53">
        <v>5796.3491417467594</v>
      </c>
      <c r="K390" s="53">
        <v>0</v>
      </c>
      <c r="L390" s="24">
        <v>0.81791210174560547</v>
      </c>
      <c r="M390" s="24">
        <v>0.77534008026123047</v>
      </c>
      <c r="N390" s="24">
        <v>0.30692458152770996</v>
      </c>
      <c r="P390" s="53">
        <v>14.096472415935327</v>
      </c>
      <c r="Q390" s="54">
        <v>510.63695596221743</v>
      </c>
      <c r="R390" s="54">
        <v>14.13080776692286</v>
      </c>
      <c r="S390" s="54">
        <v>610.46757352299778</v>
      </c>
      <c r="T390" s="54">
        <v>3.433535098753282E-2</v>
      </c>
      <c r="U390" s="54">
        <v>99.830617560780354</v>
      </c>
      <c r="W390" s="69">
        <f t="shared" si="32"/>
        <v>1409136.6046375704</v>
      </c>
      <c r="X390" s="69">
        <f t="shared" si="33"/>
        <v>1412470.3091187631</v>
      </c>
      <c r="Y390" s="69">
        <f t="shared" si="30"/>
        <v>3333.7044811925016</v>
      </c>
      <c r="AA390" s="68">
        <f t="shared" si="34"/>
        <v>0</v>
      </c>
      <c r="AB390" s="68">
        <f t="shared" si="35"/>
        <v>1</v>
      </c>
      <c r="AC390" s="68">
        <f t="shared" si="31"/>
        <v>1</v>
      </c>
    </row>
    <row r="391" spans="1:29" x14ac:dyDescent="0.25">
      <c r="A391">
        <v>386</v>
      </c>
      <c r="C391" s="24">
        <v>9.9720805883407593E-3</v>
      </c>
      <c r="D391" s="24">
        <v>7.8893601894378662E-3</v>
      </c>
      <c r="E391" s="24">
        <v>0.28038119382273513</v>
      </c>
      <c r="F391" s="24">
        <v>0</v>
      </c>
      <c r="I391" s="53">
        <v>0</v>
      </c>
      <c r="J391" s="53">
        <v>7897.3080962896347</v>
      </c>
      <c r="K391" s="53">
        <v>0</v>
      </c>
      <c r="L391" s="24">
        <v>0.88726329803466797</v>
      </c>
      <c r="M391" s="24">
        <v>0.75144028663635254</v>
      </c>
      <c r="N391" s="24">
        <v>0.33827465772628784</v>
      </c>
      <c r="P391" s="53">
        <v>15.461818224521535</v>
      </c>
      <c r="Q391" s="54">
        <v>529.33932996373483</v>
      </c>
      <c r="R391" s="54">
        <v>15.500595720995568</v>
      </c>
      <c r="S391" s="54">
        <v>617.34926501112477</v>
      </c>
      <c r="T391" s="54">
        <v>3.8777496474033057E-2</v>
      </c>
      <c r="U391" s="54">
        <v>88.009935047389945</v>
      </c>
      <c r="W391" s="69">
        <f t="shared" si="32"/>
        <v>1545652.4831221898</v>
      </c>
      <c r="X391" s="69">
        <f t="shared" si="33"/>
        <v>1549442.2228345457</v>
      </c>
      <c r="Y391" s="69">
        <f t="shared" ref="Y391:Y454" si="36">T391*cRatio-U391</f>
        <v>3789.7397123559158</v>
      </c>
      <c r="AA391" s="68">
        <f t="shared" si="34"/>
        <v>0</v>
      </c>
      <c r="AB391" s="68">
        <f t="shared" si="35"/>
        <v>1</v>
      </c>
      <c r="AC391" s="68">
        <f t="shared" ref="AC391:AC454" si="37">IF(Y391&gt;0,1,0)</f>
        <v>1</v>
      </c>
    </row>
    <row r="392" spans="1:29" x14ac:dyDescent="0.25">
      <c r="A392">
        <v>387</v>
      </c>
      <c r="C392" s="24">
        <v>1.3953462243080139E-2</v>
      </c>
      <c r="D392" s="24">
        <v>6.5989196300506592E-3</v>
      </c>
      <c r="E392" s="24">
        <v>0.45849840662956826</v>
      </c>
      <c r="F392" s="24">
        <v>0</v>
      </c>
      <c r="I392" s="53">
        <v>0</v>
      </c>
      <c r="J392" s="53">
        <v>5887.1740475296974</v>
      </c>
      <c r="K392" s="53">
        <v>0</v>
      </c>
      <c r="L392" s="24">
        <v>0.81886923313140869</v>
      </c>
      <c r="M392" s="24">
        <v>0.77715450525283813</v>
      </c>
      <c r="N392" s="24">
        <v>0.3198096752166748</v>
      </c>
      <c r="P392" s="53">
        <v>14.236339797618221</v>
      </c>
      <c r="Q392" s="54">
        <v>489.50711806563163</v>
      </c>
      <c r="R392" s="54">
        <v>14.250323788546373</v>
      </c>
      <c r="S392" s="54">
        <v>623.06657331714905</v>
      </c>
      <c r="T392" s="54">
        <v>1.3983990928151613E-2</v>
      </c>
      <c r="U392" s="54">
        <v>133.55945525151742</v>
      </c>
      <c r="W392" s="69">
        <f t="shared" si="32"/>
        <v>1423144.4726437565</v>
      </c>
      <c r="X392" s="69">
        <f t="shared" si="33"/>
        <v>1424409.3122813201</v>
      </c>
      <c r="Y392" s="69">
        <f t="shared" si="36"/>
        <v>1264.8396375636439</v>
      </c>
      <c r="AA392" s="68">
        <f t="shared" si="34"/>
        <v>0</v>
      </c>
      <c r="AB392" s="68">
        <f t="shared" si="35"/>
        <v>1</v>
      </c>
      <c r="AC392" s="68">
        <f t="shared" si="37"/>
        <v>1</v>
      </c>
    </row>
    <row r="393" spans="1:29" x14ac:dyDescent="0.25">
      <c r="A393">
        <v>388</v>
      </c>
      <c r="C393" s="24">
        <v>2.2155553102493286E-2</v>
      </c>
      <c r="D393" s="24">
        <v>4.7208219766616821E-3</v>
      </c>
      <c r="E393" s="24">
        <v>0.46617590356671512</v>
      </c>
      <c r="F393" s="24">
        <v>0</v>
      </c>
      <c r="I393" s="53">
        <v>0</v>
      </c>
      <c r="J393" s="53">
        <v>4239.3617331981659</v>
      </c>
      <c r="K393" s="53">
        <v>0</v>
      </c>
      <c r="L393" s="24">
        <v>0.86932450532913208</v>
      </c>
      <c r="M393" s="24">
        <v>0.80007457733154297</v>
      </c>
      <c r="N393" s="24">
        <v>0.2107696533203125</v>
      </c>
      <c r="P393" s="53">
        <v>14.951382815248513</v>
      </c>
      <c r="Q393" s="54">
        <v>516.4737978873809</v>
      </c>
      <c r="R393" s="54">
        <v>14.98503602600781</v>
      </c>
      <c r="S393" s="54">
        <v>636.71677741991221</v>
      </c>
      <c r="T393" s="54">
        <v>3.3653210759297281E-2</v>
      </c>
      <c r="U393" s="54">
        <v>120.24297953253131</v>
      </c>
      <c r="W393" s="69">
        <f t="shared" si="32"/>
        <v>1494621.8077269639</v>
      </c>
      <c r="X393" s="69">
        <f t="shared" si="33"/>
        <v>1497866.8858233611</v>
      </c>
      <c r="Y393" s="69">
        <f t="shared" si="36"/>
        <v>3245.0780963971965</v>
      </c>
      <c r="AA393" s="68">
        <f t="shared" si="34"/>
        <v>0</v>
      </c>
      <c r="AB393" s="68">
        <f t="shared" si="35"/>
        <v>1</v>
      </c>
      <c r="AC393" s="68">
        <f t="shared" si="37"/>
        <v>1</v>
      </c>
    </row>
    <row r="394" spans="1:29" x14ac:dyDescent="0.25">
      <c r="A394">
        <v>389</v>
      </c>
      <c r="C394" s="24">
        <v>1.0898083448410034E-2</v>
      </c>
      <c r="D394" s="24">
        <v>1.9230514764785767E-2</v>
      </c>
      <c r="E394" s="24">
        <v>0.28451620667558825</v>
      </c>
      <c r="F394" s="24">
        <v>0</v>
      </c>
      <c r="I394" s="53">
        <v>0</v>
      </c>
      <c r="J394" s="53">
        <v>5814.7800154983997</v>
      </c>
      <c r="K394" s="53">
        <v>0</v>
      </c>
      <c r="L394" s="24">
        <v>0.89333271980285645</v>
      </c>
      <c r="M394" s="24">
        <v>0.81329154968261719</v>
      </c>
      <c r="N394" s="24">
        <v>0.28212183713912964</v>
      </c>
      <c r="P394" s="53">
        <v>15.560720640411452</v>
      </c>
      <c r="Q394" s="54">
        <v>499.07118852868672</v>
      </c>
      <c r="R394" s="54">
        <v>15.594015005431688</v>
      </c>
      <c r="S394" s="54">
        <v>609.20872421057368</v>
      </c>
      <c r="T394" s="54">
        <v>3.3294365020235972E-2</v>
      </c>
      <c r="U394" s="54">
        <v>110.13753568188696</v>
      </c>
      <c r="W394" s="69">
        <f t="shared" ref="W394:W457" si="38">P394*cRatio-Q394</f>
        <v>1555572.9928526164</v>
      </c>
      <c r="X394" s="69">
        <f t="shared" ref="X394:X457" si="39">R394*cRatio-S394</f>
        <v>1558792.2918189582</v>
      </c>
      <c r="Y394" s="69">
        <f t="shared" si="36"/>
        <v>3219.2989663417102</v>
      </c>
      <c r="AA394" s="68">
        <f t="shared" ref="AA394:AA457" si="40">IF(MAX(W394:X394)=W394,1,0)</f>
        <v>0</v>
      </c>
      <c r="AB394" s="68">
        <f t="shared" ref="AB394:AB457" si="41">IF(MAX(W394:X394)=X394,1,0)</f>
        <v>1</v>
      </c>
      <c r="AC394" s="68">
        <f t="shared" si="37"/>
        <v>1</v>
      </c>
    </row>
    <row r="395" spans="1:29" x14ac:dyDescent="0.25">
      <c r="A395">
        <v>390</v>
      </c>
      <c r="C395" s="24">
        <v>1.470203697681427E-2</v>
      </c>
      <c r="D395" s="24">
        <v>1.4116495847702026E-2</v>
      </c>
      <c r="E395" s="24">
        <v>0.18897412926445162</v>
      </c>
      <c r="F395" s="24">
        <v>0</v>
      </c>
      <c r="I395" s="53">
        <v>0</v>
      </c>
      <c r="J395" s="53">
        <v>6007.9176910221577</v>
      </c>
      <c r="K395" s="53">
        <v>0</v>
      </c>
      <c r="L395" s="24">
        <v>0.84717237949371338</v>
      </c>
      <c r="M395" s="24">
        <v>0.69645071029663086</v>
      </c>
      <c r="N395" s="24">
        <v>0.24404001235961914</v>
      </c>
      <c r="P395" s="53">
        <v>14.68147312008491</v>
      </c>
      <c r="Q395" s="54">
        <v>494.00522756223006</v>
      </c>
      <c r="R395" s="54">
        <v>14.732083091369022</v>
      </c>
      <c r="S395" s="54">
        <v>598.14841518329342</v>
      </c>
      <c r="T395" s="54">
        <v>5.0609971284112376E-2</v>
      </c>
      <c r="U395" s="54">
        <v>104.14318762106336</v>
      </c>
      <c r="W395" s="69">
        <f t="shared" si="38"/>
        <v>1467653.3067809287</v>
      </c>
      <c r="X395" s="69">
        <f t="shared" si="39"/>
        <v>1472610.160721719</v>
      </c>
      <c r="Y395" s="69">
        <f t="shared" si="36"/>
        <v>4956.8539407901744</v>
      </c>
      <c r="AA395" s="68">
        <f t="shared" si="40"/>
        <v>0</v>
      </c>
      <c r="AB395" s="68">
        <f t="shared" si="41"/>
        <v>1</v>
      </c>
      <c r="AC395" s="68">
        <f t="shared" si="37"/>
        <v>1</v>
      </c>
    </row>
    <row r="396" spans="1:29" x14ac:dyDescent="0.25">
      <c r="A396">
        <v>391</v>
      </c>
      <c r="C396" s="24">
        <v>1.5114784240722656E-2</v>
      </c>
      <c r="D396" s="24">
        <v>1.6170680522918701E-2</v>
      </c>
      <c r="E396" s="24">
        <v>0.12363621155111482</v>
      </c>
      <c r="F396" s="24">
        <v>0</v>
      </c>
      <c r="I396" s="53">
        <v>0</v>
      </c>
      <c r="J396" s="53">
        <v>4341.2786908447742</v>
      </c>
      <c r="K396" s="53">
        <v>0</v>
      </c>
      <c r="L396" s="24">
        <v>0.84971320629119873</v>
      </c>
      <c r="M396" s="24">
        <v>0.71160233020782471</v>
      </c>
      <c r="N396" s="24">
        <v>0.3403465747833252</v>
      </c>
      <c r="P396" s="53">
        <v>14.705273450498085</v>
      </c>
      <c r="Q396" s="54">
        <v>497.34780829735115</v>
      </c>
      <c r="R396" s="54">
        <v>14.772418235715977</v>
      </c>
      <c r="S396" s="54">
        <v>592.0138851055973</v>
      </c>
      <c r="T396" s="54">
        <v>6.7144785217891467E-2</v>
      </c>
      <c r="U396" s="54">
        <v>94.666076808246146</v>
      </c>
      <c r="W396" s="69">
        <f t="shared" si="38"/>
        <v>1470029.9972415112</v>
      </c>
      <c r="X396" s="69">
        <f t="shared" si="39"/>
        <v>1476649.8096864922</v>
      </c>
      <c r="Y396" s="69">
        <f t="shared" si="36"/>
        <v>6619.8124449809002</v>
      </c>
      <c r="AA396" s="68">
        <f t="shared" si="40"/>
        <v>0</v>
      </c>
      <c r="AB396" s="68">
        <f t="shared" si="41"/>
        <v>1</v>
      </c>
      <c r="AC396" s="68">
        <f t="shared" si="37"/>
        <v>1</v>
      </c>
    </row>
    <row r="397" spans="1:29" x14ac:dyDescent="0.25">
      <c r="A397">
        <v>392</v>
      </c>
      <c r="C397" s="24">
        <v>1.8707245588302612E-2</v>
      </c>
      <c r="D397" s="24">
        <v>1.2153580784797668E-2</v>
      </c>
      <c r="E397" s="24">
        <v>0.33170423577745983</v>
      </c>
      <c r="F397" s="24">
        <v>0</v>
      </c>
      <c r="I397" s="53">
        <v>0</v>
      </c>
      <c r="J397" s="53">
        <v>7171.4073419570923</v>
      </c>
      <c r="K397" s="53">
        <v>0</v>
      </c>
      <c r="L397" s="24">
        <v>0.86631590127944946</v>
      </c>
      <c r="M397" s="24">
        <v>0.75737833976745605</v>
      </c>
      <c r="N397" s="24">
        <v>0.26429319381713867</v>
      </c>
      <c r="P397" s="53">
        <v>14.959068275906981</v>
      </c>
      <c r="Q397" s="54">
        <v>534.89916560978088</v>
      </c>
      <c r="R397" s="54">
        <v>14.996856932832591</v>
      </c>
      <c r="S397" s="54">
        <v>626.25397283011637</v>
      </c>
      <c r="T397" s="54">
        <v>3.7788656925609843E-2</v>
      </c>
      <c r="U397" s="54">
        <v>91.354807220335488</v>
      </c>
      <c r="W397" s="69">
        <f t="shared" si="38"/>
        <v>1495371.9284250883</v>
      </c>
      <c r="X397" s="69">
        <f t="shared" si="39"/>
        <v>1499059.4393104292</v>
      </c>
      <c r="Y397" s="69">
        <f t="shared" si="36"/>
        <v>3687.5108853406491</v>
      </c>
      <c r="AA397" s="68">
        <f t="shared" si="40"/>
        <v>0</v>
      </c>
      <c r="AB397" s="68">
        <f t="shared" si="41"/>
        <v>1</v>
      </c>
      <c r="AC397" s="68">
        <f t="shared" si="37"/>
        <v>1</v>
      </c>
    </row>
    <row r="398" spans="1:29" x14ac:dyDescent="0.25">
      <c r="A398">
        <v>393</v>
      </c>
      <c r="C398" s="24">
        <v>2.7251720428466797E-2</v>
      </c>
      <c r="D398" s="24">
        <v>2.8462111949920654E-3</v>
      </c>
      <c r="E398" s="24">
        <v>0.32277511737811743</v>
      </c>
      <c r="F398" s="24">
        <v>0</v>
      </c>
      <c r="I398" s="53">
        <v>0</v>
      </c>
      <c r="J398" s="53">
        <v>3750.7154047489166</v>
      </c>
      <c r="K398" s="53">
        <v>0</v>
      </c>
      <c r="L398" s="24">
        <v>0.88601583242416382</v>
      </c>
      <c r="M398" s="24">
        <v>0.80017876625061035</v>
      </c>
      <c r="N398" s="24">
        <v>0.23711013793945313</v>
      </c>
      <c r="P398" s="53">
        <v>15.175435036982647</v>
      </c>
      <c r="Q398" s="54">
        <v>471.59481395913758</v>
      </c>
      <c r="R398" s="54">
        <v>15.207949391363803</v>
      </c>
      <c r="S398" s="54">
        <v>604.2853853515843</v>
      </c>
      <c r="T398" s="54">
        <v>3.2514354381156352E-2</v>
      </c>
      <c r="U398" s="54">
        <v>132.69057139244671</v>
      </c>
      <c r="W398" s="69">
        <f t="shared" si="38"/>
        <v>1517071.9088843055</v>
      </c>
      <c r="X398" s="69">
        <f t="shared" si="39"/>
        <v>1520190.6537510287</v>
      </c>
      <c r="Y398" s="69">
        <f t="shared" si="36"/>
        <v>3118.7448667231888</v>
      </c>
      <c r="AA398" s="68">
        <f t="shared" si="40"/>
        <v>0</v>
      </c>
      <c r="AB398" s="68">
        <f t="shared" si="41"/>
        <v>1</v>
      </c>
      <c r="AC398" s="68">
        <f t="shared" si="37"/>
        <v>1</v>
      </c>
    </row>
    <row r="399" spans="1:29" x14ac:dyDescent="0.25">
      <c r="A399">
        <v>394</v>
      </c>
      <c r="C399" s="24">
        <v>2.5906950235366821E-2</v>
      </c>
      <c r="D399" s="24">
        <v>1.3873264193534851E-2</v>
      </c>
      <c r="E399" s="24">
        <v>0.40839082234708229</v>
      </c>
      <c r="F399" s="24">
        <v>0</v>
      </c>
      <c r="I399" s="53">
        <v>0</v>
      </c>
      <c r="J399" s="53">
        <v>4899.7451085597277</v>
      </c>
      <c r="K399" s="53">
        <v>0</v>
      </c>
      <c r="L399" s="24">
        <v>0.82082909345626831</v>
      </c>
      <c r="M399" s="24">
        <v>0.77570235729217529</v>
      </c>
      <c r="N399" s="24">
        <v>0.28334492444992065</v>
      </c>
      <c r="P399" s="53">
        <v>14.092865665086727</v>
      </c>
      <c r="Q399" s="54">
        <v>472.8038197157515</v>
      </c>
      <c r="R399" s="54">
        <v>14.110666798811172</v>
      </c>
      <c r="S399" s="54">
        <v>611.44206781417688</v>
      </c>
      <c r="T399" s="54">
        <v>1.7801133724445251E-2</v>
      </c>
      <c r="U399" s="54">
        <v>138.63824809842538</v>
      </c>
      <c r="W399" s="69">
        <f t="shared" si="38"/>
        <v>1408813.7626889569</v>
      </c>
      <c r="X399" s="69">
        <f t="shared" si="39"/>
        <v>1410455.237813303</v>
      </c>
      <c r="Y399" s="69">
        <f t="shared" si="36"/>
        <v>1641.4751243460996</v>
      </c>
      <c r="AA399" s="68">
        <f t="shared" si="40"/>
        <v>0</v>
      </c>
      <c r="AB399" s="68">
        <f t="shared" si="41"/>
        <v>1</v>
      </c>
      <c r="AC399" s="68">
        <f t="shared" si="37"/>
        <v>1</v>
      </c>
    </row>
    <row r="400" spans="1:29" x14ac:dyDescent="0.25">
      <c r="A400">
        <v>395</v>
      </c>
      <c r="C400" s="24">
        <v>7.7123194932937622E-3</v>
      </c>
      <c r="D400" s="24">
        <v>1.3876274228096008E-2</v>
      </c>
      <c r="E400" s="24">
        <v>0.19405440285646872</v>
      </c>
      <c r="F400" s="24">
        <v>0</v>
      </c>
      <c r="I400" s="53">
        <v>0</v>
      </c>
      <c r="J400" s="53">
        <v>5864.524282515049</v>
      </c>
      <c r="K400" s="53">
        <v>0</v>
      </c>
      <c r="L400" s="24">
        <v>0.79358005523681641</v>
      </c>
      <c r="M400" s="24">
        <v>0.71266758441925049</v>
      </c>
      <c r="N400" s="24">
        <v>0.28252977132797241</v>
      </c>
      <c r="P400" s="53">
        <v>13.861949109224399</v>
      </c>
      <c r="Q400" s="54">
        <v>513.67567516766405</v>
      </c>
      <c r="R400" s="54">
        <v>13.900005272416793</v>
      </c>
      <c r="S400" s="54">
        <v>602.5474416890163</v>
      </c>
      <c r="T400" s="54">
        <v>3.805616319239391E-2</v>
      </c>
      <c r="U400" s="54">
        <v>88.871766521352242</v>
      </c>
      <c r="W400" s="69">
        <f t="shared" si="38"/>
        <v>1385681.2352472723</v>
      </c>
      <c r="X400" s="69">
        <f t="shared" si="39"/>
        <v>1389397.9797999903</v>
      </c>
      <c r="Y400" s="69">
        <f t="shared" si="36"/>
        <v>3716.7445527180389</v>
      </c>
      <c r="AA400" s="68">
        <f t="shared" si="40"/>
        <v>0</v>
      </c>
      <c r="AB400" s="68">
        <f t="shared" si="41"/>
        <v>1</v>
      </c>
      <c r="AC400" s="68">
        <f t="shared" si="37"/>
        <v>1</v>
      </c>
    </row>
    <row r="401" spans="1:29" x14ac:dyDescent="0.25">
      <c r="A401">
        <v>396</v>
      </c>
      <c r="C401" s="24">
        <v>2.8173208236694336E-2</v>
      </c>
      <c r="D401" s="24">
        <v>1.4323592185974121E-3</v>
      </c>
      <c r="E401" s="24">
        <v>0.56621623977064084</v>
      </c>
      <c r="F401" s="24">
        <v>0</v>
      </c>
      <c r="I401" s="53">
        <v>0</v>
      </c>
      <c r="J401" s="53">
        <v>5068.1876018643379</v>
      </c>
      <c r="K401" s="53">
        <v>0</v>
      </c>
      <c r="L401" s="24">
        <v>0.85504633188247681</v>
      </c>
      <c r="M401" s="24">
        <v>0.81563568115234375</v>
      </c>
      <c r="N401" s="24">
        <v>0.33600950241088867</v>
      </c>
      <c r="P401" s="53">
        <v>14.644361705977763</v>
      </c>
      <c r="Q401" s="54">
        <v>501.02657623359664</v>
      </c>
      <c r="R401" s="54">
        <v>14.65863485846625</v>
      </c>
      <c r="S401" s="54">
        <v>640.06049562871544</v>
      </c>
      <c r="T401" s="54">
        <v>1.4273152488486929E-2</v>
      </c>
      <c r="U401" s="54">
        <v>139.0339193951188</v>
      </c>
      <c r="W401" s="69">
        <f t="shared" si="38"/>
        <v>1463935.1440215427</v>
      </c>
      <c r="X401" s="69">
        <f t="shared" si="39"/>
        <v>1465223.4253509962</v>
      </c>
      <c r="Y401" s="69">
        <f t="shared" si="36"/>
        <v>1288.281329453574</v>
      </c>
      <c r="AA401" s="68">
        <f t="shared" si="40"/>
        <v>0</v>
      </c>
      <c r="AB401" s="68">
        <f t="shared" si="41"/>
        <v>1</v>
      </c>
      <c r="AC401" s="68">
        <f t="shared" si="37"/>
        <v>1</v>
      </c>
    </row>
    <row r="402" spans="1:29" x14ac:dyDescent="0.25">
      <c r="A402">
        <v>397</v>
      </c>
      <c r="C402" s="24">
        <v>1.1124566197395325E-2</v>
      </c>
      <c r="D402" s="24">
        <v>2.1688967943191528E-2</v>
      </c>
      <c r="E402" s="24">
        <v>0.20707750586437254</v>
      </c>
      <c r="F402" s="24">
        <v>0</v>
      </c>
      <c r="I402" s="53">
        <v>0</v>
      </c>
      <c r="J402" s="53">
        <v>6776.1586979031563</v>
      </c>
      <c r="K402" s="53">
        <v>0</v>
      </c>
      <c r="L402" s="24">
        <v>0.86863881349563599</v>
      </c>
      <c r="M402" s="24">
        <v>0.7358747124671936</v>
      </c>
      <c r="N402" s="24">
        <v>0.30473646521568298</v>
      </c>
      <c r="P402" s="53">
        <v>15.080284832714565</v>
      </c>
      <c r="Q402" s="54">
        <v>593.67035868346443</v>
      </c>
      <c r="R402" s="54">
        <v>15.153041706667031</v>
      </c>
      <c r="S402" s="54">
        <v>621.13610939175226</v>
      </c>
      <c r="T402" s="54">
        <v>7.2756873952465995E-2</v>
      </c>
      <c r="U402" s="54">
        <v>27.465750708287828</v>
      </c>
      <c r="W402" s="69">
        <f t="shared" si="38"/>
        <v>1507434.8129127731</v>
      </c>
      <c r="X402" s="69">
        <f t="shared" si="39"/>
        <v>1514683.0345573113</v>
      </c>
      <c r="Y402" s="69">
        <f t="shared" si="36"/>
        <v>7248.2216445383119</v>
      </c>
      <c r="AA402" s="68">
        <f t="shared" si="40"/>
        <v>0</v>
      </c>
      <c r="AB402" s="68">
        <f t="shared" si="41"/>
        <v>1</v>
      </c>
      <c r="AC402" s="68">
        <f t="shared" si="37"/>
        <v>1</v>
      </c>
    </row>
    <row r="403" spans="1:29" x14ac:dyDescent="0.25">
      <c r="A403">
        <v>398</v>
      </c>
      <c r="C403" s="24">
        <v>2.2006198763847351E-2</v>
      </c>
      <c r="D403" s="24">
        <v>2.5859922170639038E-2</v>
      </c>
      <c r="E403" s="24">
        <v>0.35408019547248187</v>
      </c>
      <c r="F403" s="24">
        <v>0</v>
      </c>
      <c r="I403" s="53">
        <v>0</v>
      </c>
      <c r="J403" s="53">
        <v>4132.7252984046936</v>
      </c>
      <c r="K403" s="53">
        <v>0</v>
      </c>
      <c r="L403" s="24">
        <v>0.8999934196472168</v>
      </c>
      <c r="M403" s="24">
        <v>0.7348247766494751</v>
      </c>
      <c r="N403" s="24">
        <v>0.29138946533203125</v>
      </c>
      <c r="P403" s="53">
        <v>15.458452652082919</v>
      </c>
      <c r="Q403" s="54">
        <v>487.34185460468785</v>
      </c>
      <c r="R403" s="54">
        <v>15.515350048541439</v>
      </c>
      <c r="S403" s="54">
        <v>612.48536941030272</v>
      </c>
      <c r="T403" s="54">
        <v>5.6897396458520433E-2</v>
      </c>
      <c r="U403" s="54">
        <v>125.14351480561487</v>
      </c>
      <c r="W403" s="69">
        <f t="shared" si="38"/>
        <v>1545357.9233536872</v>
      </c>
      <c r="X403" s="69">
        <f t="shared" si="39"/>
        <v>1550922.5194847335</v>
      </c>
      <c r="Y403" s="69">
        <f t="shared" si="36"/>
        <v>5564.5961310464281</v>
      </c>
      <c r="AA403" s="68">
        <f t="shared" si="40"/>
        <v>0</v>
      </c>
      <c r="AB403" s="68">
        <f t="shared" si="41"/>
        <v>1</v>
      </c>
      <c r="AC403" s="68">
        <f t="shared" si="37"/>
        <v>1</v>
      </c>
    </row>
    <row r="404" spans="1:29" x14ac:dyDescent="0.25">
      <c r="A404">
        <v>399</v>
      </c>
      <c r="C404" s="24">
        <v>2.0700544118881226E-2</v>
      </c>
      <c r="D404" s="24">
        <v>2.5467127561569214E-2</v>
      </c>
      <c r="E404" s="24">
        <v>0.20292871935919035</v>
      </c>
      <c r="F404" s="24">
        <v>0</v>
      </c>
      <c r="I404" s="53">
        <v>0</v>
      </c>
      <c r="J404" s="53">
        <v>6873.9103153347969</v>
      </c>
      <c r="K404" s="53">
        <v>0</v>
      </c>
      <c r="L404" s="24">
        <v>0.83391779661178589</v>
      </c>
      <c r="M404" s="24">
        <v>0.70105111598968506</v>
      </c>
      <c r="N404" s="24">
        <v>0.25871682167053223</v>
      </c>
      <c r="P404" s="53">
        <v>14.382041773385119</v>
      </c>
      <c r="Q404" s="54">
        <v>479.41644655820619</v>
      </c>
      <c r="R404" s="54">
        <v>14.41623138007883</v>
      </c>
      <c r="S404" s="54">
        <v>596.49624648904103</v>
      </c>
      <c r="T404" s="54">
        <v>3.4189606693711738E-2</v>
      </c>
      <c r="U404" s="54">
        <v>117.07979993083484</v>
      </c>
      <c r="W404" s="69">
        <f t="shared" si="38"/>
        <v>1437724.7608919537</v>
      </c>
      <c r="X404" s="69">
        <f t="shared" si="39"/>
        <v>1441026.641761394</v>
      </c>
      <c r="Y404" s="69">
        <f t="shared" si="36"/>
        <v>3301.8808694403392</v>
      </c>
      <c r="AA404" s="68">
        <f t="shared" si="40"/>
        <v>0</v>
      </c>
      <c r="AB404" s="68">
        <f t="shared" si="41"/>
        <v>1</v>
      </c>
      <c r="AC404" s="68">
        <f t="shared" si="37"/>
        <v>1</v>
      </c>
    </row>
    <row r="405" spans="1:29" x14ac:dyDescent="0.25">
      <c r="A405">
        <v>400</v>
      </c>
      <c r="C405" s="24">
        <v>7.3037892580032349E-3</v>
      </c>
      <c r="D405" s="24">
        <v>1.6190722584724426E-2</v>
      </c>
      <c r="E405" s="24">
        <v>0.17797700732380811</v>
      </c>
      <c r="F405" s="24">
        <v>0</v>
      </c>
      <c r="I405" s="53">
        <v>0</v>
      </c>
      <c r="J405" s="53">
        <v>12292.861938476563</v>
      </c>
      <c r="K405" s="53">
        <v>0</v>
      </c>
      <c r="L405" s="24">
        <v>0.84680777788162231</v>
      </c>
      <c r="M405" s="24">
        <v>0.7616649866104126</v>
      </c>
      <c r="N405" s="24">
        <v>0.3170817494392395</v>
      </c>
      <c r="P405" s="53">
        <v>14.803044277366913</v>
      </c>
      <c r="Q405" s="54">
        <v>625.16304439021837</v>
      </c>
      <c r="R405" s="54">
        <v>14.840216114025436</v>
      </c>
      <c r="S405" s="54">
        <v>620.64975728110107</v>
      </c>
      <c r="T405" s="54">
        <v>3.717183665852275E-2</v>
      </c>
      <c r="U405" s="54">
        <v>-4.5132871091173001</v>
      </c>
      <c r="W405" s="69">
        <f t="shared" si="38"/>
        <v>1479679.2646923012</v>
      </c>
      <c r="X405" s="69">
        <f t="shared" si="39"/>
        <v>1483400.9616452623</v>
      </c>
      <c r="Y405" s="69">
        <f t="shared" si="36"/>
        <v>3721.6969529613925</v>
      </c>
      <c r="AA405" s="68">
        <f t="shared" si="40"/>
        <v>0</v>
      </c>
      <c r="AB405" s="68">
        <f t="shared" si="41"/>
        <v>1</v>
      </c>
      <c r="AC405" s="68">
        <f t="shared" si="37"/>
        <v>1</v>
      </c>
    </row>
    <row r="406" spans="1:29" x14ac:dyDescent="0.25">
      <c r="A406">
        <v>401</v>
      </c>
      <c r="C406" s="24">
        <v>2.5021106004714966E-2</v>
      </c>
      <c r="D406" s="24">
        <v>1.5836805105209351E-2</v>
      </c>
      <c r="E406" s="24">
        <v>0.22412570631690562</v>
      </c>
      <c r="F406" s="24">
        <v>0</v>
      </c>
      <c r="I406" s="53">
        <v>0</v>
      </c>
      <c r="J406" s="53">
        <v>4598.6170880496502</v>
      </c>
      <c r="K406" s="53">
        <v>0</v>
      </c>
      <c r="L406" s="24">
        <v>0.81403875350952148</v>
      </c>
      <c r="M406" s="24">
        <v>0.66845035552978516</v>
      </c>
      <c r="N406" s="24">
        <v>0.32995867729187012</v>
      </c>
      <c r="P406" s="53">
        <v>13.951353079462358</v>
      </c>
      <c r="Q406" s="54">
        <v>498.99906751447134</v>
      </c>
      <c r="R406" s="54">
        <v>14.003656627685539</v>
      </c>
      <c r="S406" s="54">
        <v>602.84343261200593</v>
      </c>
      <c r="T406" s="54">
        <v>5.230354822318084E-2</v>
      </c>
      <c r="U406" s="54">
        <v>103.84436509753459</v>
      </c>
      <c r="W406" s="69">
        <f t="shared" si="38"/>
        <v>1394636.3088787214</v>
      </c>
      <c r="X406" s="69">
        <f t="shared" si="39"/>
        <v>1399762.8193359419</v>
      </c>
      <c r="Y406" s="69">
        <f t="shared" si="36"/>
        <v>5126.5104572205491</v>
      </c>
      <c r="AA406" s="68">
        <f t="shared" si="40"/>
        <v>0</v>
      </c>
      <c r="AB406" s="68">
        <f t="shared" si="41"/>
        <v>1</v>
      </c>
      <c r="AC406" s="68">
        <f t="shared" si="37"/>
        <v>1</v>
      </c>
    </row>
    <row r="407" spans="1:29" x14ac:dyDescent="0.25">
      <c r="A407">
        <v>402</v>
      </c>
      <c r="C407" s="24">
        <v>1.9520461559295654E-2</v>
      </c>
      <c r="D407" s="24">
        <v>9.2713534832000732E-3</v>
      </c>
      <c r="E407" s="24">
        <v>0.21229218400756536</v>
      </c>
      <c r="F407" s="24">
        <v>0</v>
      </c>
      <c r="I407" s="53">
        <v>0</v>
      </c>
      <c r="J407" s="53">
        <v>5948.8555416464806</v>
      </c>
      <c r="K407" s="53">
        <v>0</v>
      </c>
      <c r="L407" s="24">
        <v>0.85151416063308716</v>
      </c>
      <c r="M407" s="24">
        <v>0.80235528945922852</v>
      </c>
      <c r="N407" s="24">
        <v>0.33656716346740723</v>
      </c>
      <c r="P407" s="53">
        <v>14.707714757001346</v>
      </c>
      <c r="Q407" s="54">
        <v>524.0788655457327</v>
      </c>
      <c r="R407" s="54">
        <v>14.738666016731823</v>
      </c>
      <c r="S407" s="54">
        <v>606.99226947671775</v>
      </c>
      <c r="T407" s="54">
        <v>3.0951259730477076E-2</v>
      </c>
      <c r="U407" s="54">
        <v>82.913403930985055</v>
      </c>
      <c r="W407" s="69">
        <f t="shared" si="38"/>
        <v>1470247.3968345888</v>
      </c>
      <c r="X407" s="69">
        <f t="shared" si="39"/>
        <v>1473259.6094037057</v>
      </c>
      <c r="Y407" s="69">
        <f t="shared" si="36"/>
        <v>3012.2125691167225</v>
      </c>
      <c r="AA407" s="68">
        <f t="shared" si="40"/>
        <v>0</v>
      </c>
      <c r="AB407" s="68">
        <f t="shared" si="41"/>
        <v>1</v>
      </c>
      <c r="AC407" s="68">
        <f t="shared" si="37"/>
        <v>1</v>
      </c>
    </row>
    <row r="408" spans="1:29" x14ac:dyDescent="0.25">
      <c r="A408">
        <v>403</v>
      </c>
      <c r="C408" s="24">
        <v>1.1064857244491577E-2</v>
      </c>
      <c r="D408" s="24">
        <v>2.9117882251739502E-2</v>
      </c>
      <c r="E408" s="24">
        <v>6.4804876616901347E-2</v>
      </c>
      <c r="F408" s="24">
        <v>0</v>
      </c>
      <c r="I408" s="53">
        <v>0</v>
      </c>
      <c r="J408" s="53">
        <v>4991.7260184884071</v>
      </c>
      <c r="K408" s="53">
        <v>0</v>
      </c>
      <c r="L408" s="24">
        <v>0.87391620874404907</v>
      </c>
      <c r="M408" s="24">
        <v>0.7332383394241333</v>
      </c>
      <c r="N408" s="24">
        <v>0.27677631378173828</v>
      </c>
      <c r="P408" s="53">
        <v>15.189694309514291</v>
      </c>
      <c r="Q408" s="54">
        <v>499.21863150420239</v>
      </c>
      <c r="R408" s="54">
        <v>15.260660266328161</v>
      </c>
      <c r="S408" s="54">
        <v>585.93918626448101</v>
      </c>
      <c r="T408" s="54">
        <v>7.0965956813870079E-2</v>
      </c>
      <c r="U408" s="54">
        <v>86.720554760278617</v>
      </c>
      <c r="W408" s="69">
        <f t="shared" si="38"/>
        <v>1518470.212319925</v>
      </c>
      <c r="X408" s="69">
        <f t="shared" si="39"/>
        <v>1525480.0874465515</v>
      </c>
      <c r="Y408" s="69">
        <f t="shared" si="36"/>
        <v>7009.8751266267291</v>
      </c>
      <c r="AA408" s="68">
        <f t="shared" si="40"/>
        <v>0</v>
      </c>
      <c r="AB408" s="68">
        <f t="shared" si="41"/>
        <v>1</v>
      </c>
      <c r="AC408" s="68">
        <f t="shared" si="37"/>
        <v>1</v>
      </c>
    </row>
    <row r="409" spans="1:29" x14ac:dyDescent="0.25">
      <c r="A409">
        <v>404</v>
      </c>
      <c r="C409" s="24">
        <v>2.3444950580596924E-2</v>
      </c>
      <c r="D409" s="24">
        <v>1.2750104069709778E-2</v>
      </c>
      <c r="E409" s="24">
        <v>0.45041991844299295</v>
      </c>
      <c r="F409" s="24">
        <v>0</v>
      </c>
      <c r="I409" s="53">
        <v>0</v>
      </c>
      <c r="J409" s="53">
        <v>4476.8699444830418</v>
      </c>
      <c r="K409" s="53">
        <v>0</v>
      </c>
      <c r="L409" s="24">
        <v>0.85614144802093506</v>
      </c>
      <c r="M409" s="24">
        <v>0.78467440605163574</v>
      </c>
      <c r="N409" s="24">
        <v>0.28809389472007751</v>
      </c>
      <c r="P409" s="53">
        <v>14.733453496590215</v>
      </c>
      <c r="Q409" s="54">
        <v>459.49190358116442</v>
      </c>
      <c r="R409" s="54">
        <v>14.752288445017106</v>
      </c>
      <c r="S409" s="54">
        <v>608.71746961867439</v>
      </c>
      <c r="T409" s="54">
        <v>1.8834948426890818E-2</v>
      </c>
      <c r="U409" s="54">
        <v>149.22556603750996</v>
      </c>
      <c r="W409" s="69">
        <f t="shared" si="38"/>
        <v>1472885.8577554403</v>
      </c>
      <c r="X409" s="69">
        <f t="shared" si="39"/>
        <v>1474620.1270320918</v>
      </c>
      <c r="Y409" s="69">
        <f t="shared" si="36"/>
        <v>1734.269276651572</v>
      </c>
      <c r="AA409" s="68">
        <f t="shared" si="40"/>
        <v>0</v>
      </c>
      <c r="AB409" s="68">
        <f t="shared" si="41"/>
        <v>1</v>
      </c>
      <c r="AC409" s="68">
        <f t="shared" si="37"/>
        <v>1</v>
      </c>
    </row>
    <row r="410" spans="1:29" x14ac:dyDescent="0.25">
      <c r="A410">
        <v>405</v>
      </c>
      <c r="C410" s="24">
        <v>2.174675464630127E-2</v>
      </c>
      <c r="D410" s="24">
        <v>2.3387163877487183E-2</v>
      </c>
      <c r="E410" s="24">
        <v>0.25086545381810432</v>
      </c>
      <c r="F410" s="24">
        <v>0</v>
      </c>
      <c r="I410" s="53">
        <v>0</v>
      </c>
      <c r="J410" s="53">
        <v>7935.352623462677</v>
      </c>
      <c r="K410" s="53">
        <v>0</v>
      </c>
      <c r="L410" s="24">
        <v>0.85928982496261597</v>
      </c>
      <c r="M410" s="24">
        <v>0.66133880615234375</v>
      </c>
      <c r="N410" s="24">
        <v>0.31109654903411865</v>
      </c>
      <c r="P410" s="53">
        <v>14.789711530458893</v>
      </c>
      <c r="Q410" s="54">
        <v>505.15839961515371</v>
      </c>
      <c r="R410" s="54">
        <v>14.833275527141797</v>
      </c>
      <c r="S410" s="54">
        <v>607.13296854671819</v>
      </c>
      <c r="T410" s="54">
        <v>4.3563996682904005E-2</v>
      </c>
      <c r="U410" s="54">
        <v>101.97456893156448</v>
      </c>
      <c r="W410" s="69">
        <f t="shared" si="38"/>
        <v>1478465.994646274</v>
      </c>
      <c r="X410" s="69">
        <f t="shared" si="39"/>
        <v>1482720.4197456329</v>
      </c>
      <c r="Y410" s="69">
        <f t="shared" si="36"/>
        <v>4254.4250993588366</v>
      </c>
      <c r="AA410" s="68">
        <f t="shared" si="40"/>
        <v>0</v>
      </c>
      <c r="AB410" s="68">
        <f t="shared" si="41"/>
        <v>1</v>
      </c>
      <c r="AC410" s="68">
        <f t="shared" si="37"/>
        <v>1</v>
      </c>
    </row>
    <row r="411" spans="1:29" x14ac:dyDescent="0.25">
      <c r="A411">
        <v>406</v>
      </c>
      <c r="C411" s="24">
        <v>5.5901765823364258E-2</v>
      </c>
      <c r="D411" s="24">
        <v>2.486872673034668E-2</v>
      </c>
      <c r="E411" s="24">
        <v>0.22773067406193562</v>
      </c>
      <c r="F411" s="24">
        <v>0</v>
      </c>
      <c r="I411" s="53">
        <v>0</v>
      </c>
      <c r="J411" s="53">
        <v>5487.0708845555782</v>
      </c>
      <c r="K411" s="53">
        <v>0</v>
      </c>
      <c r="L411" s="24">
        <v>0.84087377786636353</v>
      </c>
      <c r="M411" s="24">
        <v>0.75606507062911987</v>
      </c>
      <c r="N411" s="24">
        <v>0.33935630321502686</v>
      </c>
      <c r="P411" s="53">
        <v>13.953620324454638</v>
      </c>
      <c r="Q411" s="54">
        <v>537.85381085791164</v>
      </c>
      <c r="R411" s="54">
        <v>14.006475536228606</v>
      </c>
      <c r="S411" s="54">
        <v>612.42732758592547</v>
      </c>
      <c r="T411" s="54">
        <v>5.2855211773968236E-2</v>
      </c>
      <c r="U411" s="54">
        <v>74.573516728013828</v>
      </c>
      <c r="W411" s="69">
        <f t="shared" si="38"/>
        <v>1394824.1786346058</v>
      </c>
      <c r="X411" s="69">
        <f t="shared" si="39"/>
        <v>1400035.1262952748</v>
      </c>
      <c r="Y411" s="69">
        <f t="shared" si="36"/>
        <v>5210.9476606688104</v>
      </c>
      <c r="AA411" s="68">
        <f t="shared" si="40"/>
        <v>0</v>
      </c>
      <c r="AB411" s="68">
        <f t="shared" si="41"/>
        <v>1</v>
      </c>
      <c r="AC411" s="68">
        <f t="shared" si="37"/>
        <v>1</v>
      </c>
    </row>
    <row r="412" spans="1:29" x14ac:dyDescent="0.25">
      <c r="A412">
        <v>407</v>
      </c>
      <c r="C412" s="24">
        <v>1.749439537525177E-2</v>
      </c>
      <c r="D412" s="24">
        <v>7.0302486419677734E-3</v>
      </c>
      <c r="E412" s="24">
        <v>0.26173155424658656</v>
      </c>
      <c r="F412" s="24">
        <v>0</v>
      </c>
      <c r="I412" s="53">
        <v>0</v>
      </c>
      <c r="J412" s="53">
        <v>4346.6873466968536</v>
      </c>
      <c r="K412" s="53">
        <v>0</v>
      </c>
      <c r="L412" s="24">
        <v>0.88899397850036621</v>
      </c>
      <c r="M412" s="24">
        <v>0.69938254356384277</v>
      </c>
      <c r="N412" s="24">
        <v>0.33129167556762695</v>
      </c>
      <c r="P412" s="53">
        <v>15.349524745968605</v>
      </c>
      <c r="Q412" s="54">
        <v>474.54235979920895</v>
      </c>
      <c r="R412" s="54">
        <v>15.407210460720286</v>
      </c>
      <c r="S412" s="54">
        <v>600.38105552661284</v>
      </c>
      <c r="T412" s="54">
        <v>5.7685714751681161E-2</v>
      </c>
      <c r="U412" s="54">
        <v>125.83869572740389</v>
      </c>
      <c r="W412" s="69">
        <f t="shared" si="38"/>
        <v>1534477.9322370614</v>
      </c>
      <c r="X412" s="69">
        <f t="shared" si="39"/>
        <v>1540120.6650165019</v>
      </c>
      <c r="Y412" s="69">
        <f t="shared" si="36"/>
        <v>5642.732779440712</v>
      </c>
      <c r="AA412" s="68">
        <f t="shared" si="40"/>
        <v>0</v>
      </c>
      <c r="AB412" s="68">
        <f t="shared" si="41"/>
        <v>1</v>
      </c>
      <c r="AC412" s="68">
        <f t="shared" si="37"/>
        <v>1</v>
      </c>
    </row>
    <row r="413" spans="1:29" x14ac:dyDescent="0.25">
      <c r="A413">
        <v>408</v>
      </c>
      <c r="C413" s="24">
        <v>1.2308582663536072E-2</v>
      </c>
      <c r="D413" s="24">
        <v>1.4362737536430359E-2</v>
      </c>
      <c r="E413" s="24">
        <v>0.19855996408776552</v>
      </c>
      <c r="F413" s="24">
        <v>0</v>
      </c>
      <c r="I413" s="53">
        <v>0</v>
      </c>
      <c r="J413" s="53">
        <v>3166.5340065956116</v>
      </c>
      <c r="K413" s="53">
        <v>0</v>
      </c>
      <c r="L413" s="24">
        <v>0.90250921249389648</v>
      </c>
      <c r="M413" s="24">
        <v>0.75879049301147461</v>
      </c>
      <c r="N413" s="24">
        <v>0.30946516990661621</v>
      </c>
      <c r="P413" s="53">
        <v>15.683358812228217</v>
      </c>
      <c r="Q413" s="54">
        <v>449.87217225808297</v>
      </c>
      <c r="R413" s="54">
        <v>15.732844504026286</v>
      </c>
      <c r="S413" s="54">
        <v>590.23378032196013</v>
      </c>
      <c r="T413" s="54">
        <v>4.9485691798068387E-2</v>
      </c>
      <c r="U413" s="54">
        <v>140.36160806387716</v>
      </c>
      <c r="W413" s="69">
        <f t="shared" si="38"/>
        <v>1567886.0090505637</v>
      </c>
      <c r="X413" s="69">
        <f t="shared" si="39"/>
        <v>1572694.2166223067</v>
      </c>
      <c r="Y413" s="69">
        <f t="shared" si="36"/>
        <v>4808.2075717429616</v>
      </c>
      <c r="AA413" s="68">
        <f t="shared" si="40"/>
        <v>0</v>
      </c>
      <c r="AB413" s="68">
        <f t="shared" si="41"/>
        <v>1</v>
      </c>
      <c r="AC413" s="68">
        <f t="shared" si="37"/>
        <v>1</v>
      </c>
    </row>
    <row r="414" spans="1:29" x14ac:dyDescent="0.25">
      <c r="A414">
        <v>409</v>
      </c>
      <c r="C414" s="24">
        <v>4.5777857303619385E-3</v>
      </c>
      <c r="D414" s="24">
        <v>2.0738378167152405E-2</v>
      </c>
      <c r="E414" s="24">
        <v>0.21659898503232736</v>
      </c>
      <c r="F414" s="24">
        <v>0</v>
      </c>
      <c r="I414" s="53">
        <v>0</v>
      </c>
      <c r="J414" s="53">
        <v>5440.6048730015755</v>
      </c>
      <c r="K414" s="53">
        <v>0</v>
      </c>
      <c r="L414" s="24">
        <v>0.87185925245285034</v>
      </c>
      <c r="M414" s="24">
        <v>0.80814456939697266</v>
      </c>
      <c r="N414" s="24">
        <v>0.2660672664642334</v>
      </c>
      <c r="P414" s="53">
        <v>15.275848794503643</v>
      </c>
      <c r="Q414" s="54">
        <v>518.02289075448812</v>
      </c>
      <c r="R414" s="54">
        <v>15.317798022770731</v>
      </c>
      <c r="S414" s="54">
        <v>606.24921359545158</v>
      </c>
      <c r="T414" s="54">
        <v>4.194922826708769E-2</v>
      </c>
      <c r="U414" s="54">
        <v>88.226322840963462</v>
      </c>
      <c r="W414" s="69">
        <f t="shared" si="38"/>
        <v>1527066.8565596098</v>
      </c>
      <c r="X414" s="69">
        <f t="shared" si="39"/>
        <v>1531173.5530634776</v>
      </c>
      <c r="Y414" s="69">
        <f t="shared" si="36"/>
        <v>4106.6965038678054</v>
      </c>
      <c r="AA414" s="68">
        <f t="shared" si="40"/>
        <v>0</v>
      </c>
      <c r="AB414" s="68">
        <f t="shared" si="41"/>
        <v>1</v>
      </c>
      <c r="AC414" s="68">
        <f t="shared" si="37"/>
        <v>1</v>
      </c>
    </row>
    <row r="415" spans="1:29" x14ac:dyDescent="0.25">
      <c r="A415">
        <v>410</v>
      </c>
      <c r="C415" s="24">
        <v>2.5757640600204468E-2</v>
      </c>
      <c r="D415" s="24">
        <v>6.8451911211013794E-3</v>
      </c>
      <c r="E415" s="24">
        <v>0.38554553260450891</v>
      </c>
      <c r="F415" s="24">
        <v>0</v>
      </c>
      <c r="I415" s="53">
        <v>0</v>
      </c>
      <c r="J415" s="53">
        <v>4813.4196549654007</v>
      </c>
      <c r="K415" s="53">
        <v>0</v>
      </c>
      <c r="L415" s="24">
        <v>0.83959811925888062</v>
      </c>
      <c r="M415" s="24">
        <v>0.72080057859420776</v>
      </c>
      <c r="N415" s="24">
        <v>0.36248064041137695</v>
      </c>
      <c r="P415" s="53">
        <v>14.378068753999354</v>
      </c>
      <c r="Q415" s="54">
        <v>527.68011368702435</v>
      </c>
      <c r="R415" s="54">
        <v>14.420816095459617</v>
      </c>
      <c r="S415" s="54">
        <v>631.2145977881147</v>
      </c>
      <c r="T415" s="54">
        <v>4.2747341460263044E-2</v>
      </c>
      <c r="U415" s="54">
        <v>103.53448410109036</v>
      </c>
      <c r="W415" s="69">
        <f t="shared" si="38"/>
        <v>1437279.1952862486</v>
      </c>
      <c r="X415" s="69">
        <f t="shared" si="39"/>
        <v>1441450.3949481735</v>
      </c>
      <c r="Y415" s="69">
        <f t="shared" si="36"/>
        <v>4171.1996619252141</v>
      </c>
      <c r="AA415" s="68">
        <f t="shared" si="40"/>
        <v>0</v>
      </c>
      <c r="AB415" s="68">
        <f t="shared" si="41"/>
        <v>1</v>
      </c>
      <c r="AC415" s="68">
        <f t="shared" si="37"/>
        <v>1</v>
      </c>
    </row>
    <row r="416" spans="1:29" x14ac:dyDescent="0.25">
      <c r="A416">
        <v>411</v>
      </c>
      <c r="C416" s="24">
        <v>1.9215911626815796E-2</v>
      </c>
      <c r="D416" s="24">
        <v>1.1924222111701965E-2</v>
      </c>
      <c r="E416" s="24">
        <v>0.20806108845114493</v>
      </c>
      <c r="F416" s="24">
        <v>0</v>
      </c>
      <c r="I416" s="53">
        <v>0</v>
      </c>
      <c r="J416" s="53">
        <v>4778.5788774490356</v>
      </c>
      <c r="K416" s="53">
        <v>0</v>
      </c>
      <c r="L416" s="24">
        <v>0.84212875366210938</v>
      </c>
      <c r="M416" s="24">
        <v>0.80673503875732422</v>
      </c>
      <c r="N416" s="24">
        <v>0.34005534648895264</v>
      </c>
      <c r="P416" s="53">
        <v>14.546482944991935</v>
      </c>
      <c r="Q416" s="54">
        <v>512.06871287431932</v>
      </c>
      <c r="R416" s="54">
        <v>14.580059841157714</v>
      </c>
      <c r="S416" s="54">
        <v>604.07735188664481</v>
      </c>
      <c r="T416" s="54">
        <v>3.3576896165779857E-2</v>
      </c>
      <c r="U416" s="54">
        <v>92.008639012325489</v>
      </c>
      <c r="W416" s="69">
        <f t="shared" si="38"/>
        <v>1454136.2257863192</v>
      </c>
      <c r="X416" s="69">
        <f t="shared" si="39"/>
        <v>1457401.9067638849</v>
      </c>
      <c r="Y416" s="69">
        <f t="shared" si="36"/>
        <v>3265.6809775656602</v>
      </c>
      <c r="AA416" s="68">
        <f t="shared" si="40"/>
        <v>0</v>
      </c>
      <c r="AB416" s="68">
        <f t="shared" si="41"/>
        <v>1</v>
      </c>
      <c r="AC416" s="68">
        <f t="shared" si="37"/>
        <v>1</v>
      </c>
    </row>
    <row r="417" spans="1:29" x14ac:dyDescent="0.25">
      <c r="A417">
        <v>412</v>
      </c>
      <c r="C417" s="24">
        <v>2.2765353322029114E-2</v>
      </c>
      <c r="D417" s="24">
        <v>1.5779539942741394E-2</v>
      </c>
      <c r="E417" s="24">
        <v>0.26490327571062694</v>
      </c>
      <c r="F417" s="24">
        <v>0</v>
      </c>
      <c r="I417" s="53">
        <v>0</v>
      </c>
      <c r="J417" s="53">
        <v>4619.1667206585407</v>
      </c>
      <c r="K417" s="53">
        <v>0</v>
      </c>
      <c r="L417" s="24">
        <v>0.77775669097900391</v>
      </c>
      <c r="M417" s="24">
        <v>0.73314857482910156</v>
      </c>
      <c r="N417" s="24">
        <v>0.30211490392684937</v>
      </c>
      <c r="P417" s="53">
        <v>13.384290478021775</v>
      </c>
      <c r="Q417" s="54">
        <v>500.0987855534093</v>
      </c>
      <c r="R417" s="54">
        <v>13.414179558222862</v>
      </c>
      <c r="S417" s="54">
        <v>607.52368192761094</v>
      </c>
      <c r="T417" s="54">
        <v>2.9889080201087381E-2</v>
      </c>
      <c r="U417" s="54">
        <v>107.42489637420164</v>
      </c>
      <c r="W417" s="69">
        <f t="shared" si="38"/>
        <v>1337928.9490166241</v>
      </c>
      <c r="X417" s="69">
        <f t="shared" si="39"/>
        <v>1340810.4321403585</v>
      </c>
      <c r="Y417" s="69">
        <f t="shared" si="36"/>
        <v>2881.4831237345365</v>
      </c>
      <c r="AA417" s="68">
        <f t="shared" si="40"/>
        <v>0</v>
      </c>
      <c r="AB417" s="68">
        <f t="shared" si="41"/>
        <v>1</v>
      </c>
      <c r="AC417" s="68">
        <f t="shared" si="37"/>
        <v>1</v>
      </c>
    </row>
    <row r="418" spans="1:29" x14ac:dyDescent="0.25">
      <c r="A418">
        <v>413</v>
      </c>
      <c r="C418" s="24">
        <v>1.5176936984062195E-2</v>
      </c>
      <c r="D418" s="24">
        <v>1.3267993927001953E-3</v>
      </c>
      <c r="E418" s="24">
        <v>0.28317206092860059</v>
      </c>
      <c r="F418" s="24">
        <v>0</v>
      </c>
      <c r="I418" s="53">
        <v>0</v>
      </c>
      <c r="J418" s="53">
        <v>5919.8169037699699</v>
      </c>
      <c r="K418" s="53">
        <v>0</v>
      </c>
      <c r="L418" s="24">
        <v>0.83841913938522339</v>
      </c>
      <c r="M418" s="24">
        <v>0.76407474279403687</v>
      </c>
      <c r="N418" s="24">
        <v>0.26147115230560303</v>
      </c>
      <c r="P418" s="53">
        <v>14.539950690890395</v>
      </c>
      <c r="Q418" s="54">
        <v>511.92728115664789</v>
      </c>
      <c r="R418" s="54">
        <v>14.571842368046289</v>
      </c>
      <c r="S418" s="54">
        <v>612.83153003738323</v>
      </c>
      <c r="T418" s="54">
        <v>3.1891677155893916E-2</v>
      </c>
      <c r="U418" s="54">
        <v>100.90424888073534</v>
      </c>
      <c r="W418" s="69">
        <f t="shared" si="38"/>
        <v>1453483.1418078828</v>
      </c>
      <c r="X418" s="69">
        <f t="shared" si="39"/>
        <v>1456571.4052745916</v>
      </c>
      <c r="Y418" s="69">
        <f t="shared" si="36"/>
        <v>3088.2634667086563</v>
      </c>
      <c r="AA418" s="68">
        <f t="shared" si="40"/>
        <v>0</v>
      </c>
      <c r="AB418" s="68">
        <f t="shared" si="41"/>
        <v>1</v>
      </c>
      <c r="AC418" s="68">
        <f t="shared" si="37"/>
        <v>1</v>
      </c>
    </row>
    <row r="419" spans="1:29" x14ac:dyDescent="0.25">
      <c r="A419">
        <v>414</v>
      </c>
      <c r="C419" s="24">
        <v>1.0643959045410156E-2</v>
      </c>
      <c r="D419" s="24">
        <v>4.0955305099487305E-2</v>
      </c>
      <c r="E419" s="24">
        <v>0.25704900237625694</v>
      </c>
      <c r="F419" s="24">
        <v>0</v>
      </c>
      <c r="I419" s="53">
        <v>0</v>
      </c>
      <c r="J419" s="53">
        <v>4939.5742826163769</v>
      </c>
      <c r="K419" s="53">
        <v>0</v>
      </c>
      <c r="L419" s="24">
        <v>0.86976087093353271</v>
      </c>
      <c r="M419" s="24">
        <v>0.75126057863235474</v>
      </c>
      <c r="N419" s="24">
        <v>0.28962653875350952</v>
      </c>
      <c r="P419" s="53">
        <v>15.137646339668537</v>
      </c>
      <c r="Q419" s="54">
        <v>487.52045657841245</v>
      </c>
      <c r="R419" s="54">
        <v>15.183448755035538</v>
      </c>
      <c r="S419" s="54">
        <v>603.30118009450496</v>
      </c>
      <c r="T419" s="54">
        <v>4.5802415367001359E-2</v>
      </c>
      <c r="U419" s="54">
        <v>115.78072351609251</v>
      </c>
      <c r="W419" s="69">
        <f t="shared" si="38"/>
        <v>1513277.1135102753</v>
      </c>
      <c r="X419" s="69">
        <f t="shared" si="39"/>
        <v>1517741.5743234593</v>
      </c>
      <c r="Y419" s="69">
        <f t="shared" si="36"/>
        <v>4464.4608131840432</v>
      </c>
      <c r="AA419" s="68">
        <f t="shared" si="40"/>
        <v>0</v>
      </c>
      <c r="AB419" s="68">
        <f t="shared" si="41"/>
        <v>1</v>
      </c>
      <c r="AC419" s="68">
        <f t="shared" si="37"/>
        <v>1</v>
      </c>
    </row>
    <row r="420" spans="1:29" x14ac:dyDescent="0.25">
      <c r="A420">
        <v>415</v>
      </c>
      <c r="C420" s="24">
        <v>1.8333852291107178E-2</v>
      </c>
      <c r="D420" s="24">
        <v>9.9516212940216064E-3</v>
      </c>
      <c r="E420" s="24">
        <v>0.22951052762846555</v>
      </c>
      <c r="F420" s="24">
        <v>0</v>
      </c>
      <c r="I420" s="53">
        <v>0</v>
      </c>
      <c r="J420" s="53">
        <v>4846.1277037858963</v>
      </c>
      <c r="K420" s="53">
        <v>0</v>
      </c>
      <c r="L420" s="24">
        <v>0.87025851011276245</v>
      </c>
      <c r="M420" s="24">
        <v>0.75883638858795166</v>
      </c>
      <c r="N420" s="24">
        <v>0.26091635227203369</v>
      </c>
      <c r="P420" s="53">
        <v>15.014895239185128</v>
      </c>
      <c r="Q420" s="54">
        <v>523.2826259998667</v>
      </c>
      <c r="R420" s="54">
        <v>15.072470626170929</v>
      </c>
      <c r="S420" s="54">
        <v>609.15841202052593</v>
      </c>
      <c r="T420" s="54">
        <v>5.7575386985801558E-2</v>
      </c>
      <c r="U420" s="54">
        <v>85.875786020659234</v>
      </c>
      <c r="W420" s="69">
        <f t="shared" si="38"/>
        <v>1500966.241292513</v>
      </c>
      <c r="X420" s="69">
        <f t="shared" si="39"/>
        <v>1506637.9042050724</v>
      </c>
      <c r="Y420" s="69">
        <f t="shared" si="36"/>
        <v>5671.6629125594973</v>
      </c>
      <c r="AA420" s="68">
        <f t="shared" si="40"/>
        <v>0</v>
      </c>
      <c r="AB420" s="68">
        <f t="shared" si="41"/>
        <v>1</v>
      </c>
      <c r="AC420" s="68">
        <f t="shared" si="37"/>
        <v>1</v>
      </c>
    </row>
    <row r="421" spans="1:29" x14ac:dyDescent="0.25">
      <c r="A421">
        <v>416</v>
      </c>
      <c r="C421" s="24">
        <v>2.6647567749023438E-2</v>
      </c>
      <c r="D421" s="24">
        <v>1.9830524921417236E-2</v>
      </c>
      <c r="E421" s="24">
        <v>0.2362379214677662</v>
      </c>
      <c r="F421" s="24">
        <v>0</v>
      </c>
      <c r="I421" s="53">
        <v>0</v>
      </c>
      <c r="J421" s="53">
        <v>5269.9516527354717</v>
      </c>
      <c r="K421" s="53">
        <v>0</v>
      </c>
      <c r="L421" s="24">
        <v>0.81174862384796143</v>
      </c>
      <c r="M421" s="24">
        <v>0.81017279624938965</v>
      </c>
      <c r="N421" s="24">
        <v>0.28477901220321655</v>
      </c>
      <c r="P421" s="53">
        <v>13.932243014224122</v>
      </c>
      <c r="Q421" s="54">
        <v>487.93960126820161</v>
      </c>
      <c r="R421" s="54">
        <v>13.950528576994445</v>
      </c>
      <c r="S421" s="54">
        <v>601.46422863687928</v>
      </c>
      <c r="T421" s="54">
        <v>1.8285562770323338E-2</v>
      </c>
      <c r="U421" s="54">
        <v>113.52462736867767</v>
      </c>
      <c r="W421" s="69">
        <f t="shared" si="38"/>
        <v>1392736.3618211441</v>
      </c>
      <c r="X421" s="69">
        <f t="shared" si="39"/>
        <v>1394451.3934708077</v>
      </c>
      <c r="Y421" s="69">
        <f t="shared" si="36"/>
        <v>1715.031649663656</v>
      </c>
      <c r="AA421" s="68">
        <f t="shared" si="40"/>
        <v>0</v>
      </c>
      <c r="AB421" s="68">
        <f t="shared" si="41"/>
        <v>1</v>
      </c>
      <c r="AC421" s="68">
        <f t="shared" si="37"/>
        <v>1</v>
      </c>
    </row>
    <row r="422" spans="1:29" x14ac:dyDescent="0.25">
      <c r="A422">
        <v>417</v>
      </c>
      <c r="C422" s="24">
        <v>1.951366662979126E-3</v>
      </c>
      <c r="D422" s="24">
        <v>4.8210620880126953E-2</v>
      </c>
      <c r="E422" s="24">
        <v>0.24803986467612049</v>
      </c>
      <c r="F422" s="24">
        <v>0</v>
      </c>
      <c r="I422" s="53">
        <v>0</v>
      </c>
      <c r="J422" s="53">
        <v>4274.2863297462463</v>
      </c>
      <c r="K422" s="53">
        <v>0</v>
      </c>
      <c r="L422" s="24">
        <v>0.82283848524093628</v>
      </c>
      <c r="M422" s="24">
        <v>0.73004859685897827</v>
      </c>
      <c r="N422" s="24">
        <v>0.3072209358215332</v>
      </c>
      <c r="P422" s="53">
        <v>14.440379996574432</v>
      </c>
      <c r="Q422" s="54">
        <v>491.64667060805368</v>
      </c>
      <c r="R422" s="54">
        <v>14.489415633026043</v>
      </c>
      <c r="S422" s="54">
        <v>603.53123491286306</v>
      </c>
      <c r="T422" s="54">
        <v>4.9035636451611353E-2</v>
      </c>
      <c r="U422" s="54">
        <v>111.88456430480937</v>
      </c>
      <c r="W422" s="69">
        <f t="shared" si="38"/>
        <v>1443546.3529868352</v>
      </c>
      <c r="X422" s="69">
        <f t="shared" si="39"/>
        <v>1448338.0320676914</v>
      </c>
      <c r="Y422" s="69">
        <f t="shared" si="36"/>
        <v>4791.6790808563255</v>
      </c>
      <c r="AA422" s="68">
        <f t="shared" si="40"/>
        <v>0</v>
      </c>
      <c r="AB422" s="68">
        <f t="shared" si="41"/>
        <v>1</v>
      </c>
      <c r="AC422" s="68">
        <f t="shared" si="37"/>
        <v>1</v>
      </c>
    </row>
    <row r="423" spans="1:29" x14ac:dyDescent="0.25">
      <c r="A423">
        <v>418</v>
      </c>
      <c r="C423" s="24">
        <v>3.831636905670166E-2</v>
      </c>
      <c r="D423" s="24">
        <v>9.8688751459121704E-3</v>
      </c>
      <c r="E423" s="24">
        <v>0.17031871024048287</v>
      </c>
      <c r="F423" s="24">
        <v>0</v>
      </c>
      <c r="I423" s="53">
        <v>0</v>
      </c>
      <c r="J423" s="53">
        <v>4080.7132609188557</v>
      </c>
      <c r="K423" s="53">
        <v>0</v>
      </c>
      <c r="L423" s="24">
        <v>0.82421481609344482</v>
      </c>
      <c r="M423" s="24">
        <v>0.76365727186203003</v>
      </c>
      <c r="N423" s="24">
        <v>0.29243466258049011</v>
      </c>
      <c r="P423" s="53">
        <v>13.963356887021236</v>
      </c>
      <c r="Q423" s="54">
        <v>473.38865954119996</v>
      </c>
      <c r="R423" s="54">
        <v>13.994292825847735</v>
      </c>
      <c r="S423" s="54">
        <v>592.67687719612263</v>
      </c>
      <c r="T423" s="54">
        <v>3.0935938826498699E-2</v>
      </c>
      <c r="U423" s="54">
        <v>119.28821765492268</v>
      </c>
      <c r="W423" s="69">
        <f t="shared" si="38"/>
        <v>1395862.3000425824</v>
      </c>
      <c r="X423" s="69">
        <f t="shared" si="39"/>
        <v>1398836.6057075772</v>
      </c>
      <c r="Y423" s="69">
        <f t="shared" si="36"/>
        <v>2974.3056649949472</v>
      </c>
      <c r="AA423" s="68">
        <f t="shared" si="40"/>
        <v>0</v>
      </c>
      <c r="AB423" s="68">
        <f t="shared" si="41"/>
        <v>1</v>
      </c>
      <c r="AC423" s="68">
        <f t="shared" si="37"/>
        <v>1</v>
      </c>
    </row>
    <row r="424" spans="1:29" x14ac:dyDescent="0.25">
      <c r="A424">
        <v>419</v>
      </c>
      <c r="C424" s="24">
        <v>2.427026629447937E-2</v>
      </c>
      <c r="D424" s="24">
        <v>2.4115085601806641E-2</v>
      </c>
      <c r="E424" s="24">
        <v>0.30105879712735778</v>
      </c>
      <c r="F424" s="24">
        <v>0</v>
      </c>
      <c r="I424" s="53">
        <v>0</v>
      </c>
      <c r="J424" s="53">
        <v>5696.1504742503166</v>
      </c>
      <c r="K424" s="53">
        <v>0</v>
      </c>
      <c r="L424" s="24">
        <v>0.86867612600326538</v>
      </c>
      <c r="M424" s="24">
        <v>0.83198690414428711</v>
      </c>
      <c r="N424" s="24">
        <v>0.29417312145233154</v>
      </c>
      <c r="P424" s="53">
        <v>14.932011118145361</v>
      </c>
      <c r="Q424" s="54">
        <v>506.65777650573517</v>
      </c>
      <c r="R424" s="54">
        <v>14.959465165672691</v>
      </c>
      <c r="S424" s="54">
        <v>613.30604960617291</v>
      </c>
      <c r="T424" s="54">
        <v>2.7454047527330161E-2</v>
      </c>
      <c r="U424" s="54">
        <v>106.64827310043773</v>
      </c>
      <c r="W424" s="69">
        <f t="shared" si="38"/>
        <v>1492694.4540380305</v>
      </c>
      <c r="X424" s="69">
        <f t="shared" si="39"/>
        <v>1495333.210517663</v>
      </c>
      <c r="Y424" s="69">
        <f t="shared" si="36"/>
        <v>2638.7564796325787</v>
      </c>
      <c r="AA424" s="68">
        <f t="shared" si="40"/>
        <v>0</v>
      </c>
      <c r="AB424" s="68">
        <f t="shared" si="41"/>
        <v>1</v>
      </c>
      <c r="AC424" s="68">
        <f t="shared" si="37"/>
        <v>1</v>
      </c>
    </row>
    <row r="425" spans="1:29" x14ac:dyDescent="0.25">
      <c r="A425">
        <v>420</v>
      </c>
      <c r="C425" s="24">
        <v>8.6712241172790527E-3</v>
      </c>
      <c r="D425" s="24">
        <v>1.0966077446937561E-2</v>
      </c>
      <c r="E425" s="24">
        <v>0.17663296551612639</v>
      </c>
      <c r="F425" s="24">
        <v>0</v>
      </c>
      <c r="I425" s="53">
        <v>0</v>
      </c>
      <c r="J425" s="53">
        <v>5209.2992700636387</v>
      </c>
      <c r="K425" s="53">
        <v>0</v>
      </c>
      <c r="L425" s="24">
        <v>0.81213176250457764</v>
      </c>
      <c r="M425" s="24">
        <v>0.73188984394073486</v>
      </c>
      <c r="N425" s="24">
        <v>0.31606805324554443</v>
      </c>
      <c r="P425" s="53">
        <v>14.181333088600834</v>
      </c>
      <c r="Q425" s="54">
        <v>480.34907030144996</v>
      </c>
      <c r="R425" s="54">
        <v>14.213689268568114</v>
      </c>
      <c r="S425" s="54">
        <v>594.45661454160154</v>
      </c>
      <c r="T425" s="54">
        <v>3.2356179967280241E-2</v>
      </c>
      <c r="U425" s="54">
        <v>114.10754424015158</v>
      </c>
      <c r="W425" s="69">
        <f t="shared" si="38"/>
        <v>1417652.9597897818</v>
      </c>
      <c r="X425" s="69">
        <f t="shared" si="39"/>
        <v>1420774.4702422698</v>
      </c>
      <c r="Y425" s="69">
        <f t="shared" si="36"/>
        <v>3121.5104524878725</v>
      </c>
      <c r="AA425" s="68">
        <f t="shared" si="40"/>
        <v>0</v>
      </c>
      <c r="AB425" s="68">
        <f t="shared" si="41"/>
        <v>1</v>
      </c>
      <c r="AC425" s="68">
        <f t="shared" si="37"/>
        <v>1</v>
      </c>
    </row>
    <row r="426" spans="1:29" x14ac:dyDescent="0.25">
      <c r="A426">
        <v>421</v>
      </c>
      <c r="C426" s="24">
        <v>1.5914782881736755E-2</v>
      </c>
      <c r="D426" s="24">
        <v>3.1231105327606201E-2</v>
      </c>
      <c r="E426" s="24">
        <v>0.33742016501902117</v>
      </c>
      <c r="F426" s="24">
        <v>0</v>
      </c>
      <c r="I426" s="53">
        <v>0</v>
      </c>
      <c r="J426" s="53">
        <v>6278.9721414446831</v>
      </c>
      <c r="K426" s="53">
        <v>0</v>
      </c>
      <c r="L426" s="24">
        <v>0.87081074714660645</v>
      </c>
      <c r="M426" s="24">
        <v>0.75150066614151001</v>
      </c>
      <c r="N426" s="24">
        <v>0.32402831315994263</v>
      </c>
      <c r="P426" s="53">
        <v>15.05640048070604</v>
      </c>
      <c r="Q426" s="54">
        <v>556.29392152611138</v>
      </c>
      <c r="R426" s="54">
        <v>15.109263642174929</v>
      </c>
      <c r="S426" s="54">
        <v>634.51941896608639</v>
      </c>
      <c r="T426" s="54">
        <v>5.2863161468888364E-2</v>
      </c>
      <c r="U426" s="54">
        <v>78.225497439975015</v>
      </c>
      <c r="W426" s="69">
        <f t="shared" si="38"/>
        <v>1505083.7541490779</v>
      </c>
      <c r="X426" s="69">
        <f t="shared" si="39"/>
        <v>1510291.8447985267</v>
      </c>
      <c r="Y426" s="69">
        <f t="shared" si="36"/>
        <v>5208.0906494488618</v>
      </c>
      <c r="AA426" s="68">
        <f t="shared" si="40"/>
        <v>0</v>
      </c>
      <c r="AB426" s="68">
        <f t="shared" si="41"/>
        <v>1</v>
      </c>
      <c r="AC426" s="68">
        <f t="shared" si="37"/>
        <v>1</v>
      </c>
    </row>
    <row r="427" spans="1:29" x14ac:dyDescent="0.25">
      <c r="A427">
        <v>422</v>
      </c>
      <c r="C427" s="24">
        <v>1.9957304000854492E-2</v>
      </c>
      <c r="D427" s="24">
        <v>2.74619460105896E-3</v>
      </c>
      <c r="E427" s="24">
        <v>0.35037749708247801</v>
      </c>
      <c r="F427" s="24">
        <v>0</v>
      </c>
      <c r="I427" s="53">
        <v>0</v>
      </c>
      <c r="J427" s="53">
        <v>5152.2022113204002</v>
      </c>
      <c r="K427" s="53">
        <v>0</v>
      </c>
      <c r="L427" s="24">
        <v>0.82643312215805054</v>
      </c>
      <c r="M427" s="24">
        <v>0.71990621089935303</v>
      </c>
      <c r="N427" s="24">
        <v>0.30163738131523132</v>
      </c>
      <c r="P427" s="53">
        <v>14.246024864432208</v>
      </c>
      <c r="Q427" s="54">
        <v>518.71791902421478</v>
      </c>
      <c r="R427" s="54">
        <v>14.28494493623646</v>
      </c>
      <c r="S427" s="54">
        <v>623.26329019487821</v>
      </c>
      <c r="T427" s="54">
        <v>3.8920071804252387E-2</v>
      </c>
      <c r="U427" s="54">
        <v>104.54537117066343</v>
      </c>
      <c r="W427" s="69">
        <f t="shared" si="38"/>
        <v>1424083.7685241967</v>
      </c>
      <c r="X427" s="69">
        <f t="shared" si="39"/>
        <v>1427871.2303334512</v>
      </c>
      <c r="Y427" s="69">
        <f t="shared" si="36"/>
        <v>3787.4618092545752</v>
      </c>
      <c r="AA427" s="68">
        <f t="shared" si="40"/>
        <v>0</v>
      </c>
      <c r="AB427" s="68">
        <f t="shared" si="41"/>
        <v>1</v>
      </c>
      <c r="AC427" s="68">
        <f t="shared" si="37"/>
        <v>1</v>
      </c>
    </row>
    <row r="428" spans="1:29" x14ac:dyDescent="0.25">
      <c r="A428">
        <v>423</v>
      </c>
      <c r="C428" s="24">
        <v>2.3141622543334961E-2</v>
      </c>
      <c r="D428" s="24">
        <v>1.030789315700531E-2</v>
      </c>
      <c r="E428" s="24">
        <v>0.35624946276977004</v>
      </c>
      <c r="F428" s="24">
        <v>0</v>
      </c>
      <c r="I428" s="53">
        <v>0</v>
      </c>
      <c r="J428" s="53">
        <v>7045.9442213177681</v>
      </c>
      <c r="K428" s="53">
        <v>0</v>
      </c>
      <c r="L428" s="24">
        <v>0.87685602903366089</v>
      </c>
      <c r="M428" s="24">
        <v>0.71668744087219238</v>
      </c>
      <c r="N428" s="24">
        <v>0.32129782438278198</v>
      </c>
      <c r="P428" s="53">
        <v>15.071267441727827</v>
      </c>
      <c r="Q428" s="54">
        <v>518.12156561940662</v>
      </c>
      <c r="R428" s="54">
        <v>15.108845642964832</v>
      </c>
      <c r="S428" s="54">
        <v>623.62526590073139</v>
      </c>
      <c r="T428" s="54">
        <v>3.7578201237005615E-2</v>
      </c>
      <c r="U428" s="54">
        <v>105.50370028132477</v>
      </c>
      <c r="W428" s="69">
        <f t="shared" si="38"/>
        <v>1506608.6226071632</v>
      </c>
      <c r="X428" s="69">
        <f t="shared" si="39"/>
        <v>1510260.9390305826</v>
      </c>
      <c r="Y428" s="69">
        <f t="shared" si="36"/>
        <v>3652.3164234192368</v>
      </c>
      <c r="AA428" s="68">
        <f t="shared" si="40"/>
        <v>0</v>
      </c>
      <c r="AB428" s="68">
        <f t="shared" si="41"/>
        <v>1</v>
      </c>
      <c r="AC428" s="68">
        <f t="shared" si="37"/>
        <v>1</v>
      </c>
    </row>
    <row r="429" spans="1:29" x14ac:dyDescent="0.25">
      <c r="A429">
        <v>424</v>
      </c>
      <c r="C429" s="24">
        <v>3.337472677230835E-3</v>
      </c>
      <c r="D429" s="24">
        <v>2.3511201143264771E-2</v>
      </c>
      <c r="E429" s="24">
        <v>0.19186421564683959</v>
      </c>
      <c r="F429" s="24">
        <v>0</v>
      </c>
      <c r="I429" s="53">
        <v>0</v>
      </c>
      <c r="J429" s="53">
        <v>2695.6293731927872</v>
      </c>
      <c r="K429" s="53">
        <v>0</v>
      </c>
      <c r="L429" s="24">
        <v>0.87169700860977173</v>
      </c>
      <c r="M429" s="24">
        <v>0.74422347545623779</v>
      </c>
      <c r="N429" s="24">
        <v>0.26494264602661133</v>
      </c>
      <c r="P429" s="53">
        <v>15.289354423263031</v>
      </c>
      <c r="Q429" s="54">
        <v>437.94513942695789</v>
      </c>
      <c r="R429" s="54">
        <v>15.334896444554756</v>
      </c>
      <c r="S429" s="54">
        <v>587.53639083475377</v>
      </c>
      <c r="T429" s="54">
        <v>4.5542021291725021E-2</v>
      </c>
      <c r="U429" s="54">
        <v>149.59125140779588</v>
      </c>
      <c r="W429" s="69">
        <f t="shared" si="38"/>
        <v>1528497.4971868761</v>
      </c>
      <c r="X429" s="69">
        <f t="shared" si="39"/>
        <v>1532902.108064641</v>
      </c>
      <c r="Y429" s="69">
        <f t="shared" si="36"/>
        <v>4404.6108777647059</v>
      </c>
      <c r="AA429" s="68">
        <f t="shared" si="40"/>
        <v>0</v>
      </c>
      <c r="AB429" s="68">
        <f t="shared" si="41"/>
        <v>1</v>
      </c>
      <c r="AC429" s="68">
        <f t="shared" si="37"/>
        <v>1</v>
      </c>
    </row>
    <row r="430" spans="1:29" x14ac:dyDescent="0.25">
      <c r="A430">
        <v>425</v>
      </c>
      <c r="C430" s="24">
        <v>3.9119362831115723E-2</v>
      </c>
      <c r="D430" s="24">
        <v>1.6589075326919556E-2</v>
      </c>
      <c r="E430" s="24">
        <v>0.24601079745934332</v>
      </c>
      <c r="F430" s="24">
        <v>0</v>
      </c>
      <c r="I430" s="53">
        <v>0</v>
      </c>
      <c r="J430" s="53">
        <v>5230.8710291981697</v>
      </c>
      <c r="K430" s="53">
        <v>0</v>
      </c>
      <c r="L430" s="24">
        <v>0.84978628158569336</v>
      </c>
      <c r="M430" s="24">
        <v>0.74189954996109009</v>
      </c>
      <c r="N430" s="24">
        <v>0.29853332042694092</v>
      </c>
      <c r="P430" s="53">
        <v>14.33882511706701</v>
      </c>
      <c r="Q430" s="54">
        <v>559.62886426632588</v>
      </c>
      <c r="R430" s="54">
        <v>14.401892671361736</v>
      </c>
      <c r="S430" s="54">
        <v>620.5025894086491</v>
      </c>
      <c r="T430" s="54">
        <v>6.306755429472588E-2</v>
      </c>
      <c r="U430" s="54">
        <v>60.873725142323224</v>
      </c>
      <c r="W430" s="69">
        <f t="shared" si="38"/>
        <v>1433322.8828424348</v>
      </c>
      <c r="X430" s="69">
        <f t="shared" si="39"/>
        <v>1439568.764546765</v>
      </c>
      <c r="Y430" s="69">
        <f t="shared" si="36"/>
        <v>6245.8817043302643</v>
      </c>
      <c r="AA430" s="68">
        <f t="shared" si="40"/>
        <v>0</v>
      </c>
      <c r="AB430" s="68">
        <f t="shared" si="41"/>
        <v>1</v>
      </c>
      <c r="AC430" s="68">
        <f t="shared" si="37"/>
        <v>1</v>
      </c>
    </row>
    <row r="431" spans="1:29" x14ac:dyDescent="0.25">
      <c r="A431">
        <v>426</v>
      </c>
      <c r="C431" s="24">
        <v>1.5777260065078735E-2</v>
      </c>
      <c r="D431" s="24">
        <v>1.0921016335487366E-2</v>
      </c>
      <c r="E431" s="24">
        <v>0.36374273244313649</v>
      </c>
      <c r="F431" s="24">
        <v>0</v>
      </c>
      <c r="I431" s="53">
        <v>0</v>
      </c>
      <c r="J431" s="53">
        <v>5804.896354675293</v>
      </c>
      <c r="K431" s="53">
        <v>0</v>
      </c>
      <c r="L431" s="24">
        <v>0.83479082584381104</v>
      </c>
      <c r="M431" s="24">
        <v>0.7605254054069519</v>
      </c>
      <c r="N431" s="24">
        <v>0.32827049493789673</v>
      </c>
      <c r="P431" s="53">
        <v>14.474055539604294</v>
      </c>
      <c r="Q431" s="54">
        <v>503.78172055404104</v>
      </c>
      <c r="R431" s="54">
        <v>14.498533115622275</v>
      </c>
      <c r="S431" s="54">
        <v>619.26822410035129</v>
      </c>
      <c r="T431" s="54">
        <v>2.4477576017980951E-2</v>
      </c>
      <c r="U431" s="54">
        <v>115.48650354631025</v>
      </c>
      <c r="W431" s="69">
        <f t="shared" si="38"/>
        <v>1446901.7722398753</v>
      </c>
      <c r="X431" s="69">
        <f t="shared" si="39"/>
        <v>1449234.0433381272</v>
      </c>
      <c r="Y431" s="69">
        <f t="shared" si="36"/>
        <v>2332.2710982517847</v>
      </c>
      <c r="AA431" s="68">
        <f t="shared" si="40"/>
        <v>0</v>
      </c>
      <c r="AB431" s="68">
        <f t="shared" si="41"/>
        <v>1</v>
      </c>
      <c r="AC431" s="68">
        <f t="shared" si="37"/>
        <v>1</v>
      </c>
    </row>
    <row r="432" spans="1:29" x14ac:dyDescent="0.25">
      <c r="A432">
        <v>427</v>
      </c>
      <c r="C432" s="24">
        <v>1.9513487815856934E-2</v>
      </c>
      <c r="D432" s="24">
        <v>4.2635321617126465E-2</v>
      </c>
      <c r="E432" s="24">
        <v>0.30008580972546245</v>
      </c>
      <c r="F432" s="24">
        <v>0</v>
      </c>
      <c r="I432" s="53">
        <v>0</v>
      </c>
      <c r="J432" s="53">
        <v>6384.4816759228706</v>
      </c>
      <c r="K432" s="53">
        <v>0</v>
      </c>
      <c r="L432" s="24">
        <v>0.81596928834915161</v>
      </c>
      <c r="M432" s="24">
        <v>0.77635061740875244</v>
      </c>
      <c r="N432" s="24">
        <v>0.32815730571746826</v>
      </c>
      <c r="P432" s="53">
        <v>14.068727690154928</v>
      </c>
      <c r="Q432" s="54">
        <v>579.542995629556</v>
      </c>
      <c r="R432" s="54">
        <v>14.112355186776771</v>
      </c>
      <c r="S432" s="54">
        <v>635.77844591892836</v>
      </c>
      <c r="T432" s="54">
        <v>4.3627496621843065E-2</v>
      </c>
      <c r="U432" s="54">
        <v>56.235450289372352</v>
      </c>
      <c r="W432" s="69">
        <f t="shared" si="38"/>
        <v>1406293.2260198633</v>
      </c>
      <c r="X432" s="69">
        <f t="shared" si="39"/>
        <v>1410599.740231758</v>
      </c>
      <c r="Y432" s="69">
        <f t="shared" si="36"/>
        <v>4306.5142118949343</v>
      </c>
      <c r="AA432" s="68">
        <f t="shared" si="40"/>
        <v>0</v>
      </c>
      <c r="AB432" s="68">
        <f t="shared" si="41"/>
        <v>1</v>
      </c>
      <c r="AC432" s="68">
        <f t="shared" si="37"/>
        <v>1</v>
      </c>
    </row>
    <row r="433" spans="1:29" x14ac:dyDescent="0.25">
      <c r="A433">
        <v>428</v>
      </c>
      <c r="C433" s="24">
        <v>6.6744685173034668E-3</v>
      </c>
      <c r="D433" s="24">
        <v>1.7003446817398071E-2</v>
      </c>
      <c r="E433" s="24">
        <v>0.25635180593995344</v>
      </c>
      <c r="F433" s="24">
        <v>0</v>
      </c>
      <c r="I433" s="53">
        <v>0</v>
      </c>
      <c r="J433" s="53">
        <v>6580.7299688458443</v>
      </c>
      <c r="K433" s="53">
        <v>0</v>
      </c>
      <c r="L433" s="24">
        <v>0.80040407180786133</v>
      </c>
      <c r="M433" s="24">
        <v>0.72567296028137207</v>
      </c>
      <c r="N433" s="24">
        <v>0.32345676422119141</v>
      </c>
      <c r="P433" s="53">
        <v>14.001455834886354</v>
      </c>
      <c r="Q433" s="54">
        <v>514.99130147114795</v>
      </c>
      <c r="R433" s="54">
        <v>14.032672506390295</v>
      </c>
      <c r="S433" s="54">
        <v>610.39287482162479</v>
      </c>
      <c r="T433" s="54">
        <v>3.1216671503941029E-2</v>
      </c>
      <c r="U433" s="54">
        <v>95.401573350476838</v>
      </c>
      <c r="W433" s="69">
        <f t="shared" si="38"/>
        <v>1399630.5921871644</v>
      </c>
      <c r="X433" s="69">
        <f t="shared" si="39"/>
        <v>1402656.857764208</v>
      </c>
      <c r="Y433" s="69">
        <f t="shared" si="36"/>
        <v>3026.2655770436259</v>
      </c>
      <c r="AA433" s="68">
        <f t="shared" si="40"/>
        <v>0</v>
      </c>
      <c r="AB433" s="68">
        <f t="shared" si="41"/>
        <v>1</v>
      </c>
      <c r="AC433" s="68">
        <f t="shared" si="37"/>
        <v>1</v>
      </c>
    </row>
    <row r="434" spans="1:29" x14ac:dyDescent="0.25">
      <c r="A434">
        <v>429</v>
      </c>
      <c r="C434" s="24">
        <v>3.1403422355651855E-2</v>
      </c>
      <c r="D434" s="24">
        <v>1.8683910369873047E-2</v>
      </c>
      <c r="E434" s="24">
        <v>0.20507406366339026</v>
      </c>
      <c r="F434" s="24">
        <v>0</v>
      </c>
      <c r="I434" s="53">
        <v>0</v>
      </c>
      <c r="J434" s="53">
        <v>3224.9744981527328</v>
      </c>
      <c r="K434" s="53">
        <v>0</v>
      </c>
      <c r="L434" s="24">
        <v>0.8323790431022644</v>
      </c>
      <c r="M434" s="24">
        <v>0.78392231464385986</v>
      </c>
      <c r="N434" s="24">
        <v>0.29647481441497803</v>
      </c>
      <c r="P434" s="53">
        <v>14.205216211797964</v>
      </c>
      <c r="Q434" s="54">
        <v>450.634283357502</v>
      </c>
      <c r="R434" s="54">
        <v>14.23360345119246</v>
      </c>
      <c r="S434" s="54">
        <v>590.76713172106054</v>
      </c>
      <c r="T434" s="54">
        <v>2.8387239394495722E-2</v>
      </c>
      <c r="U434" s="54">
        <v>140.13284836355854</v>
      </c>
      <c r="W434" s="69">
        <f t="shared" si="38"/>
        <v>1420070.986896439</v>
      </c>
      <c r="X434" s="69">
        <f t="shared" si="39"/>
        <v>1422769.5779875249</v>
      </c>
      <c r="Y434" s="69">
        <f t="shared" si="36"/>
        <v>2698.5910910860139</v>
      </c>
      <c r="AA434" s="68">
        <f t="shared" si="40"/>
        <v>0</v>
      </c>
      <c r="AB434" s="68">
        <f t="shared" si="41"/>
        <v>1</v>
      </c>
      <c r="AC434" s="68">
        <f t="shared" si="37"/>
        <v>1</v>
      </c>
    </row>
    <row r="435" spans="1:29" x14ac:dyDescent="0.25">
      <c r="A435">
        <v>430</v>
      </c>
      <c r="C435" s="24">
        <v>2.2644639015197754E-2</v>
      </c>
      <c r="D435" s="24">
        <v>3.5776913166046143E-2</v>
      </c>
      <c r="E435" s="24">
        <v>0.32466565277050685</v>
      </c>
      <c r="F435" s="24">
        <v>0</v>
      </c>
      <c r="I435" s="53">
        <v>0</v>
      </c>
      <c r="J435" s="53">
        <v>4050.6245568394661</v>
      </c>
      <c r="K435" s="53">
        <v>0</v>
      </c>
      <c r="L435" s="24">
        <v>0.84855931997299194</v>
      </c>
      <c r="M435" s="24">
        <v>0.7645300030708313</v>
      </c>
      <c r="N435" s="24">
        <v>0.28119486570358276</v>
      </c>
      <c r="P435" s="53">
        <v>14.595231556137076</v>
      </c>
      <c r="Q435" s="54">
        <v>473.57703136016886</v>
      </c>
      <c r="R435" s="54">
        <v>14.631442600187569</v>
      </c>
      <c r="S435" s="54">
        <v>605.11569034401612</v>
      </c>
      <c r="T435" s="54">
        <v>3.6211044050492802E-2</v>
      </c>
      <c r="U435" s="54">
        <v>131.53865898384726</v>
      </c>
      <c r="W435" s="69">
        <f t="shared" si="38"/>
        <v>1459049.5785823474</v>
      </c>
      <c r="X435" s="69">
        <f t="shared" si="39"/>
        <v>1462539.1443284128</v>
      </c>
      <c r="Y435" s="69">
        <f t="shared" si="36"/>
        <v>3489.5657460654329</v>
      </c>
      <c r="AA435" s="68">
        <f t="shared" si="40"/>
        <v>0</v>
      </c>
      <c r="AB435" s="68">
        <f t="shared" si="41"/>
        <v>1</v>
      </c>
      <c r="AC435" s="68">
        <f t="shared" si="37"/>
        <v>1</v>
      </c>
    </row>
    <row r="436" spans="1:29" x14ac:dyDescent="0.25">
      <c r="A436">
        <v>431</v>
      </c>
      <c r="C436" s="24">
        <v>5.3980827331542969E-2</v>
      </c>
      <c r="D436" s="24">
        <v>5.5789649486541748E-3</v>
      </c>
      <c r="E436" s="24">
        <v>0.35265553641852887</v>
      </c>
      <c r="F436" s="24">
        <v>0</v>
      </c>
      <c r="I436" s="53">
        <v>0</v>
      </c>
      <c r="J436" s="53">
        <v>5821.6950856149197</v>
      </c>
      <c r="K436" s="53">
        <v>0</v>
      </c>
      <c r="L436" s="24">
        <v>0.86483389139175415</v>
      </c>
      <c r="M436" s="24">
        <v>0.78225493431091309</v>
      </c>
      <c r="N436" s="24">
        <v>0.3288496732711792</v>
      </c>
      <c r="P436" s="53">
        <v>14.381778521041776</v>
      </c>
      <c r="Q436" s="54">
        <v>582.80196189585331</v>
      </c>
      <c r="R436" s="54">
        <v>14.426399826341992</v>
      </c>
      <c r="S436" s="54">
        <v>646.65149285168297</v>
      </c>
      <c r="T436" s="54">
        <v>4.4621305300216463E-2</v>
      </c>
      <c r="U436" s="54">
        <v>63.849530955829664</v>
      </c>
      <c r="W436" s="69">
        <f t="shared" si="38"/>
        <v>1437595.0501422817</v>
      </c>
      <c r="X436" s="69">
        <f t="shared" si="39"/>
        <v>1441993.3311413475</v>
      </c>
      <c r="Y436" s="69">
        <f t="shared" si="36"/>
        <v>4398.280999065817</v>
      </c>
      <c r="AA436" s="68">
        <f t="shared" si="40"/>
        <v>0</v>
      </c>
      <c r="AB436" s="68">
        <f t="shared" si="41"/>
        <v>1</v>
      </c>
      <c r="AC436" s="68">
        <f t="shared" si="37"/>
        <v>1</v>
      </c>
    </row>
    <row r="437" spans="1:29" x14ac:dyDescent="0.25">
      <c r="A437">
        <v>432</v>
      </c>
      <c r="C437" s="24">
        <v>3.2420039176940918E-2</v>
      </c>
      <c r="D437" s="24">
        <v>1.0758399963378906E-2</v>
      </c>
      <c r="E437" s="24">
        <v>0.21946278846403788</v>
      </c>
      <c r="F437" s="24">
        <v>0</v>
      </c>
      <c r="I437" s="53">
        <v>0</v>
      </c>
      <c r="J437" s="53">
        <v>3474.1871058940887</v>
      </c>
      <c r="K437" s="53">
        <v>0</v>
      </c>
      <c r="L437" s="24">
        <v>0.87489509582519531</v>
      </c>
      <c r="M437" s="24">
        <v>0.78206312656402588</v>
      </c>
      <c r="N437" s="24">
        <v>0.27847510576248169</v>
      </c>
      <c r="P437" s="53">
        <v>14.892984588359674</v>
      </c>
      <c r="Q437" s="54">
        <v>474.22971885169596</v>
      </c>
      <c r="R437" s="54">
        <v>14.939410587342</v>
      </c>
      <c r="S437" s="54">
        <v>596.87323663371956</v>
      </c>
      <c r="T437" s="54">
        <v>4.6425998982325467E-2</v>
      </c>
      <c r="U437" s="54">
        <v>122.64351778202359</v>
      </c>
      <c r="W437" s="69">
        <f t="shared" si="38"/>
        <v>1488824.2291171157</v>
      </c>
      <c r="X437" s="69">
        <f t="shared" si="39"/>
        <v>1493344.1854975664</v>
      </c>
      <c r="Y437" s="69">
        <f t="shared" si="36"/>
        <v>4519.9563804505224</v>
      </c>
      <c r="AA437" s="68">
        <f t="shared" si="40"/>
        <v>0</v>
      </c>
      <c r="AB437" s="68">
        <f t="shared" si="41"/>
        <v>1</v>
      </c>
      <c r="AC437" s="68">
        <f t="shared" si="37"/>
        <v>1</v>
      </c>
    </row>
    <row r="438" spans="1:29" x14ac:dyDescent="0.25">
      <c r="A438">
        <v>433</v>
      </c>
      <c r="C438" s="24">
        <v>2.9362738132476807E-2</v>
      </c>
      <c r="D438" s="24">
        <v>3.0332267284393311E-2</v>
      </c>
      <c r="E438" s="24">
        <v>0.248712109902921</v>
      </c>
      <c r="F438" s="24">
        <v>0</v>
      </c>
      <c r="I438" s="53">
        <v>0</v>
      </c>
      <c r="J438" s="53">
        <v>5775.1825079321861</v>
      </c>
      <c r="K438" s="53">
        <v>0</v>
      </c>
      <c r="L438" s="24">
        <v>0.81834697723388672</v>
      </c>
      <c r="M438" s="24">
        <v>0.728035569190979</v>
      </c>
      <c r="N438" s="24">
        <v>0.31577801704406738</v>
      </c>
      <c r="P438" s="53">
        <v>13.975004044651071</v>
      </c>
      <c r="Q438" s="54">
        <v>515.60138057695099</v>
      </c>
      <c r="R438" s="54">
        <v>14.016479740113201</v>
      </c>
      <c r="S438" s="54">
        <v>609.65137480956071</v>
      </c>
      <c r="T438" s="54">
        <v>4.1475695462130702E-2</v>
      </c>
      <c r="U438" s="54">
        <v>94.04999423260972</v>
      </c>
      <c r="W438" s="69">
        <f t="shared" si="38"/>
        <v>1396984.8030845302</v>
      </c>
      <c r="X438" s="69">
        <f t="shared" si="39"/>
        <v>1401038.3226365105</v>
      </c>
      <c r="Y438" s="69">
        <f t="shared" si="36"/>
        <v>4053.5195519804602</v>
      </c>
      <c r="AA438" s="68">
        <f t="shared" si="40"/>
        <v>0</v>
      </c>
      <c r="AB438" s="68">
        <f t="shared" si="41"/>
        <v>1</v>
      </c>
      <c r="AC438" s="68">
        <f t="shared" si="37"/>
        <v>1</v>
      </c>
    </row>
    <row r="439" spans="1:29" x14ac:dyDescent="0.25">
      <c r="A439">
        <v>434</v>
      </c>
      <c r="C439" s="24">
        <v>3.227156400680542E-2</v>
      </c>
      <c r="D439" s="24">
        <v>2.3547396063804626E-2</v>
      </c>
      <c r="E439" s="24">
        <v>0.20452052975505333</v>
      </c>
      <c r="F439" s="24">
        <v>0</v>
      </c>
      <c r="I439" s="53">
        <v>0</v>
      </c>
      <c r="J439" s="53">
        <v>4187.9713535308838</v>
      </c>
      <c r="K439" s="53">
        <v>0</v>
      </c>
      <c r="L439" s="24">
        <v>0.86557602882385254</v>
      </c>
      <c r="M439" s="24">
        <v>0.75517261028289795</v>
      </c>
      <c r="N439" s="24">
        <v>0.31195783615112305</v>
      </c>
      <c r="P439" s="53">
        <v>14.746316118097797</v>
      </c>
      <c r="Q439" s="54">
        <v>461.72416155566299</v>
      </c>
      <c r="R439" s="54">
        <v>14.785515249860861</v>
      </c>
      <c r="S439" s="54">
        <v>593.01362398027709</v>
      </c>
      <c r="T439" s="54">
        <v>3.9199131763064443E-2</v>
      </c>
      <c r="U439" s="54">
        <v>131.2894624246141</v>
      </c>
      <c r="W439" s="69">
        <f t="shared" si="38"/>
        <v>1474169.8876482239</v>
      </c>
      <c r="X439" s="69">
        <f t="shared" si="39"/>
        <v>1477958.5113621058</v>
      </c>
      <c r="Y439" s="69">
        <f t="shared" si="36"/>
        <v>3788.6237138818301</v>
      </c>
      <c r="AA439" s="68">
        <f t="shared" si="40"/>
        <v>0</v>
      </c>
      <c r="AB439" s="68">
        <f t="shared" si="41"/>
        <v>1</v>
      </c>
      <c r="AC439" s="68">
        <f t="shared" si="37"/>
        <v>1</v>
      </c>
    </row>
    <row r="440" spans="1:29" x14ac:dyDescent="0.25">
      <c r="A440">
        <v>435</v>
      </c>
      <c r="C440" s="24">
        <v>2.2586390376091003E-2</v>
      </c>
      <c r="D440" s="24">
        <v>2.7414321899414063E-2</v>
      </c>
      <c r="E440" s="24">
        <v>0.21861888604802543</v>
      </c>
      <c r="F440" s="24">
        <v>0</v>
      </c>
      <c r="I440" s="53">
        <v>0</v>
      </c>
      <c r="J440" s="53">
        <v>5381.9059394299984</v>
      </c>
      <c r="K440" s="53">
        <v>0</v>
      </c>
      <c r="L440" s="24">
        <v>0.86670291423797607</v>
      </c>
      <c r="M440" s="24">
        <v>0.79355752468109131</v>
      </c>
      <c r="N440" s="24">
        <v>0.25691306591033936</v>
      </c>
      <c r="P440" s="53">
        <v>14.918332082259981</v>
      </c>
      <c r="Q440" s="54">
        <v>491.16206961174373</v>
      </c>
      <c r="R440" s="54">
        <v>14.953347920015132</v>
      </c>
      <c r="S440" s="54">
        <v>600.45436163143393</v>
      </c>
      <c r="T440" s="54">
        <v>3.5015837755150159E-2</v>
      </c>
      <c r="U440" s="54">
        <v>109.29229201969019</v>
      </c>
      <c r="W440" s="69">
        <f t="shared" si="38"/>
        <v>1491342.0461563864</v>
      </c>
      <c r="X440" s="69">
        <f t="shared" si="39"/>
        <v>1494734.3376398815</v>
      </c>
      <c r="Y440" s="69">
        <f t="shared" si="36"/>
        <v>3392.2914834953258</v>
      </c>
      <c r="AA440" s="68">
        <f t="shared" si="40"/>
        <v>0</v>
      </c>
      <c r="AB440" s="68">
        <f t="shared" si="41"/>
        <v>1</v>
      </c>
      <c r="AC440" s="68">
        <f t="shared" si="37"/>
        <v>1</v>
      </c>
    </row>
    <row r="441" spans="1:29" x14ac:dyDescent="0.25">
      <c r="A441">
        <v>436</v>
      </c>
      <c r="C441" s="24">
        <v>4.9974322319030762E-3</v>
      </c>
      <c r="D441" s="24">
        <v>1.0519027709960938E-2</v>
      </c>
      <c r="E441" s="24">
        <v>0.44943327501970759</v>
      </c>
      <c r="F441" s="24">
        <v>0</v>
      </c>
      <c r="I441" s="53">
        <v>0</v>
      </c>
      <c r="J441" s="53">
        <v>6119.1082932054996</v>
      </c>
      <c r="K441" s="53">
        <v>0</v>
      </c>
      <c r="L441" s="24">
        <v>0.8668714165687561</v>
      </c>
      <c r="M441" s="24">
        <v>0.71391838788986206</v>
      </c>
      <c r="N441" s="24">
        <v>0.30130940675735474</v>
      </c>
      <c r="P441" s="53">
        <v>15.149485840492861</v>
      </c>
      <c r="Q441" s="54">
        <v>553.9366831557337</v>
      </c>
      <c r="R441" s="54">
        <v>15.196360964785159</v>
      </c>
      <c r="S441" s="54">
        <v>651.68784083317223</v>
      </c>
      <c r="T441" s="54">
        <v>4.6875124292297343E-2</v>
      </c>
      <c r="U441" s="54">
        <v>97.751157677438528</v>
      </c>
      <c r="W441" s="69">
        <f t="shared" si="38"/>
        <v>1514394.6473661303</v>
      </c>
      <c r="X441" s="69">
        <f t="shared" si="39"/>
        <v>1518984.4086376827</v>
      </c>
      <c r="Y441" s="69">
        <f t="shared" si="36"/>
        <v>4589.7612715522955</v>
      </c>
      <c r="AA441" s="68">
        <f t="shared" si="40"/>
        <v>0</v>
      </c>
      <c r="AB441" s="68">
        <f t="shared" si="41"/>
        <v>1</v>
      </c>
      <c r="AC441" s="68">
        <f t="shared" si="37"/>
        <v>1</v>
      </c>
    </row>
    <row r="442" spans="1:29" x14ac:dyDescent="0.25">
      <c r="A442">
        <v>437</v>
      </c>
      <c r="C442" s="24">
        <v>4.3799877166748047E-2</v>
      </c>
      <c r="D442" s="24">
        <v>7.7946186065673828E-3</v>
      </c>
      <c r="E442" s="24">
        <v>0.14725934402603333</v>
      </c>
      <c r="F442" s="24">
        <v>0</v>
      </c>
      <c r="I442" s="53">
        <v>0</v>
      </c>
      <c r="J442" s="53">
        <v>3865.5358366668224</v>
      </c>
      <c r="K442" s="53">
        <v>0</v>
      </c>
      <c r="L442" s="24">
        <v>0.85762995481491089</v>
      </c>
      <c r="M442" s="24">
        <v>0.74641168117523193</v>
      </c>
      <c r="N442" s="24">
        <v>0.32982128858566284</v>
      </c>
      <c r="P442" s="53">
        <v>14.423391700892079</v>
      </c>
      <c r="Q442" s="54">
        <v>480.1810472525807</v>
      </c>
      <c r="R442" s="54">
        <v>14.475988396895708</v>
      </c>
      <c r="S442" s="54">
        <v>591.92172326912964</v>
      </c>
      <c r="T442" s="54">
        <v>5.2596696003629262E-2</v>
      </c>
      <c r="U442" s="54">
        <v>111.74067601654895</v>
      </c>
      <c r="W442" s="69">
        <f t="shared" si="38"/>
        <v>1441858.9890419552</v>
      </c>
      <c r="X442" s="69">
        <f t="shared" si="39"/>
        <v>1447006.9179663018</v>
      </c>
      <c r="Y442" s="69">
        <f t="shared" si="36"/>
        <v>5147.9289243463772</v>
      </c>
      <c r="AA442" s="68">
        <f t="shared" si="40"/>
        <v>0</v>
      </c>
      <c r="AB442" s="68">
        <f t="shared" si="41"/>
        <v>1</v>
      </c>
      <c r="AC442" s="68">
        <f t="shared" si="37"/>
        <v>1</v>
      </c>
    </row>
    <row r="443" spans="1:29" x14ac:dyDescent="0.25">
      <c r="A443">
        <v>438</v>
      </c>
      <c r="C443" s="24">
        <v>6.6634118556976318E-3</v>
      </c>
      <c r="D443" s="24">
        <v>5.0006389617919922E-2</v>
      </c>
      <c r="E443" s="24">
        <v>0.27863447502399663</v>
      </c>
      <c r="F443" s="24">
        <v>0</v>
      </c>
      <c r="I443" s="53">
        <v>0</v>
      </c>
      <c r="J443" s="53">
        <v>3746.9598464667797</v>
      </c>
      <c r="K443" s="53">
        <v>0</v>
      </c>
      <c r="L443" s="24">
        <v>0.85846510529518127</v>
      </c>
      <c r="M443" s="24">
        <v>0.72932356595993042</v>
      </c>
      <c r="N443" s="24">
        <v>0.2899128794670105</v>
      </c>
      <c r="P443" s="53">
        <v>15.005094066403769</v>
      </c>
      <c r="Q443" s="54">
        <v>452.78386381397542</v>
      </c>
      <c r="R443" s="54">
        <v>15.046344558941961</v>
      </c>
      <c r="S443" s="54">
        <v>595.53957843889475</v>
      </c>
      <c r="T443" s="54">
        <v>4.1250492538191352E-2</v>
      </c>
      <c r="U443" s="54">
        <v>142.75571462491934</v>
      </c>
      <c r="W443" s="69">
        <f t="shared" si="38"/>
        <v>1500056.6227765628</v>
      </c>
      <c r="X443" s="69">
        <f t="shared" si="39"/>
        <v>1504038.9163157572</v>
      </c>
      <c r="Y443" s="69">
        <f t="shared" si="36"/>
        <v>3982.2935391942165</v>
      </c>
      <c r="AA443" s="68">
        <f t="shared" si="40"/>
        <v>0</v>
      </c>
      <c r="AB443" s="68">
        <f t="shared" si="41"/>
        <v>1</v>
      </c>
      <c r="AC443" s="68">
        <f t="shared" si="37"/>
        <v>1</v>
      </c>
    </row>
    <row r="444" spans="1:29" x14ac:dyDescent="0.25">
      <c r="A444">
        <v>439</v>
      </c>
      <c r="C444" s="24">
        <v>2.5682926177978516E-2</v>
      </c>
      <c r="D444" s="24">
        <v>2.4426460266113281E-2</v>
      </c>
      <c r="E444" s="24">
        <v>0.42793224874423264</v>
      </c>
      <c r="F444" s="24">
        <v>0</v>
      </c>
      <c r="I444" s="53">
        <v>0</v>
      </c>
      <c r="J444" s="53">
        <v>6409.6320420503616</v>
      </c>
      <c r="K444" s="53">
        <v>0</v>
      </c>
      <c r="L444" s="24">
        <v>0.85264685750007629</v>
      </c>
      <c r="M444" s="24">
        <v>0.75182813405990601</v>
      </c>
      <c r="N444" s="24">
        <v>0.31936293840408325</v>
      </c>
      <c r="P444" s="53">
        <v>14.624106552794579</v>
      </c>
      <c r="Q444" s="54">
        <v>514.65673392769077</v>
      </c>
      <c r="R444" s="54">
        <v>14.652442166724319</v>
      </c>
      <c r="S444" s="54">
        <v>631.04592111472994</v>
      </c>
      <c r="T444" s="54">
        <v>2.8335613929739267E-2</v>
      </c>
      <c r="U444" s="54">
        <v>116.38918718703917</v>
      </c>
      <c r="W444" s="69">
        <f t="shared" si="38"/>
        <v>1461895.9985455303</v>
      </c>
      <c r="X444" s="69">
        <f t="shared" si="39"/>
        <v>1464613.1707513172</v>
      </c>
      <c r="Y444" s="69">
        <f t="shared" si="36"/>
        <v>2717.1722057868874</v>
      </c>
      <c r="AA444" s="68">
        <f t="shared" si="40"/>
        <v>0</v>
      </c>
      <c r="AB444" s="68">
        <f t="shared" si="41"/>
        <v>1</v>
      </c>
      <c r="AC444" s="68">
        <f t="shared" si="37"/>
        <v>1</v>
      </c>
    </row>
    <row r="445" spans="1:29" x14ac:dyDescent="0.25">
      <c r="A445">
        <v>440</v>
      </c>
      <c r="C445" s="24">
        <v>5.3343057632446289E-2</v>
      </c>
      <c r="D445" s="24">
        <v>2.044658362865448E-2</v>
      </c>
      <c r="E445" s="24">
        <v>0.23611215682570968</v>
      </c>
      <c r="F445" s="24">
        <v>0</v>
      </c>
      <c r="I445" s="53">
        <v>0</v>
      </c>
      <c r="J445" s="53">
        <v>3954.6750485897064</v>
      </c>
      <c r="K445" s="53">
        <v>0</v>
      </c>
      <c r="L445" s="24">
        <v>0.85269451141357422</v>
      </c>
      <c r="M445" s="24">
        <v>0.75953227281570435</v>
      </c>
      <c r="N445" s="24">
        <v>0.31223717331886292</v>
      </c>
      <c r="P445" s="53">
        <v>14.20067616284604</v>
      </c>
      <c r="Q445" s="54">
        <v>481.71205555644673</v>
      </c>
      <c r="R445" s="54">
        <v>14.244396988150049</v>
      </c>
      <c r="S445" s="54">
        <v>599.99986453028123</v>
      </c>
      <c r="T445" s="54">
        <v>4.372082530400867E-2</v>
      </c>
      <c r="U445" s="54">
        <v>118.2878089738345</v>
      </c>
      <c r="W445" s="69">
        <f t="shared" si="38"/>
        <v>1419585.9042290475</v>
      </c>
      <c r="X445" s="69">
        <f t="shared" si="39"/>
        <v>1423839.6989504746</v>
      </c>
      <c r="Y445" s="69">
        <f t="shared" si="36"/>
        <v>4253.7947214270325</v>
      </c>
      <c r="AA445" s="68">
        <f t="shared" si="40"/>
        <v>0</v>
      </c>
      <c r="AB445" s="68">
        <f t="shared" si="41"/>
        <v>1</v>
      </c>
      <c r="AC445" s="68">
        <f t="shared" si="37"/>
        <v>1</v>
      </c>
    </row>
    <row r="446" spans="1:29" x14ac:dyDescent="0.25">
      <c r="A446">
        <v>441</v>
      </c>
      <c r="C446" s="24">
        <v>4.542618989944458E-3</v>
      </c>
      <c r="D446" s="24">
        <v>8.1147104501724243E-3</v>
      </c>
      <c r="E446" s="24">
        <v>0.29123662980173393</v>
      </c>
      <c r="F446" s="24">
        <v>0</v>
      </c>
      <c r="I446" s="53">
        <v>0</v>
      </c>
      <c r="J446" s="53">
        <v>6304.1364774107933</v>
      </c>
      <c r="K446" s="53">
        <v>0</v>
      </c>
      <c r="L446" s="24">
        <v>0.84044146537780762</v>
      </c>
      <c r="M446" s="24">
        <v>0.73261058330535889</v>
      </c>
      <c r="N446" s="24">
        <v>0.31262058019638062</v>
      </c>
      <c r="P446" s="53">
        <v>14.725203074848867</v>
      </c>
      <c r="Q446" s="54">
        <v>510.69626218223482</v>
      </c>
      <c r="R446" s="54">
        <v>14.76223053685727</v>
      </c>
      <c r="S446" s="54">
        <v>613.42622870607829</v>
      </c>
      <c r="T446" s="54">
        <v>3.7027462008403234E-2</v>
      </c>
      <c r="U446" s="54">
        <v>102.72996652384347</v>
      </c>
      <c r="W446" s="69">
        <f t="shared" si="38"/>
        <v>1472009.6112227044</v>
      </c>
      <c r="X446" s="69">
        <f t="shared" si="39"/>
        <v>1475609.627457021</v>
      </c>
      <c r="Y446" s="69">
        <f t="shared" si="36"/>
        <v>3600.0162343164802</v>
      </c>
      <c r="AA446" s="68">
        <f t="shared" si="40"/>
        <v>0</v>
      </c>
      <c r="AB446" s="68">
        <f t="shared" si="41"/>
        <v>1</v>
      </c>
      <c r="AC446" s="68">
        <f t="shared" si="37"/>
        <v>1</v>
      </c>
    </row>
    <row r="447" spans="1:29" x14ac:dyDescent="0.25">
      <c r="A447">
        <v>442</v>
      </c>
      <c r="C447" s="24">
        <v>1.3404190540313721E-3</v>
      </c>
      <c r="D447" s="24">
        <v>2.2093743085861206E-2</v>
      </c>
      <c r="E447" s="24">
        <v>0.16061505331689793</v>
      </c>
      <c r="F447" s="24">
        <v>0</v>
      </c>
      <c r="I447" s="53">
        <v>0</v>
      </c>
      <c r="J447" s="53">
        <v>6138.1678096950054</v>
      </c>
      <c r="K447" s="53">
        <v>0</v>
      </c>
      <c r="L447" s="24">
        <v>0.84764814376831055</v>
      </c>
      <c r="M447" s="24">
        <v>0.75228118896484375</v>
      </c>
      <c r="N447" s="24">
        <v>0.36126208305358887</v>
      </c>
      <c r="P447" s="53">
        <v>14.877494092999775</v>
      </c>
      <c r="Q447" s="54">
        <v>568.01905125135352</v>
      </c>
      <c r="R447" s="54">
        <v>14.940081561750715</v>
      </c>
      <c r="S447" s="54">
        <v>607.56941200510471</v>
      </c>
      <c r="T447" s="54">
        <v>6.2587468750939124E-2</v>
      </c>
      <c r="U447" s="54">
        <v>39.550360753751193</v>
      </c>
      <c r="W447" s="69">
        <f t="shared" si="38"/>
        <v>1487181.3902487261</v>
      </c>
      <c r="X447" s="69">
        <f t="shared" si="39"/>
        <v>1493400.5867630662</v>
      </c>
      <c r="Y447" s="69">
        <f t="shared" si="36"/>
        <v>6219.1965143401612</v>
      </c>
      <c r="AA447" s="68">
        <f t="shared" si="40"/>
        <v>0</v>
      </c>
      <c r="AB447" s="68">
        <f t="shared" si="41"/>
        <v>1</v>
      </c>
      <c r="AC447" s="68">
        <f t="shared" si="37"/>
        <v>1</v>
      </c>
    </row>
    <row r="448" spans="1:29" x14ac:dyDescent="0.25">
      <c r="A448">
        <v>443</v>
      </c>
      <c r="C448" s="24">
        <v>2.4393677711486816E-2</v>
      </c>
      <c r="D448" s="24">
        <v>1.7850086092948914E-2</v>
      </c>
      <c r="E448" s="24">
        <v>0.20402024805290983</v>
      </c>
      <c r="F448" s="24">
        <v>0</v>
      </c>
      <c r="I448" s="53">
        <v>0</v>
      </c>
      <c r="J448" s="53">
        <v>7005.385123193264</v>
      </c>
      <c r="K448" s="53">
        <v>0</v>
      </c>
      <c r="L448" s="24">
        <v>0.84069341421127319</v>
      </c>
      <c r="M448" s="24">
        <v>0.71882176399230957</v>
      </c>
      <c r="N448" s="24">
        <v>0.2800789475440979</v>
      </c>
      <c r="P448" s="53">
        <v>14.430737696367439</v>
      </c>
      <c r="Q448" s="54">
        <v>527.95627659531601</v>
      </c>
      <c r="R448" s="54">
        <v>14.475698140111975</v>
      </c>
      <c r="S448" s="54">
        <v>606.64790033521615</v>
      </c>
      <c r="T448" s="54">
        <v>4.4960443744535894E-2</v>
      </c>
      <c r="U448" s="54">
        <v>78.691623739900137</v>
      </c>
      <c r="W448" s="69">
        <f t="shared" si="38"/>
        <v>1442545.8133601486</v>
      </c>
      <c r="X448" s="69">
        <f t="shared" si="39"/>
        <v>1446963.1661108623</v>
      </c>
      <c r="Y448" s="69">
        <f t="shared" si="36"/>
        <v>4417.3527507136896</v>
      </c>
      <c r="AA448" s="68">
        <f t="shared" si="40"/>
        <v>0</v>
      </c>
      <c r="AB448" s="68">
        <f t="shared" si="41"/>
        <v>1</v>
      </c>
      <c r="AC448" s="68">
        <f t="shared" si="37"/>
        <v>1</v>
      </c>
    </row>
    <row r="449" spans="1:29" x14ac:dyDescent="0.25">
      <c r="A449">
        <v>444</v>
      </c>
      <c r="C449" s="24">
        <v>5.7680904865264893E-3</v>
      </c>
      <c r="D449" s="24">
        <v>8.2209855318069458E-3</v>
      </c>
      <c r="E449" s="24">
        <v>0.44642890773026433</v>
      </c>
      <c r="F449" s="24">
        <v>0</v>
      </c>
      <c r="I449" s="53">
        <v>0</v>
      </c>
      <c r="J449" s="53">
        <v>6145.124789327383</v>
      </c>
      <c r="K449" s="53">
        <v>0</v>
      </c>
      <c r="L449" s="24">
        <v>0.81282651424407959</v>
      </c>
      <c r="M449" s="24">
        <v>0.74594271183013916</v>
      </c>
      <c r="N449" s="24">
        <v>0.33909261226654053</v>
      </c>
      <c r="P449" s="53">
        <v>14.216509008784167</v>
      </c>
      <c r="Q449" s="54">
        <v>575.34600092775634</v>
      </c>
      <c r="R449" s="54">
        <v>14.248260769936016</v>
      </c>
      <c r="S449" s="54">
        <v>661.04295531181617</v>
      </c>
      <c r="T449" s="54">
        <v>3.1751761151848967E-2</v>
      </c>
      <c r="U449" s="54">
        <v>85.696954384059836</v>
      </c>
      <c r="W449" s="69">
        <f t="shared" si="38"/>
        <v>1421075.5548774889</v>
      </c>
      <c r="X449" s="69">
        <f t="shared" si="39"/>
        <v>1424165.0340382899</v>
      </c>
      <c r="Y449" s="69">
        <f t="shared" si="36"/>
        <v>3089.4791608008372</v>
      </c>
      <c r="AA449" s="68">
        <f t="shared" si="40"/>
        <v>0</v>
      </c>
      <c r="AB449" s="68">
        <f t="shared" si="41"/>
        <v>1</v>
      </c>
      <c r="AC449" s="68">
        <f t="shared" si="37"/>
        <v>1</v>
      </c>
    </row>
    <row r="450" spans="1:29" x14ac:dyDescent="0.25">
      <c r="A450">
        <v>445</v>
      </c>
      <c r="C450" s="24">
        <v>1.8504858016967773E-3</v>
      </c>
      <c r="D450" s="24">
        <v>4.7757327556610107E-3</v>
      </c>
      <c r="E450" s="24">
        <v>0.30034283432069542</v>
      </c>
      <c r="F450" s="24">
        <v>0</v>
      </c>
      <c r="I450" s="53">
        <v>0</v>
      </c>
      <c r="J450" s="53">
        <v>3277.3520797491074</v>
      </c>
      <c r="K450" s="53">
        <v>0</v>
      </c>
      <c r="L450" s="24">
        <v>0.85010355710983276</v>
      </c>
      <c r="M450" s="24">
        <v>0.8071296215057373</v>
      </c>
      <c r="N450" s="24">
        <v>0.32686823606491089</v>
      </c>
      <c r="P450" s="53">
        <v>14.947449417203329</v>
      </c>
      <c r="Q450" s="54">
        <v>473.77451521333967</v>
      </c>
      <c r="R450" s="54">
        <v>14.975680951122216</v>
      </c>
      <c r="S450" s="54">
        <v>603.27678216072013</v>
      </c>
      <c r="T450" s="54">
        <v>2.8231533918887664E-2</v>
      </c>
      <c r="U450" s="54">
        <v>129.50226694738046</v>
      </c>
      <c r="W450" s="69">
        <f t="shared" si="38"/>
        <v>1494271.1672051195</v>
      </c>
      <c r="X450" s="69">
        <f t="shared" si="39"/>
        <v>1496964.8183300609</v>
      </c>
      <c r="Y450" s="69">
        <f t="shared" si="36"/>
        <v>2693.6511249413857</v>
      </c>
      <c r="AA450" s="68">
        <f t="shared" si="40"/>
        <v>0</v>
      </c>
      <c r="AB450" s="68">
        <f t="shared" si="41"/>
        <v>1</v>
      </c>
      <c r="AC450" s="68">
        <f t="shared" si="37"/>
        <v>1</v>
      </c>
    </row>
    <row r="451" spans="1:29" x14ac:dyDescent="0.25">
      <c r="A451">
        <v>446</v>
      </c>
      <c r="C451" s="24">
        <v>7.511630654335022E-3</v>
      </c>
      <c r="D451" s="24">
        <v>1.3007074594497681E-2</v>
      </c>
      <c r="E451" s="24">
        <v>0.23346680355638996</v>
      </c>
      <c r="F451" s="24">
        <v>0</v>
      </c>
      <c r="I451" s="53">
        <v>0</v>
      </c>
      <c r="J451" s="53">
        <v>4482.2250492870808</v>
      </c>
      <c r="K451" s="53">
        <v>0</v>
      </c>
      <c r="L451" s="24">
        <v>0.87045639753341675</v>
      </c>
      <c r="M451" s="24">
        <v>0.70258772373199463</v>
      </c>
      <c r="N451" s="24">
        <v>0.32626050710678101</v>
      </c>
      <c r="P451" s="53">
        <v>15.166556046603857</v>
      </c>
      <c r="Q451" s="54">
        <v>521.85009935837843</v>
      </c>
      <c r="R451" s="54">
        <v>15.237676523620694</v>
      </c>
      <c r="S451" s="54">
        <v>609.33563253034492</v>
      </c>
      <c r="T451" s="54">
        <v>7.1120477016837214E-2</v>
      </c>
      <c r="U451" s="54">
        <v>87.485533171966495</v>
      </c>
      <c r="W451" s="69">
        <f t="shared" si="38"/>
        <v>1516133.7545610273</v>
      </c>
      <c r="X451" s="69">
        <f t="shared" si="39"/>
        <v>1523158.3167295391</v>
      </c>
      <c r="Y451" s="69">
        <f t="shared" si="36"/>
        <v>7024.5621685117549</v>
      </c>
      <c r="AA451" s="68">
        <f t="shared" si="40"/>
        <v>0</v>
      </c>
      <c r="AB451" s="68">
        <f t="shared" si="41"/>
        <v>1</v>
      </c>
      <c r="AC451" s="68">
        <f t="shared" si="37"/>
        <v>1</v>
      </c>
    </row>
    <row r="452" spans="1:29" x14ac:dyDescent="0.25">
      <c r="A452">
        <v>447</v>
      </c>
      <c r="C452" s="24">
        <v>1.1197283864021301E-2</v>
      </c>
      <c r="D452" s="24">
        <v>1.7645061016082764E-2</v>
      </c>
      <c r="E452" s="24">
        <v>0.22369363688756355</v>
      </c>
      <c r="F452" s="24">
        <v>0</v>
      </c>
      <c r="I452" s="53">
        <v>0</v>
      </c>
      <c r="J452" s="53">
        <v>7045.2690124511719</v>
      </c>
      <c r="K452" s="53">
        <v>0</v>
      </c>
      <c r="L452" s="24">
        <v>0.87187030911445618</v>
      </c>
      <c r="M452" s="24">
        <v>0.72265321016311646</v>
      </c>
      <c r="N452" s="24">
        <v>0.31911283731460571</v>
      </c>
      <c r="P452" s="53">
        <v>15.159790360561352</v>
      </c>
      <c r="Q452" s="54">
        <v>536.27304022509077</v>
      </c>
      <c r="R452" s="54">
        <v>15.212447069235749</v>
      </c>
      <c r="S452" s="54">
        <v>611.23299215802842</v>
      </c>
      <c r="T452" s="54">
        <v>5.2656708674396313E-2</v>
      </c>
      <c r="U452" s="54">
        <v>74.959951932937656</v>
      </c>
      <c r="W452" s="69">
        <f t="shared" si="38"/>
        <v>1515442.7630159103</v>
      </c>
      <c r="X452" s="69">
        <f t="shared" si="39"/>
        <v>1520633.4739314169</v>
      </c>
      <c r="Y452" s="69">
        <f t="shared" si="36"/>
        <v>5190.7109155066937</v>
      </c>
      <c r="AA452" s="68">
        <f t="shared" si="40"/>
        <v>0</v>
      </c>
      <c r="AB452" s="68">
        <f t="shared" si="41"/>
        <v>1</v>
      </c>
      <c r="AC452" s="68">
        <f t="shared" si="37"/>
        <v>1</v>
      </c>
    </row>
    <row r="453" spans="1:29" x14ac:dyDescent="0.25">
      <c r="A453">
        <v>448</v>
      </c>
      <c r="C453" s="24">
        <v>6.6209137439727783E-3</v>
      </c>
      <c r="D453" s="24">
        <v>5.9601664543151855E-3</v>
      </c>
      <c r="E453" s="24">
        <v>0.25063979572955675</v>
      </c>
      <c r="F453" s="24">
        <v>0</v>
      </c>
      <c r="I453" s="53">
        <v>0</v>
      </c>
      <c r="J453" s="53">
        <v>3078.0164524912834</v>
      </c>
      <c r="K453" s="53">
        <v>0</v>
      </c>
      <c r="L453" s="24">
        <v>0.89135110378265381</v>
      </c>
      <c r="M453" s="24">
        <v>0.81368815898895264</v>
      </c>
      <c r="N453" s="24">
        <v>0.31508374214172363</v>
      </c>
      <c r="P453" s="53">
        <v>15.597897769895912</v>
      </c>
      <c r="Q453" s="54">
        <v>451.06987450867871</v>
      </c>
      <c r="R453" s="54">
        <v>15.629464216818436</v>
      </c>
      <c r="S453" s="54">
        <v>593.46146852491324</v>
      </c>
      <c r="T453" s="54">
        <v>3.1566446922523639E-2</v>
      </c>
      <c r="U453" s="54">
        <v>142.39159401623454</v>
      </c>
      <c r="W453" s="69">
        <f t="shared" si="38"/>
        <v>1559338.7071150825</v>
      </c>
      <c r="X453" s="69">
        <f t="shared" si="39"/>
        <v>1562352.9602133185</v>
      </c>
      <c r="Y453" s="69">
        <f t="shared" si="36"/>
        <v>3014.2530982361291</v>
      </c>
      <c r="AA453" s="68">
        <f t="shared" si="40"/>
        <v>0</v>
      </c>
      <c r="AB453" s="68">
        <f t="shared" si="41"/>
        <v>1</v>
      </c>
      <c r="AC453" s="68">
        <f t="shared" si="37"/>
        <v>1</v>
      </c>
    </row>
    <row r="454" spans="1:29" x14ac:dyDescent="0.25">
      <c r="A454">
        <v>449</v>
      </c>
      <c r="C454" s="24">
        <v>3.8312852382659912E-2</v>
      </c>
      <c r="D454" s="24">
        <v>6.6214084625244141E-2</v>
      </c>
      <c r="E454" s="24">
        <v>0.29575491157594952</v>
      </c>
      <c r="F454" s="24">
        <v>0</v>
      </c>
      <c r="I454" s="53">
        <v>0</v>
      </c>
      <c r="J454" s="53">
        <v>7578.553631901741</v>
      </c>
      <c r="K454" s="53">
        <v>0</v>
      </c>
      <c r="L454" s="24">
        <v>0.84943827986717224</v>
      </c>
      <c r="M454" s="24">
        <v>0.71491396427154541</v>
      </c>
      <c r="N454" s="24">
        <v>0.35084021091461182</v>
      </c>
      <c r="P454" s="53">
        <v>14.321851429209783</v>
      </c>
      <c r="Q454" s="54">
        <v>629.78414566869583</v>
      </c>
      <c r="R454" s="54">
        <v>14.396932156660329</v>
      </c>
      <c r="S454" s="54">
        <v>649.82584567596155</v>
      </c>
      <c r="T454" s="54">
        <v>7.5080727450545837E-2</v>
      </c>
      <c r="U454" s="54">
        <v>20.041700007265717</v>
      </c>
      <c r="W454" s="69">
        <f t="shared" si="38"/>
        <v>1431555.3587753098</v>
      </c>
      <c r="X454" s="69">
        <f t="shared" si="39"/>
        <v>1439043.3898203569</v>
      </c>
      <c r="Y454" s="69">
        <f t="shared" si="36"/>
        <v>7488.031045047318</v>
      </c>
      <c r="AA454" s="68">
        <f t="shared" si="40"/>
        <v>0</v>
      </c>
      <c r="AB454" s="68">
        <f t="shared" si="41"/>
        <v>1</v>
      </c>
      <c r="AC454" s="68">
        <f t="shared" si="37"/>
        <v>1</v>
      </c>
    </row>
    <row r="455" spans="1:29" x14ac:dyDescent="0.25">
      <c r="A455">
        <v>450</v>
      </c>
      <c r="C455" s="24">
        <v>1.0428503155708313E-2</v>
      </c>
      <c r="D455" s="24">
        <v>1.7392799258232117E-2</v>
      </c>
      <c r="E455" s="24">
        <v>0.24671902468131029</v>
      </c>
      <c r="F455" s="24">
        <v>0</v>
      </c>
      <c r="I455" s="53">
        <v>0</v>
      </c>
      <c r="J455" s="53">
        <v>2755.9231966733932</v>
      </c>
      <c r="K455" s="53">
        <v>0</v>
      </c>
      <c r="L455" s="24">
        <v>0.82634878158569336</v>
      </c>
      <c r="M455" s="24">
        <v>0.73307478427886963</v>
      </c>
      <c r="N455" s="24">
        <v>0.2773052453994751</v>
      </c>
      <c r="P455" s="53">
        <v>14.377660795795935</v>
      </c>
      <c r="Q455" s="54">
        <v>466.15054430825001</v>
      </c>
      <c r="R455" s="54">
        <v>14.427383264724947</v>
      </c>
      <c r="S455" s="54">
        <v>597.07231239759255</v>
      </c>
      <c r="T455" s="54">
        <v>4.9722468929012109E-2</v>
      </c>
      <c r="U455" s="54">
        <v>130.92176808934255</v>
      </c>
      <c r="W455" s="69">
        <f t="shared" si="38"/>
        <v>1437299.929035285</v>
      </c>
      <c r="X455" s="69">
        <f t="shared" si="39"/>
        <v>1442141.2541600971</v>
      </c>
      <c r="Y455" s="69">
        <f t="shared" ref="Y455:Y518" si="42">T455*cRatio-U455</f>
        <v>4841.3251248118686</v>
      </c>
      <c r="AA455" s="68">
        <f t="shared" si="40"/>
        <v>0</v>
      </c>
      <c r="AB455" s="68">
        <f t="shared" si="41"/>
        <v>1</v>
      </c>
      <c r="AC455" s="68">
        <f t="shared" ref="AC455:AC518" si="43">IF(Y455&gt;0,1,0)</f>
        <v>1</v>
      </c>
    </row>
    <row r="456" spans="1:29" x14ac:dyDescent="0.25">
      <c r="A456">
        <v>451</v>
      </c>
      <c r="C456" s="24">
        <v>1.2837111949920654E-2</v>
      </c>
      <c r="D456" s="24">
        <v>6.1315536499023438E-2</v>
      </c>
      <c r="E456" s="24">
        <v>0.69223564200579646</v>
      </c>
      <c r="F456" s="24">
        <v>0</v>
      </c>
      <c r="I456" s="53">
        <v>0</v>
      </c>
      <c r="J456" s="53">
        <v>5578.9737962186337</v>
      </c>
      <c r="K456" s="53">
        <v>0</v>
      </c>
      <c r="L456" s="24">
        <v>0.8458181619644165</v>
      </c>
      <c r="M456" s="24">
        <v>0.76014029979705811</v>
      </c>
      <c r="N456" s="24">
        <v>0.3051428496837616</v>
      </c>
      <c r="P456" s="53">
        <v>14.639728163946364</v>
      </c>
      <c r="Q456" s="54">
        <v>592.65442532137854</v>
      </c>
      <c r="R456" s="54">
        <v>14.672437796188714</v>
      </c>
      <c r="S456" s="54">
        <v>717.68104660404936</v>
      </c>
      <c r="T456" s="54">
        <v>3.2709632242349684E-2</v>
      </c>
      <c r="U456" s="54">
        <v>125.02662128267082</v>
      </c>
      <c r="W456" s="69">
        <f t="shared" si="38"/>
        <v>1463380.161969315</v>
      </c>
      <c r="X456" s="69">
        <f t="shared" si="39"/>
        <v>1466526.0985722675</v>
      </c>
      <c r="Y456" s="69">
        <f t="shared" si="42"/>
        <v>3145.9366029522976</v>
      </c>
      <c r="AA456" s="68">
        <f t="shared" si="40"/>
        <v>0</v>
      </c>
      <c r="AB456" s="68">
        <f t="shared" si="41"/>
        <v>1</v>
      </c>
      <c r="AC456" s="68">
        <f t="shared" si="43"/>
        <v>1</v>
      </c>
    </row>
    <row r="457" spans="1:29" x14ac:dyDescent="0.25">
      <c r="A457">
        <v>452</v>
      </c>
      <c r="C457" s="24">
        <v>1.1929616332054138E-2</v>
      </c>
      <c r="D457" s="24">
        <v>4.0034651756286621E-2</v>
      </c>
      <c r="E457" s="24">
        <v>0.57837550705730911</v>
      </c>
      <c r="F457" s="24">
        <v>0</v>
      </c>
      <c r="I457" s="53">
        <v>0</v>
      </c>
      <c r="J457" s="53">
        <v>8070.5434083938599</v>
      </c>
      <c r="K457" s="53">
        <v>0</v>
      </c>
      <c r="L457" s="24">
        <v>0.85861977934837341</v>
      </c>
      <c r="M457" s="24">
        <v>0.71428751945495605</v>
      </c>
      <c r="N457" s="24">
        <v>0.26801300048828125</v>
      </c>
      <c r="P457" s="53">
        <v>14.914476319903224</v>
      </c>
      <c r="Q457" s="54">
        <v>543.39549936154356</v>
      </c>
      <c r="R457" s="54">
        <v>14.944037564725491</v>
      </c>
      <c r="S457" s="54">
        <v>666.01857576665168</v>
      </c>
      <c r="T457" s="54">
        <v>2.956124482226663E-2</v>
      </c>
      <c r="U457" s="54">
        <v>122.62307640510812</v>
      </c>
      <c r="W457" s="69">
        <f t="shared" si="38"/>
        <v>1490904.2364909609</v>
      </c>
      <c r="X457" s="69">
        <f t="shared" si="39"/>
        <v>1493737.7378967826</v>
      </c>
      <c r="Y457" s="69">
        <f t="shared" si="42"/>
        <v>2833.5014058215547</v>
      </c>
      <c r="AA457" s="68">
        <f t="shared" si="40"/>
        <v>0</v>
      </c>
      <c r="AB457" s="68">
        <f t="shared" si="41"/>
        <v>1</v>
      </c>
      <c r="AC457" s="68">
        <f t="shared" si="43"/>
        <v>1</v>
      </c>
    </row>
    <row r="458" spans="1:29" x14ac:dyDescent="0.25">
      <c r="A458">
        <v>453</v>
      </c>
      <c r="C458" s="24">
        <v>4.9932718276977539E-2</v>
      </c>
      <c r="D458" s="24">
        <v>7.1076452732086182E-3</v>
      </c>
      <c r="E458" s="24">
        <v>0.27594265621910846</v>
      </c>
      <c r="F458" s="24">
        <v>0</v>
      </c>
      <c r="I458" s="53">
        <v>0</v>
      </c>
      <c r="J458" s="53">
        <v>6985.1148873567581</v>
      </c>
      <c r="K458" s="53">
        <v>0</v>
      </c>
      <c r="L458" s="24">
        <v>0.90235042572021484</v>
      </c>
      <c r="M458" s="24">
        <v>0.76640695333480835</v>
      </c>
      <c r="N458" s="24">
        <v>0.33121061325073242</v>
      </c>
      <c r="P458" s="53">
        <v>15.10503217521291</v>
      </c>
      <c r="Q458" s="54">
        <v>476.06547191656182</v>
      </c>
      <c r="R458" s="54">
        <v>15.132336335863981</v>
      </c>
      <c r="S458" s="54">
        <v>601.8239504281803</v>
      </c>
      <c r="T458" s="54">
        <v>2.730416065107022E-2</v>
      </c>
      <c r="U458" s="54">
        <v>125.75847851161848</v>
      </c>
      <c r="W458" s="69">
        <f t="shared" ref="W458:W521" si="44">P458*cRatio-Q458</f>
        <v>1510027.1520493745</v>
      </c>
      <c r="X458" s="69">
        <f t="shared" ref="X458:X521" si="45">R458*cRatio-S458</f>
        <v>1512631.8096359698</v>
      </c>
      <c r="Y458" s="69">
        <f t="shared" si="42"/>
        <v>2604.6575865954037</v>
      </c>
      <c r="AA458" s="68">
        <f t="shared" ref="AA458:AA521" si="46">IF(MAX(W458:X458)=W458,1,0)</f>
        <v>0</v>
      </c>
      <c r="AB458" s="68">
        <f t="shared" ref="AB458:AB521" si="47">IF(MAX(W458:X458)=X458,1,0)</f>
        <v>1</v>
      </c>
      <c r="AC458" s="68">
        <f t="shared" si="43"/>
        <v>1</v>
      </c>
    </row>
    <row r="459" spans="1:29" x14ac:dyDescent="0.25">
      <c r="A459">
        <v>454</v>
      </c>
      <c r="C459" s="24">
        <v>3.1369209289550781E-2</v>
      </c>
      <c r="D459" s="24">
        <v>2.7718663215637207E-2</v>
      </c>
      <c r="E459" s="24">
        <v>0.4239386182649611</v>
      </c>
      <c r="F459" s="24">
        <v>0</v>
      </c>
      <c r="I459" s="53">
        <v>0</v>
      </c>
      <c r="J459" s="53">
        <v>4874.5633102953434</v>
      </c>
      <c r="K459" s="53">
        <v>0</v>
      </c>
      <c r="L459" s="24">
        <v>0.82074850797653198</v>
      </c>
      <c r="M459" s="24">
        <v>0.71577274799346924</v>
      </c>
      <c r="N459" s="24">
        <v>0.24895334243774414</v>
      </c>
      <c r="P459" s="53">
        <v>13.980557302710368</v>
      </c>
      <c r="Q459" s="54">
        <v>490.36415079270421</v>
      </c>
      <c r="R459" s="54">
        <v>14.015946660768597</v>
      </c>
      <c r="S459" s="54">
        <v>620.31703147737983</v>
      </c>
      <c r="T459" s="54">
        <v>3.5389358058228737E-2</v>
      </c>
      <c r="U459" s="54">
        <v>129.95288068467562</v>
      </c>
      <c r="W459" s="69">
        <f t="shared" si="44"/>
        <v>1397565.3661202441</v>
      </c>
      <c r="X459" s="69">
        <f t="shared" si="45"/>
        <v>1400974.3490453823</v>
      </c>
      <c r="Y459" s="69">
        <f t="shared" si="42"/>
        <v>3408.982925138198</v>
      </c>
      <c r="AA459" s="68">
        <f t="shared" si="46"/>
        <v>0</v>
      </c>
      <c r="AB459" s="68">
        <f t="shared" si="47"/>
        <v>1</v>
      </c>
      <c r="AC459" s="68">
        <f t="shared" si="43"/>
        <v>1</v>
      </c>
    </row>
    <row r="460" spans="1:29" x14ac:dyDescent="0.25">
      <c r="A460">
        <v>455</v>
      </c>
      <c r="C460" s="24">
        <v>8.6754262447357178E-3</v>
      </c>
      <c r="D460" s="24">
        <v>7.0337951183319092E-3</v>
      </c>
      <c r="E460" s="24">
        <v>0.38958013947227266</v>
      </c>
      <c r="F460" s="24">
        <v>0</v>
      </c>
      <c r="I460" s="53">
        <v>0</v>
      </c>
      <c r="J460" s="53">
        <v>2311.2446069717407</v>
      </c>
      <c r="K460" s="53">
        <v>0</v>
      </c>
      <c r="L460" s="24">
        <v>0.83700931072235107</v>
      </c>
      <c r="M460" s="24">
        <v>0.73451447486877441</v>
      </c>
      <c r="N460" s="24">
        <v>0.28861859440803528</v>
      </c>
      <c r="P460" s="53">
        <v>14.609292426452861</v>
      </c>
      <c r="Q460" s="54">
        <v>434.60895707238518</v>
      </c>
      <c r="R460" s="54">
        <v>14.63779238759038</v>
      </c>
      <c r="S460" s="54">
        <v>594.97206005542716</v>
      </c>
      <c r="T460" s="54">
        <v>2.8499961137519847E-2</v>
      </c>
      <c r="U460" s="54">
        <v>160.36310298304198</v>
      </c>
      <c r="W460" s="69">
        <f t="shared" si="44"/>
        <v>1460494.6336882135</v>
      </c>
      <c r="X460" s="69">
        <f t="shared" si="45"/>
        <v>1463184.2666989826</v>
      </c>
      <c r="Y460" s="69">
        <f t="shared" si="42"/>
        <v>2689.6330107689428</v>
      </c>
      <c r="AA460" s="68">
        <f t="shared" si="46"/>
        <v>0</v>
      </c>
      <c r="AB460" s="68">
        <f t="shared" si="47"/>
        <v>1</v>
      </c>
      <c r="AC460" s="68">
        <f t="shared" si="43"/>
        <v>1</v>
      </c>
    </row>
    <row r="461" spans="1:29" x14ac:dyDescent="0.25">
      <c r="A461">
        <v>456</v>
      </c>
      <c r="C461" s="24">
        <v>1.3053283095359802E-2</v>
      </c>
      <c r="D461" s="24">
        <v>1.967678964138031E-2</v>
      </c>
      <c r="E461" s="24">
        <v>0.21259341433249873</v>
      </c>
      <c r="F461" s="24">
        <v>0</v>
      </c>
      <c r="I461" s="53">
        <v>0</v>
      </c>
      <c r="J461" s="53">
        <v>7958.0768942832947</v>
      </c>
      <c r="K461" s="53">
        <v>0</v>
      </c>
      <c r="L461" s="24">
        <v>0.82506883144378662</v>
      </c>
      <c r="M461" s="24">
        <v>0.67544746398925781</v>
      </c>
      <c r="N461" s="24">
        <v>0.30673342943191528</v>
      </c>
      <c r="P461" s="53">
        <v>14.306183118548564</v>
      </c>
      <c r="Q461" s="54">
        <v>578.82867793786613</v>
      </c>
      <c r="R461" s="54">
        <v>14.366717377657633</v>
      </c>
      <c r="S461" s="54">
        <v>618.90563466324045</v>
      </c>
      <c r="T461" s="54">
        <v>6.0534259109068955E-2</v>
      </c>
      <c r="U461" s="54">
        <v>40.076956725374316</v>
      </c>
      <c r="W461" s="69">
        <f t="shared" si="44"/>
        <v>1430039.4831769185</v>
      </c>
      <c r="X461" s="69">
        <f t="shared" si="45"/>
        <v>1436052.8321310999</v>
      </c>
      <c r="Y461" s="69">
        <f t="shared" si="42"/>
        <v>6013.3489541815206</v>
      </c>
      <c r="AA461" s="68">
        <f t="shared" si="46"/>
        <v>0</v>
      </c>
      <c r="AB461" s="68">
        <f t="shared" si="47"/>
        <v>1</v>
      </c>
      <c r="AC461" s="68">
        <f t="shared" si="43"/>
        <v>1</v>
      </c>
    </row>
    <row r="462" spans="1:29" x14ac:dyDescent="0.25">
      <c r="A462">
        <v>457</v>
      </c>
      <c r="C462" s="24">
        <v>2.0834028720855713E-2</v>
      </c>
      <c r="D462" s="24">
        <v>1.5404701232910156E-2</v>
      </c>
      <c r="E462" s="24">
        <v>0.33493520778771385</v>
      </c>
      <c r="F462" s="24">
        <v>0</v>
      </c>
      <c r="I462" s="53">
        <v>0</v>
      </c>
      <c r="J462" s="53">
        <v>4610.5752699077129</v>
      </c>
      <c r="K462" s="53">
        <v>0</v>
      </c>
      <c r="L462" s="24">
        <v>0.86709082126617432</v>
      </c>
      <c r="M462" s="24">
        <v>0.74833589792251587</v>
      </c>
      <c r="N462" s="24">
        <v>0.276924729347229</v>
      </c>
      <c r="P462" s="53">
        <v>14.925007961753414</v>
      </c>
      <c r="Q462" s="54">
        <v>497.64652035994294</v>
      </c>
      <c r="R462" s="54">
        <v>14.972358894953002</v>
      </c>
      <c r="S462" s="54">
        <v>614.23481277047176</v>
      </c>
      <c r="T462" s="54">
        <v>4.7350933199588496E-2</v>
      </c>
      <c r="U462" s="54">
        <v>116.58829241052882</v>
      </c>
      <c r="W462" s="69">
        <f t="shared" si="44"/>
        <v>1492003.1496549814</v>
      </c>
      <c r="X462" s="69">
        <f t="shared" si="45"/>
        <v>1496621.6546825296</v>
      </c>
      <c r="Y462" s="69">
        <f t="shared" si="42"/>
        <v>4618.5050275483209</v>
      </c>
      <c r="AA462" s="68">
        <f t="shared" si="46"/>
        <v>0</v>
      </c>
      <c r="AB462" s="68">
        <f t="shared" si="47"/>
        <v>1</v>
      </c>
      <c r="AC462" s="68">
        <f t="shared" si="43"/>
        <v>1</v>
      </c>
    </row>
    <row r="463" spans="1:29" x14ac:dyDescent="0.25">
      <c r="A463">
        <v>458</v>
      </c>
      <c r="C463" s="24">
        <v>1.3276353478431702E-2</v>
      </c>
      <c r="D463" s="24">
        <v>5.1089823246002197E-3</v>
      </c>
      <c r="E463" s="24">
        <v>0.31638740543236721</v>
      </c>
      <c r="F463" s="24">
        <v>0</v>
      </c>
      <c r="I463" s="53">
        <v>0</v>
      </c>
      <c r="J463" s="53">
        <v>4521.3033445179462</v>
      </c>
      <c r="K463" s="53">
        <v>0</v>
      </c>
      <c r="L463" s="24">
        <v>0.86043658852577209</v>
      </c>
      <c r="M463" s="24">
        <v>0.74550586938858032</v>
      </c>
      <c r="N463" s="24">
        <v>0.26789629459381104</v>
      </c>
      <c r="P463" s="53">
        <v>14.908382010046463</v>
      </c>
      <c r="Q463" s="54">
        <v>537.20534402063379</v>
      </c>
      <c r="R463" s="54">
        <v>14.968093778109212</v>
      </c>
      <c r="S463" s="54">
        <v>625.13239925099617</v>
      </c>
      <c r="T463" s="54">
        <v>5.9711768062749471E-2</v>
      </c>
      <c r="U463" s="54">
        <v>87.927055230362384</v>
      </c>
      <c r="W463" s="69">
        <f t="shared" si="44"/>
        <v>1490300.9956606256</v>
      </c>
      <c r="X463" s="69">
        <f t="shared" si="45"/>
        <v>1496184.2454116703</v>
      </c>
      <c r="Y463" s="69">
        <f t="shared" si="42"/>
        <v>5883.2497510445846</v>
      </c>
      <c r="AA463" s="68">
        <f t="shared" si="46"/>
        <v>0</v>
      </c>
      <c r="AB463" s="68">
        <f t="shared" si="47"/>
        <v>1</v>
      </c>
      <c r="AC463" s="68">
        <f t="shared" si="43"/>
        <v>1</v>
      </c>
    </row>
    <row r="464" spans="1:29" x14ac:dyDescent="0.25">
      <c r="A464">
        <v>459</v>
      </c>
      <c r="C464" s="24">
        <v>1.1921137571334839E-2</v>
      </c>
      <c r="D464" s="24">
        <v>4.2687058448791504E-3</v>
      </c>
      <c r="E464" s="24">
        <v>0.1498669250619255</v>
      </c>
      <c r="F464" s="24">
        <v>0</v>
      </c>
      <c r="I464" s="53">
        <v>0</v>
      </c>
      <c r="J464" s="53">
        <v>7917.3408448696136</v>
      </c>
      <c r="K464" s="53">
        <v>0</v>
      </c>
      <c r="L464" s="24">
        <v>0.84057134389877319</v>
      </c>
      <c r="M464" s="24">
        <v>0.7542305588722229</v>
      </c>
      <c r="N464" s="24">
        <v>0.30193200707435608</v>
      </c>
      <c r="P464" s="53">
        <v>14.618761687189513</v>
      </c>
      <c r="Q464" s="54">
        <v>580.12301118452274</v>
      </c>
      <c r="R464" s="54">
        <v>14.662601962713728</v>
      </c>
      <c r="S464" s="54">
        <v>607.31652055805341</v>
      </c>
      <c r="T464" s="54">
        <v>4.3840275524214434E-2</v>
      </c>
      <c r="U464" s="54">
        <v>27.193509373530674</v>
      </c>
      <c r="W464" s="69">
        <f t="shared" si="44"/>
        <v>1461296.0457077667</v>
      </c>
      <c r="X464" s="69">
        <f t="shared" si="45"/>
        <v>1465652.8797508148</v>
      </c>
      <c r="Y464" s="69">
        <f t="shared" si="42"/>
        <v>4356.834043047912</v>
      </c>
      <c r="AA464" s="68">
        <f t="shared" si="46"/>
        <v>0</v>
      </c>
      <c r="AB464" s="68">
        <f t="shared" si="47"/>
        <v>1</v>
      </c>
      <c r="AC464" s="68">
        <f t="shared" si="43"/>
        <v>1</v>
      </c>
    </row>
    <row r="465" spans="1:29" x14ac:dyDescent="0.25">
      <c r="A465">
        <v>460</v>
      </c>
      <c r="C465" s="24">
        <v>1.5940025448799133E-2</v>
      </c>
      <c r="D465" s="24">
        <v>1.4245077967643738E-2</v>
      </c>
      <c r="E465" s="24">
        <v>0.28446099439694106</v>
      </c>
      <c r="F465" s="24">
        <v>0</v>
      </c>
      <c r="I465" s="53">
        <v>0</v>
      </c>
      <c r="J465" s="53">
        <v>6699.1127096116543</v>
      </c>
      <c r="K465" s="53">
        <v>0</v>
      </c>
      <c r="L465" s="24">
        <v>0.81401729583740234</v>
      </c>
      <c r="M465" s="24">
        <v>0.80756545066833496</v>
      </c>
      <c r="N465" s="24">
        <v>0.23928284645080566</v>
      </c>
      <c r="P465" s="53">
        <v>14.101158593808144</v>
      </c>
      <c r="Q465" s="54">
        <v>618.23756655166312</v>
      </c>
      <c r="R465" s="54">
        <v>14.135221432355801</v>
      </c>
      <c r="S465" s="54">
        <v>644.08112521795886</v>
      </c>
      <c r="T465" s="54">
        <v>3.4062838547656682E-2</v>
      </c>
      <c r="U465" s="54">
        <v>25.843558666295735</v>
      </c>
      <c r="W465" s="69">
        <f t="shared" si="44"/>
        <v>1409497.6218142628</v>
      </c>
      <c r="X465" s="69">
        <f t="shared" si="45"/>
        <v>1412878.0621103621</v>
      </c>
      <c r="Y465" s="69">
        <f t="shared" si="42"/>
        <v>3380.4402960993725</v>
      </c>
      <c r="AA465" s="68">
        <f t="shared" si="46"/>
        <v>0</v>
      </c>
      <c r="AB465" s="68">
        <f t="shared" si="47"/>
        <v>1</v>
      </c>
      <c r="AC465" s="68">
        <f t="shared" si="43"/>
        <v>1</v>
      </c>
    </row>
    <row r="466" spans="1:29" x14ac:dyDescent="0.25">
      <c r="A466">
        <v>461</v>
      </c>
      <c r="C466" s="24">
        <v>3.6014676094055176E-2</v>
      </c>
      <c r="D466" s="24">
        <v>2.82326340675354E-3</v>
      </c>
      <c r="E466" s="24">
        <v>0.27946262821106399</v>
      </c>
      <c r="F466" s="24">
        <v>0</v>
      </c>
      <c r="I466" s="53">
        <v>0</v>
      </c>
      <c r="J466" s="53">
        <v>3659.6134305000305</v>
      </c>
      <c r="K466" s="53">
        <v>0</v>
      </c>
      <c r="L466" s="24">
        <v>0.85291504859924316</v>
      </c>
      <c r="M466" s="24">
        <v>0.75677341222763062</v>
      </c>
      <c r="N466" s="24">
        <v>0.25948882102966309</v>
      </c>
      <c r="P466" s="53">
        <v>14.482108338316044</v>
      </c>
      <c r="Q466" s="54">
        <v>451.29055801898824</v>
      </c>
      <c r="R466" s="54">
        <v>14.511401895954483</v>
      </c>
      <c r="S466" s="54">
        <v>595.17243786474796</v>
      </c>
      <c r="T466" s="54">
        <v>2.9293557638439438E-2</v>
      </c>
      <c r="U466" s="54">
        <v>143.88187984575973</v>
      </c>
      <c r="W466" s="69">
        <f t="shared" si="44"/>
        <v>1447759.5432735854</v>
      </c>
      <c r="X466" s="69">
        <f t="shared" si="45"/>
        <v>1450545.0171575835</v>
      </c>
      <c r="Y466" s="69">
        <f t="shared" si="42"/>
        <v>2785.4738839981842</v>
      </c>
      <c r="AA466" s="68">
        <f t="shared" si="46"/>
        <v>0</v>
      </c>
      <c r="AB466" s="68">
        <f t="shared" si="47"/>
        <v>1</v>
      </c>
      <c r="AC466" s="68">
        <f t="shared" si="43"/>
        <v>1</v>
      </c>
    </row>
    <row r="467" spans="1:29" x14ac:dyDescent="0.25">
      <c r="A467">
        <v>462</v>
      </c>
      <c r="C467" s="24">
        <v>2.6216089725494385E-2</v>
      </c>
      <c r="D467" s="24">
        <v>1.942676305770874E-2</v>
      </c>
      <c r="E467" s="24">
        <v>0.35891961126265981</v>
      </c>
      <c r="F467" s="24">
        <v>0</v>
      </c>
      <c r="I467" s="53">
        <v>0</v>
      </c>
      <c r="J467" s="53">
        <v>5883.2601644098759</v>
      </c>
      <c r="K467" s="53">
        <v>0</v>
      </c>
      <c r="L467" s="24">
        <v>0.84722986817359924</v>
      </c>
      <c r="M467" s="24">
        <v>0.73749458789825439</v>
      </c>
      <c r="N467" s="24">
        <v>0.33005452156066895</v>
      </c>
      <c r="P467" s="53">
        <v>14.503290169840684</v>
      </c>
      <c r="Q467" s="54">
        <v>551.89682684944717</v>
      </c>
      <c r="R467" s="54">
        <v>14.547485773285032</v>
      </c>
      <c r="S467" s="54">
        <v>636.3596655892685</v>
      </c>
      <c r="T467" s="54">
        <v>4.4195603444348919E-2</v>
      </c>
      <c r="U467" s="54">
        <v>84.462838739821336</v>
      </c>
      <c r="W467" s="69">
        <f t="shared" si="44"/>
        <v>1449777.1201572188</v>
      </c>
      <c r="X467" s="69">
        <f t="shared" si="45"/>
        <v>1454112.217662914</v>
      </c>
      <c r="Y467" s="69">
        <f t="shared" si="42"/>
        <v>4335.0975056950701</v>
      </c>
      <c r="AA467" s="68">
        <f t="shared" si="46"/>
        <v>0</v>
      </c>
      <c r="AB467" s="68">
        <f t="shared" si="47"/>
        <v>1</v>
      </c>
      <c r="AC467" s="68">
        <f t="shared" si="43"/>
        <v>1</v>
      </c>
    </row>
    <row r="468" spans="1:29" x14ac:dyDescent="0.25">
      <c r="A468">
        <v>463</v>
      </c>
      <c r="C468" s="24">
        <v>4.3381601572036743E-3</v>
      </c>
      <c r="D468" s="24">
        <v>1.3244748115539551E-2</v>
      </c>
      <c r="E468" s="24">
        <v>0.37929599289346583</v>
      </c>
      <c r="F468" s="24">
        <v>0</v>
      </c>
      <c r="I468" s="53">
        <v>0</v>
      </c>
      <c r="J468" s="53">
        <v>5499.7368715703487</v>
      </c>
      <c r="K468" s="53">
        <v>0</v>
      </c>
      <c r="L468" s="24">
        <v>0.88272655010223389</v>
      </c>
      <c r="M468" s="24">
        <v>0.70108473300933838</v>
      </c>
      <c r="N468" s="24">
        <v>0.30330023169517517</v>
      </c>
      <c r="P468" s="53">
        <v>15.458476099274167</v>
      </c>
      <c r="Q468" s="54">
        <v>487.78657731328559</v>
      </c>
      <c r="R468" s="54">
        <v>15.499184174681981</v>
      </c>
      <c r="S468" s="54">
        <v>614.89049045302318</v>
      </c>
      <c r="T468" s="54">
        <v>4.0708075407813737E-2</v>
      </c>
      <c r="U468" s="54">
        <v>127.10391313973759</v>
      </c>
      <c r="W468" s="69">
        <f t="shared" si="44"/>
        <v>1545359.8233501036</v>
      </c>
      <c r="X468" s="69">
        <f t="shared" si="45"/>
        <v>1549303.5269777451</v>
      </c>
      <c r="Y468" s="69">
        <f t="shared" si="42"/>
        <v>3943.7036276416366</v>
      </c>
      <c r="AA468" s="68">
        <f t="shared" si="46"/>
        <v>0</v>
      </c>
      <c r="AB468" s="68">
        <f t="shared" si="47"/>
        <v>1</v>
      </c>
      <c r="AC468" s="68">
        <f t="shared" si="43"/>
        <v>1</v>
      </c>
    </row>
    <row r="469" spans="1:29" x14ac:dyDescent="0.25">
      <c r="A469">
        <v>464</v>
      </c>
      <c r="C469" s="24">
        <v>2.2090926766395569E-2</v>
      </c>
      <c r="D469" s="24">
        <v>9.2578083276748657E-3</v>
      </c>
      <c r="E469" s="24">
        <v>0.26811675748694891</v>
      </c>
      <c r="F469" s="24">
        <v>0</v>
      </c>
      <c r="I469" s="53">
        <v>0</v>
      </c>
      <c r="J469" s="53">
        <v>5959.679838269949</v>
      </c>
      <c r="K469" s="53">
        <v>0</v>
      </c>
      <c r="L469" s="24">
        <v>0.81132829189300537</v>
      </c>
      <c r="M469" s="24">
        <v>0.72730207443237305</v>
      </c>
      <c r="N469" s="24">
        <v>0.30369144678115845</v>
      </c>
      <c r="P469" s="53">
        <v>13.977874055694125</v>
      </c>
      <c r="Q469" s="54">
        <v>491.72124154771967</v>
      </c>
      <c r="R469" s="54">
        <v>14.004479722489855</v>
      </c>
      <c r="S469" s="54">
        <v>605.44783881613716</v>
      </c>
      <c r="T469" s="54">
        <v>2.6605666795729732E-2</v>
      </c>
      <c r="U469" s="54">
        <v>113.72659726841749</v>
      </c>
      <c r="W469" s="69">
        <f t="shared" si="44"/>
        <v>1397295.6843278648</v>
      </c>
      <c r="X469" s="69">
        <f t="shared" si="45"/>
        <v>1399842.5244101693</v>
      </c>
      <c r="Y469" s="69">
        <f t="shared" si="42"/>
        <v>2546.8400823045554</v>
      </c>
      <c r="AA469" s="68">
        <f t="shared" si="46"/>
        <v>0</v>
      </c>
      <c r="AB469" s="68">
        <f t="shared" si="47"/>
        <v>1</v>
      </c>
      <c r="AC469" s="68">
        <f t="shared" si="43"/>
        <v>1</v>
      </c>
    </row>
    <row r="470" spans="1:29" x14ac:dyDescent="0.25">
      <c r="A470">
        <v>465</v>
      </c>
      <c r="C470" s="24">
        <v>1.7257928848266602E-3</v>
      </c>
      <c r="D470" s="24">
        <v>1.3387203216552734E-2</v>
      </c>
      <c r="E470" s="24">
        <v>0.46921548057345613</v>
      </c>
      <c r="F470" s="24">
        <v>0</v>
      </c>
      <c r="I470" s="53">
        <v>0</v>
      </c>
      <c r="J470" s="53">
        <v>4063.6607445776463</v>
      </c>
      <c r="K470" s="53">
        <v>0</v>
      </c>
      <c r="L470" s="24">
        <v>0.87519752979278564</v>
      </c>
      <c r="M470" s="24">
        <v>0.68326950073242188</v>
      </c>
      <c r="N470" s="24">
        <v>0.32890164852142334</v>
      </c>
      <c r="P470" s="53">
        <v>15.368143019436122</v>
      </c>
      <c r="Q470" s="54">
        <v>463.51839637672373</v>
      </c>
      <c r="R470" s="54">
        <v>15.402036283059786</v>
      </c>
      <c r="S470" s="54">
        <v>611.84303471608462</v>
      </c>
      <c r="T470" s="54">
        <v>3.3893263623664183E-2</v>
      </c>
      <c r="U470" s="54">
        <v>148.32463833936089</v>
      </c>
      <c r="W470" s="69">
        <f t="shared" si="44"/>
        <v>1536350.7835472357</v>
      </c>
      <c r="X470" s="69">
        <f t="shared" si="45"/>
        <v>1539591.7852712625</v>
      </c>
      <c r="Y470" s="69">
        <f t="shared" si="42"/>
        <v>3241.0017240270577</v>
      </c>
      <c r="AA470" s="68">
        <f t="shared" si="46"/>
        <v>0</v>
      </c>
      <c r="AB470" s="68">
        <f t="shared" si="47"/>
        <v>1</v>
      </c>
      <c r="AC470" s="68">
        <f t="shared" si="43"/>
        <v>1</v>
      </c>
    </row>
    <row r="471" spans="1:29" x14ac:dyDescent="0.25">
      <c r="A471">
        <v>466</v>
      </c>
      <c r="C471" s="24">
        <v>2.6639103889465332E-3</v>
      </c>
      <c r="D471" s="24">
        <v>1.57947838306427E-2</v>
      </c>
      <c r="E471" s="24">
        <v>0.23103599464997734</v>
      </c>
      <c r="F471" s="24">
        <v>0</v>
      </c>
      <c r="I471" s="53">
        <v>0</v>
      </c>
      <c r="J471" s="53">
        <v>4365.330096334219</v>
      </c>
      <c r="K471" s="53">
        <v>0</v>
      </c>
      <c r="L471" s="24">
        <v>0.87392312288284302</v>
      </c>
      <c r="M471" s="24">
        <v>0.71706950664520264</v>
      </c>
      <c r="N471" s="24">
        <v>0.30967739224433899</v>
      </c>
      <c r="P471" s="53">
        <v>15.316972707930899</v>
      </c>
      <c r="Q471" s="54">
        <v>489.66744083636956</v>
      </c>
      <c r="R471" s="54">
        <v>15.377045187012918</v>
      </c>
      <c r="S471" s="54">
        <v>601.42713318676124</v>
      </c>
      <c r="T471" s="54">
        <v>6.0072479082018404E-2</v>
      </c>
      <c r="U471" s="54">
        <v>111.75969235039167</v>
      </c>
      <c r="W471" s="69">
        <f t="shared" si="44"/>
        <v>1531207.6033522536</v>
      </c>
      <c r="X471" s="69">
        <f t="shared" si="45"/>
        <v>1537103.0915681052</v>
      </c>
      <c r="Y471" s="69">
        <f t="shared" si="42"/>
        <v>5895.4882158514492</v>
      </c>
      <c r="AA471" s="68">
        <f t="shared" si="46"/>
        <v>0</v>
      </c>
      <c r="AB471" s="68">
        <f t="shared" si="47"/>
        <v>1</v>
      </c>
      <c r="AC471" s="68">
        <f t="shared" si="43"/>
        <v>1</v>
      </c>
    </row>
    <row r="472" spans="1:29" x14ac:dyDescent="0.25">
      <c r="A472">
        <v>467</v>
      </c>
      <c r="C472" s="24">
        <v>1.3487696647644043E-2</v>
      </c>
      <c r="D472" s="24">
        <v>8.3968937397003174E-3</v>
      </c>
      <c r="E472" s="24">
        <v>0.18559377344217898</v>
      </c>
      <c r="F472" s="24">
        <v>0</v>
      </c>
      <c r="I472" s="53">
        <v>0</v>
      </c>
      <c r="J472" s="53">
        <v>4302.5519698858261</v>
      </c>
      <c r="K472" s="53">
        <v>0</v>
      </c>
      <c r="L472" s="24">
        <v>0.87624752521514893</v>
      </c>
      <c r="M472" s="24">
        <v>0.80509293079376221</v>
      </c>
      <c r="N472" s="24">
        <v>0.29253321886062622</v>
      </c>
      <c r="P472" s="53">
        <v>15.200247198889715</v>
      </c>
      <c r="Q472" s="54">
        <v>524.16240885536877</v>
      </c>
      <c r="R472" s="54">
        <v>15.255839804550687</v>
      </c>
      <c r="S472" s="54">
        <v>603.67105937100166</v>
      </c>
      <c r="T472" s="54">
        <v>5.5592605660972794E-2</v>
      </c>
      <c r="U472" s="54">
        <v>79.508650515632894</v>
      </c>
      <c r="W472" s="69">
        <f t="shared" si="44"/>
        <v>1519500.5574801161</v>
      </c>
      <c r="X472" s="69">
        <f t="shared" si="45"/>
        <v>1524980.3093956977</v>
      </c>
      <c r="Y472" s="69">
        <f t="shared" si="42"/>
        <v>5479.7519155816462</v>
      </c>
      <c r="AA472" s="68">
        <f t="shared" si="46"/>
        <v>0</v>
      </c>
      <c r="AB472" s="68">
        <f t="shared" si="47"/>
        <v>1</v>
      </c>
      <c r="AC472" s="68">
        <f t="shared" si="43"/>
        <v>1</v>
      </c>
    </row>
    <row r="473" spans="1:29" x14ac:dyDescent="0.25">
      <c r="A473">
        <v>468</v>
      </c>
      <c r="C473" s="24">
        <v>1.6862928867340088E-2</v>
      </c>
      <c r="D473" s="24">
        <v>1.945832371711731E-2</v>
      </c>
      <c r="E473" s="24">
        <v>0.55528627287506216</v>
      </c>
      <c r="F473" s="24">
        <v>0</v>
      </c>
      <c r="I473" s="53">
        <v>0</v>
      </c>
      <c r="J473" s="53">
        <v>6515.2067691087723</v>
      </c>
      <c r="K473" s="53">
        <v>0</v>
      </c>
      <c r="L473" s="24">
        <v>0.82119166851043701</v>
      </c>
      <c r="M473" s="24">
        <v>0.72529077529907227</v>
      </c>
      <c r="N473" s="24">
        <v>0.30178374052047729</v>
      </c>
      <c r="P473" s="53">
        <v>14.202517113959683</v>
      </c>
      <c r="Q473" s="54">
        <v>540.90237978523146</v>
      </c>
      <c r="R473" s="54">
        <v>14.228027775165335</v>
      </c>
      <c r="S473" s="54">
        <v>661.24514838562538</v>
      </c>
      <c r="T473" s="54">
        <v>2.5510661205652596E-2</v>
      </c>
      <c r="U473" s="54">
        <v>120.34276860039392</v>
      </c>
      <c r="W473" s="69">
        <f t="shared" si="44"/>
        <v>1419710.809016183</v>
      </c>
      <c r="X473" s="69">
        <f t="shared" si="45"/>
        <v>1422141.532368148</v>
      </c>
      <c r="Y473" s="69">
        <f t="shared" si="42"/>
        <v>2430.7233519648657</v>
      </c>
      <c r="AA473" s="68">
        <f t="shared" si="46"/>
        <v>0</v>
      </c>
      <c r="AB473" s="68">
        <f t="shared" si="47"/>
        <v>1</v>
      </c>
      <c r="AC473" s="68">
        <f t="shared" si="43"/>
        <v>1</v>
      </c>
    </row>
    <row r="474" spans="1:29" x14ac:dyDescent="0.25">
      <c r="A474">
        <v>469</v>
      </c>
      <c r="C474" s="24">
        <v>2.9233068227767944E-2</v>
      </c>
      <c r="D474" s="24">
        <v>3.7993729114532471E-2</v>
      </c>
      <c r="E474" s="24">
        <v>0.15725298698944182</v>
      </c>
      <c r="F474" s="24">
        <v>0</v>
      </c>
      <c r="I474" s="53">
        <v>0</v>
      </c>
      <c r="J474" s="53">
        <v>4883.4166955202818</v>
      </c>
      <c r="K474" s="53">
        <v>0</v>
      </c>
      <c r="L474" s="24">
        <v>0.84962311387062073</v>
      </c>
      <c r="M474" s="24">
        <v>0.74086427688598633</v>
      </c>
      <c r="N474" s="24">
        <v>0.28027373552322388</v>
      </c>
      <c r="P474" s="53">
        <v>14.504488317694726</v>
      </c>
      <c r="Q474" s="54">
        <v>491.52860333121345</v>
      </c>
      <c r="R474" s="54">
        <v>14.558406402689444</v>
      </c>
      <c r="S474" s="54">
        <v>594.5658139380588</v>
      </c>
      <c r="T474" s="54">
        <v>5.3918084994718285E-2</v>
      </c>
      <c r="U474" s="54">
        <v>103.03721060684535</v>
      </c>
      <c r="W474" s="69">
        <f t="shared" si="44"/>
        <v>1449957.3031661415</v>
      </c>
      <c r="X474" s="69">
        <f t="shared" si="45"/>
        <v>1455246.0744550063</v>
      </c>
      <c r="Y474" s="69">
        <f t="shared" si="42"/>
        <v>5288.771288864983</v>
      </c>
      <c r="AA474" s="68">
        <f t="shared" si="46"/>
        <v>0</v>
      </c>
      <c r="AB474" s="68">
        <f t="shared" si="47"/>
        <v>1</v>
      </c>
      <c r="AC474" s="68">
        <f t="shared" si="43"/>
        <v>1</v>
      </c>
    </row>
    <row r="475" spans="1:29" x14ac:dyDescent="0.25">
      <c r="A475">
        <v>470</v>
      </c>
      <c r="C475" s="24">
        <v>1.8041178584098816E-2</v>
      </c>
      <c r="D475" s="24">
        <v>1.3213023543357849E-2</v>
      </c>
      <c r="E475" s="24">
        <v>0.25741215142392737</v>
      </c>
      <c r="F475" s="24">
        <v>0</v>
      </c>
      <c r="I475" s="53">
        <v>0</v>
      </c>
      <c r="J475" s="53">
        <v>7499.2608278989792</v>
      </c>
      <c r="K475" s="53">
        <v>0</v>
      </c>
      <c r="L475" s="24">
        <v>0.85929670929908752</v>
      </c>
      <c r="M475" s="24">
        <v>0.82771968841552734</v>
      </c>
      <c r="N475" s="24">
        <v>0.28715449571609497</v>
      </c>
      <c r="P475" s="53">
        <v>14.860069573072318</v>
      </c>
      <c r="Q475" s="54">
        <v>578.56930355227939</v>
      </c>
      <c r="R475" s="54">
        <v>14.892759766785968</v>
      </c>
      <c r="S475" s="54">
        <v>627.31839961207436</v>
      </c>
      <c r="T475" s="54">
        <v>3.2690193713650118E-2</v>
      </c>
      <c r="U475" s="54">
        <v>48.749096059794965</v>
      </c>
      <c r="W475" s="69">
        <f t="shared" si="44"/>
        <v>1485428.3880036795</v>
      </c>
      <c r="X475" s="69">
        <f t="shared" si="45"/>
        <v>1488648.6582789847</v>
      </c>
      <c r="Y475" s="69">
        <f t="shared" si="42"/>
        <v>3220.2702753052172</v>
      </c>
      <c r="AA475" s="68">
        <f t="shared" si="46"/>
        <v>0</v>
      </c>
      <c r="AB475" s="68">
        <f t="shared" si="47"/>
        <v>1</v>
      </c>
      <c r="AC475" s="68">
        <f t="shared" si="43"/>
        <v>1</v>
      </c>
    </row>
    <row r="476" spans="1:29" x14ac:dyDescent="0.25">
      <c r="A476">
        <v>471</v>
      </c>
      <c r="C476" s="24">
        <v>1.2393981218338013E-2</v>
      </c>
      <c r="D476" s="24">
        <v>2.0916849374771118E-2</v>
      </c>
      <c r="E476" s="24">
        <v>0.28591005001711295</v>
      </c>
      <c r="F476" s="24">
        <v>0</v>
      </c>
      <c r="I476" s="53">
        <v>0</v>
      </c>
      <c r="J476" s="53">
        <v>3824.443556368351</v>
      </c>
      <c r="K476" s="53">
        <v>0</v>
      </c>
      <c r="L476" s="24">
        <v>0.88098746538162231</v>
      </c>
      <c r="M476" s="24">
        <v>0.76482796669006348</v>
      </c>
      <c r="N476" s="24">
        <v>0.29596412181854248</v>
      </c>
      <c r="P476" s="53">
        <v>15.318210376003533</v>
      </c>
      <c r="Q476" s="54">
        <v>459.23720993294188</v>
      </c>
      <c r="R476" s="54">
        <v>15.353988945666758</v>
      </c>
      <c r="S476" s="54">
        <v>597.81922817447276</v>
      </c>
      <c r="T476" s="54">
        <v>3.5778569663225568E-2</v>
      </c>
      <c r="U476" s="54">
        <v>138.58201824153088</v>
      </c>
      <c r="W476" s="69">
        <f t="shared" si="44"/>
        <v>1531361.8003904205</v>
      </c>
      <c r="X476" s="69">
        <f t="shared" si="45"/>
        <v>1534801.0753385015</v>
      </c>
      <c r="Y476" s="69">
        <f t="shared" si="42"/>
        <v>3439.2749480810257</v>
      </c>
      <c r="AA476" s="68">
        <f t="shared" si="46"/>
        <v>0</v>
      </c>
      <c r="AB476" s="68">
        <f t="shared" si="47"/>
        <v>1</v>
      </c>
      <c r="AC476" s="68">
        <f t="shared" si="43"/>
        <v>1</v>
      </c>
    </row>
    <row r="477" spans="1:29" x14ac:dyDescent="0.25">
      <c r="A477">
        <v>472</v>
      </c>
      <c r="C477" s="24">
        <v>1.8854185938835144E-2</v>
      </c>
      <c r="D477" s="24">
        <v>9.4327032566070557E-3</v>
      </c>
      <c r="E477" s="24">
        <v>9.9544506471674038E-2</v>
      </c>
      <c r="F477" s="24">
        <v>0</v>
      </c>
      <c r="I477" s="53">
        <v>0</v>
      </c>
      <c r="J477" s="53">
        <v>5927.3559600114822</v>
      </c>
      <c r="K477" s="53">
        <v>0</v>
      </c>
      <c r="L477" s="24">
        <v>0.81941878795623779</v>
      </c>
      <c r="M477" s="24">
        <v>0.72497856616973877</v>
      </c>
      <c r="N477" s="24">
        <v>0.32190704345703125</v>
      </c>
      <c r="P477" s="53">
        <v>14.149512690651314</v>
      </c>
      <c r="Q477" s="54">
        <v>518.3116011627676</v>
      </c>
      <c r="R477" s="54">
        <v>14.195753899955402</v>
      </c>
      <c r="S477" s="54">
        <v>591.57800658625183</v>
      </c>
      <c r="T477" s="54">
        <v>4.6241209304088926E-2</v>
      </c>
      <c r="U477" s="54">
        <v>73.26640542348423</v>
      </c>
      <c r="W477" s="69">
        <f t="shared" si="44"/>
        <v>1414432.9574639688</v>
      </c>
      <c r="X477" s="69">
        <f t="shared" si="45"/>
        <v>1418983.811988954</v>
      </c>
      <c r="Y477" s="69">
        <f t="shared" si="42"/>
        <v>4550.8545249854087</v>
      </c>
      <c r="AA477" s="68">
        <f t="shared" si="46"/>
        <v>0</v>
      </c>
      <c r="AB477" s="68">
        <f t="shared" si="47"/>
        <v>1</v>
      </c>
      <c r="AC477" s="68">
        <f t="shared" si="43"/>
        <v>1</v>
      </c>
    </row>
    <row r="478" spans="1:29" x14ac:dyDescent="0.25">
      <c r="A478">
        <v>473</v>
      </c>
      <c r="C478" s="24">
        <v>8.1827640533447266E-3</v>
      </c>
      <c r="D478" s="24">
        <v>6.5209865570068359E-3</v>
      </c>
      <c r="E478" s="24">
        <v>0.2997721538073691</v>
      </c>
      <c r="F478" s="24">
        <v>0</v>
      </c>
      <c r="I478" s="53">
        <v>0</v>
      </c>
      <c r="J478" s="53">
        <v>7947.627454996109</v>
      </c>
      <c r="K478" s="53">
        <v>0</v>
      </c>
      <c r="L478" s="24">
        <v>0.83916908502578735</v>
      </c>
      <c r="M478" s="24">
        <v>0.69114077091217041</v>
      </c>
      <c r="N478" s="24">
        <v>0.27039903402328491</v>
      </c>
      <c r="P478" s="53">
        <v>14.613957967261792</v>
      </c>
      <c r="Q478" s="54">
        <v>588.96631491994458</v>
      </c>
      <c r="R478" s="54">
        <v>14.674670743231019</v>
      </c>
      <c r="S478" s="54">
        <v>638.50744114833128</v>
      </c>
      <c r="T478" s="54">
        <v>6.0712775969227195E-2</v>
      </c>
      <c r="U478" s="54">
        <v>49.541126228386702</v>
      </c>
      <c r="W478" s="69">
        <f t="shared" si="44"/>
        <v>1460806.8304112591</v>
      </c>
      <c r="X478" s="69">
        <f t="shared" si="45"/>
        <v>1466828.5668819535</v>
      </c>
      <c r="Y478" s="69">
        <f t="shared" si="42"/>
        <v>6021.7364706943326</v>
      </c>
      <c r="AA478" s="68">
        <f t="shared" si="46"/>
        <v>0</v>
      </c>
      <c r="AB478" s="68">
        <f t="shared" si="47"/>
        <v>1</v>
      </c>
      <c r="AC478" s="68">
        <f t="shared" si="43"/>
        <v>1</v>
      </c>
    </row>
    <row r="479" spans="1:29" x14ac:dyDescent="0.25">
      <c r="A479">
        <v>474</v>
      </c>
      <c r="C479" s="24">
        <v>2.928316593170166E-2</v>
      </c>
      <c r="D479" s="24">
        <v>1.4452040195465088E-2</v>
      </c>
      <c r="E479" s="24">
        <v>0.14434785371906275</v>
      </c>
      <c r="F479" s="24">
        <v>0</v>
      </c>
      <c r="I479" s="53">
        <v>0</v>
      </c>
      <c r="J479" s="53">
        <v>4278.1117372214794</v>
      </c>
      <c r="K479" s="53">
        <v>0</v>
      </c>
      <c r="L479" s="24">
        <v>0.90708470344543457</v>
      </c>
      <c r="M479" s="24">
        <v>0.74162495136260986</v>
      </c>
      <c r="N479" s="24">
        <v>0.33687591552734375</v>
      </c>
      <c r="P479" s="53">
        <v>15.485995977244299</v>
      </c>
      <c r="Q479" s="54">
        <v>469.3898726795544</v>
      </c>
      <c r="R479" s="54">
        <v>15.54332387675815</v>
      </c>
      <c r="S479" s="54">
        <v>590.03654202659618</v>
      </c>
      <c r="T479" s="54">
        <v>5.7327899513850866E-2</v>
      </c>
      <c r="U479" s="54">
        <v>120.64666934704178</v>
      </c>
      <c r="W479" s="69">
        <f t="shared" si="44"/>
        <v>1548130.2078517503</v>
      </c>
      <c r="X479" s="69">
        <f t="shared" si="45"/>
        <v>1553742.3511337885</v>
      </c>
      <c r="Y479" s="69">
        <f t="shared" si="42"/>
        <v>5612.1432820380442</v>
      </c>
      <c r="AA479" s="68">
        <f t="shared" si="46"/>
        <v>0</v>
      </c>
      <c r="AB479" s="68">
        <f t="shared" si="47"/>
        <v>1</v>
      </c>
      <c r="AC479" s="68">
        <f t="shared" si="43"/>
        <v>1</v>
      </c>
    </row>
    <row r="480" spans="1:29" x14ac:dyDescent="0.25">
      <c r="A480">
        <v>475</v>
      </c>
      <c r="C480" s="24">
        <v>1.6248852014541626E-2</v>
      </c>
      <c r="D480" s="24">
        <v>3.1442552804946899E-2</v>
      </c>
      <c r="E480" s="24">
        <v>0.20626238038778585</v>
      </c>
      <c r="F480" s="24">
        <v>0</v>
      </c>
      <c r="I480" s="53">
        <v>0</v>
      </c>
      <c r="J480" s="53">
        <v>8921.0271835327148</v>
      </c>
      <c r="K480" s="53">
        <v>0</v>
      </c>
      <c r="L480" s="24">
        <v>0.85974261164665222</v>
      </c>
      <c r="M480" s="24">
        <v>0.67322111129760742</v>
      </c>
      <c r="N480" s="24">
        <v>0.32271641492843628</v>
      </c>
      <c r="P480" s="53">
        <v>14.855376328743381</v>
      </c>
      <c r="Q480" s="54">
        <v>576.5732747722368</v>
      </c>
      <c r="R480" s="54">
        <v>14.921774302881813</v>
      </c>
      <c r="S480" s="54">
        <v>617.18868561158206</v>
      </c>
      <c r="T480" s="54">
        <v>6.6397974138432403E-2</v>
      </c>
      <c r="U480" s="54">
        <v>40.615410839345259</v>
      </c>
      <c r="W480" s="69">
        <f t="shared" si="44"/>
        <v>1484961.0595995658</v>
      </c>
      <c r="X480" s="69">
        <f t="shared" si="45"/>
        <v>1491560.2416025698</v>
      </c>
      <c r="Y480" s="69">
        <f t="shared" si="42"/>
        <v>6599.1820030038944</v>
      </c>
      <c r="AA480" s="68">
        <f t="shared" si="46"/>
        <v>0</v>
      </c>
      <c r="AB480" s="68">
        <f t="shared" si="47"/>
        <v>1</v>
      </c>
      <c r="AC480" s="68">
        <f t="shared" si="43"/>
        <v>1</v>
      </c>
    </row>
    <row r="481" spans="1:29" x14ac:dyDescent="0.25">
      <c r="A481">
        <v>476</v>
      </c>
      <c r="C481" s="24">
        <v>3.3370912075042725E-2</v>
      </c>
      <c r="D481" s="24">
        <v>2.6217788457870483E-2</v>
      </c>
      <c r="E481" s="24">
        <v>0.18660688853571542</v>
      </c>
      <c r="F481" s="24">
        <v>0</v>
      </c>
      <c r="I481" s="53">
        <v>0</v>
      </c>
      <c r="J481" s="53">
        <v>4453.6287896335125</v>
      </c>
      <c r="K481" s="53">
        <v>0</v>
      </c>
      <c r="L481" s="24">
        <v>0.88267457485198975</v>
      </c>
      <c r="M481" s="24">
        <v>0.72693091630935669</v>
      </c>
      <c r="N481" s="24">
        <v>0.29044803977012634</v>
      </c>
      <c r="P481" s="53">
        <v>15.008526742800409</v>
      </c>
      <c r="Q481" s="54">
        <v>462.28238222274933</v>
      </c>
      <c r="R481" s="54">
        <v>15.059092728220341</v>
      </c>
      <c r="S481" s="54">
        <v>591.90640258279029</v>
      </c>
      <c r="T481" s="54">
        <v>5.0565985419931181E-2</v>
      </c>
      <c r="U481" s="54">
        <v>129.62402036004096</v>
      </c>
      <c r="W481" s="69">
        <f t="shared" si="44"/>
        <v>1500390.3918978181</v>
      </c>
      <c r="X481" s="69">
        <f t="shared" si="45"/>
        <v>1505317.3664194513</v>
      </c>
      <c r="Y481" s="69">
        <f t="shared" si="42"/>
        <v>4926.9745216330775</v>
      </c>
      <c r="AA481" s="68">
        <f t="shared" si="46"/>
        <v>0</v>
      </c>
      <c r="AB481" s="68">
        <f t="shared" si="47"/>
        <v>1</v>
      </c>
      <c r="AC481" s="68">
        <f t="shared" si="43"/>
        <v>1</v>
      </c>
    </row>
    <row r="482" spans="1:29" x14ac:dyDescent="0.25">
      <c r="A482">
        <v>477</v>
      </c>
      <c r="C482" s="24">
        <v>1.695898175239563E-2</v>
      </c>
      <c r="D482" s="24">
        <v>1.2868195772171021E-2</v>
      </c>
      <c r="E482" s="24">
        <v>0.22676082202123427</v>
      </c>
      <c r="F482" s="24">
        <v>0</v>
      </c>
      <c r="I482" s="53">
        <v>0</v>
      </c>
      <c r="J482" s="53">
        <v>4776.7511568963528</v>
      </c>
      <c r="K482" s="53">
        <v>0</v>
      </c>
      <c r="L482" s="24">
        <v>0.86034473776817322</v>
      </c>
      <c r="M482" s="24">
        <v>0.6119842529296875</v>
      </c>
      <c r="N482" s="24">
        <v>0.30416381359100342</v>
      </c>
      <c r="P482" s="53">
        <v>14.817295066363705</v>
      </c>
      <c r="Q482" s="54">
        <v>518.93762426635431</v>
      </c>
      <c r="R482" s="54">
        <v>14.910920344464326</v>
      </c>
      <c r="S482" s="54">
        <v>607.80593190320292</v>
      </c>
      <c r="T482" s="54">
        <v>9.3625278100621045E-2</v>
      </c>
      <c r="U482" s="54">
        <v>88.868307636848613</v>
      </c>
      <c r="W482" s="69">
        <f t="shared" si="44"/>
        <v>1481210.5690121041</v>
      </c>
      <c r="X482" s="69">
        <f t="shared" si="45"/>
        <v>1490484.2285145295</v>
      </c>
      <c r="Y482" s="69">
        <f t="shared" si="42"/>
        <v>9273.6595024252565</v>
      </c>
      <c r="AA482" s="68">
        <f t="shared" si="46"/>
        <v>0</v>
      </c>
      <c r="AB482" s="68">
        <f t="shared" si="47"/>
        <v>1</v>
      </c>
      <c r="AC482" s="68">
        <f t="shared" si="43"/>
        <v>1</v>
      </c>
    </row>
    <row r="483" spans="1:29" x14ac:dyDescent="0.25">
      <c r="A483">
        <v>478</v>
      </c>
      <c r="C483" s="24">
        <v>1.2542769312858582E-2</v>
      </c>
      <c r="D483" s="24">
        <v>1.4557704329490662E-2</v>
      </c>
      <c r="E483" s="24">
        <v>0.2059671865828259</v>
      </c>
      <c r="F483" s="24">
        <v>0</v>
      </c>
      <c r="I483" s="53">
        <v>0</v>
      </c>
      <c r="J483" s="53">
        <v>5159.0753719210625</v>
      </c>
      <c r="K483" s="53">
        <v>0</v>
      </c>
      <c r="L483" s="24">
        <v>0.86109530925750732</v>
      </c>
      <c r="M483" s="24">
        <v>0.77027040719985962</v>
      </c>
      <c r="N483" s="24">
        <v>0.35986208915710449</v>
      </c>
      <c r="P483" s="53">
        <v>14.953944141688677</v>
      </c>
      <c r="Q483" s="54">
        <v>533.08446232342658</v>
      </c>
      <c r="R483" s="54">
        <v>15.005520998583496</v>
      </c>
      <c r="S483" s="54">
        <v>608.14934121237729</v>
      </c>
      <c r="T483" s="54">
        <v>5.1576856894818945E-2</v>
      </c>
      <c r="U483" s="54">
        <v>75.064878888950716</v>
      </c>
      <c r="W483" s="69">
        <f t="shared" si="44"/>
        <v>1494861.3297065443</v>
      </c>
      <c r="X483" s="69">
        <f t="shared" si="45"/>
        <v>1499943.9505171373</v>
      </c>
      <c r="Y483" s="69">
        <f t="shared" si="42"/>
        <v>5082.6208105929436</v>
      </c>
      <c r="AA483" s="68">
        <f t="shared" si="46"/>
        <v>0</v>
      </c>
      <c r="AB483" s="68">
        <f t="shared" si="47"/>
        <v>1</v>
      </c>
      <c r="AC483" s="68">
        <f t="shared" si="43"/>
        <v>1</v>
      </c>
    </row>
    <row r="484" spans="1:29" x14ac:dyDescent="0.25">
      <c r="A484">
        <v>479</v>
      </c>
      <c r="C484" s="24">
        <v>2.0174682140350342E-2</v>
      </c>
      <c r="D484" s="24">
        <v>1.4717444777488708E-2</v>
      </c>
      <c r="E484" s="24">
        <v>0.47310961418030867</v>
      </c>
      <c r="F484" s="24">
        <v>0</v>
      </c>
      <c r="I484" s="53">
        <v>0</v>
      </c>
      <c r="J484" s="53">
        <v>5870.4381808638573</v>
      </c>
      <c r="K484" s="53">
        <v>0</v>
      </c>
      <c r="L484" s="24">
        <v>0.88891512155532837</v>
      </c>
      <c r="M484" s="24">
        <v>0.76752454042434692</v>
      </c>
      <c r="N484" s="24">
        <v>0.32687336206436157</v>
      </c>
      <c r="P484" s="53">
        <v>15.318907857690913</v>
      </c>
      <c r="Q484" s="54">
        <v>531.58368914550704</v>
      </c>
      <c r="R484" s="54">
        <v>15.353217978430397</v>
      </c>
      <c r="S484" s="54">
        <v>644.67754255148873</v>
      </c>
      <c r="T484" s="54">
        <v>3.4310120739483807E-2</v>
      </c>
      <c r="U484" s="54">
        <v>113.09385340598169</v>
      </c>
      <c r="W484" s="69">
        <f t="shared" si="44"/>
        <v>1531359.2020799457</v>
      </c>
      <c r="X484" s="69">
        <f t="shared" si="45"/>
        <v>1534677.1203004883</v>
      </c>
      <c r="Y484" s="69">
        <f t="shared" si="42"/>
        <v>3317.9182205423995</v>
      </c>
      <c r="AA484" s="68">
        <f t="shared" si="46"/>
        <v>0</v>
      </c>
      <c r="AB484" s="68">
        <f t="shared" si="47"/>
        <v>1</v>
      </c>
      <c r="AC484" s="68">
        <f t="shared" si="43"/>
        <v>1</v>
      </c>
    </row>
    <row r="485" spans="1:29" x14ac:dyDescent="0.25">
      <c r="A485">
        <v>480</v>
      </c>
      <c r="C485" s="24">
        <v>2.0058989524841309E-2</v>
      </c>
      <c r="D485" s="24">
        <v>3.1564414501190186E-2</v>
      </c>
      <c r="E485" s="24">
        <v>0.37141769979389994</v>
      </c>
      <c r="F485" s="24">
        <v>0</v>
      </c>
      <c r="I485" s="53">
        <v>0</v>
      </c>
      <c r="J485" s="53">
        <v>6456.5334469079971</v>
      </c>
      <c r="K485" s="53">
        <v>0</v>
      </c>
      <c r="L485" s="24">
        <v>0.88998180627822876</v>
      </c>
      <c r="M485" s="24">
        <v>0.68035554885864258</v>
      </c>
      <c r="N485" s="24">
        <v>0.26460814476013184</v>
      </c>
      <c r="P485" s="53">
        <v>15.342074651154586</v>
      </c>
      <c r="Q485" s="54">
        <v>488.41406020489222</v>
      </c>
      <c r="R485" s="54">
        <v>15.381398677769184</v>
      </c>
      <c r="S485" s="54">
        <v>614.31182122023438</v>
      </c>
      <c r="T485" s="54">
        <v>3.9324026614597329E-2</v>
      </c>
      <c r="U485" s="54">
        <v>125.89776101534216</v>
      </c>
      <c r="W485" s="69">
        <f t="shared" si="44"/>
        <v>1533719.0510552537</v>
      </c>
      <c r="X485" s="69">
        <f t="shared" si="45"/>
        <v>1537525.5559556982</v>
      </c>
      <c r="Y485" s="69">
        <f t="shared" si="42"/>
        <v>3806.5049004443908</v>
      </c>
      <c r="AA485" s="68">
        <f t="shared" si="46"/>
        <v>0</v>
      </c>
      <c r="AB485" s="68">
        <f t="shared" si="47"/>
        <v>1</v>
      </c>
      <c r="AC485" s="68">
        <f t="shared" si="43"/>
        <v>1</v>
      </c>
    </row>
    <row r="486" spans="1:29" x14ac:dyDescent="0.25">
      <c r="A486">
        <v>481</v>
      </c>
      <c r="C486" s="24">
        <v>5.956798791885376E-3</v>
      </c>
      <c r="D486" s="24">
        <v>2.5478273630142212E-2</v>
      </c>
      <c r="E486" s="24">
        <v>0.24567499378974852</v>
      </c>
      <c r="F486" s="24">
        <v>0</v>
      </c>
      <c r="I486" s="53">
        <v>0</v>
      </c>
      <c r="J486" s="53">
        <v>4535.1684093475342</v>
      </c>
      <c r="K486" s="53">
        <v>0</v>
      </c>
      <c r="L486" s="24">
        <v>0.82366073131561279</v>
      </c>
      <c r="M486" s="24">
        <v>0.76277226209640503</v>
      </c>
      <c r="N486" s="24">
        <v>0.34824705123901367</v>
      </c>
      <c r="P486" s="53">
        <v>14.407826918099975</v>
      </c>
      <c r="Q486" s="54">
        <v>508.9017064225971</v>
      </c>
      <c r="R486" s="54">
        <v>14.448539283901054</v>
      </c>
      <c r="S486" s="54">
        <v>607.67987457312859</v>
      </c>
      <c r="T486" s="54">
        <v>4.0712365801079287E-2</v>
      </c>
      <c r="U486" s="54">
        <v>98.778168150531485</v>
      </c>
      <c r="W486" s="69">
        <f t="shared" si="44"/>
        <v>1440273.7901035747</v>
      </c>
      <c r="X486" s="69">
        <f t="shared" si="45"/>
        <v>1444246.2485155324</v>
      </c>
      <c r="Y486" s="69">
        <f t="shared" si="42"/>
        <v>3972.4584119573969</v>
      </c>
      <c r="AA486" s="68">
        <f t="shared" si="46"/>
        <v>0</v>
      </c>
      <c r="AB486" s="68">
        <f t="shared" si="47"/>
        <v>1</v>
      </c>
      <c r="AC486" s="68">
        <f t="shared" si="43"/>
        <v>1</v>
      </c>
    </row>
    <row r="487" spans="1:29" x14ac:dyDescent="0.25">
      <c r="A487">
        <v>482</v>
      </c>
      <c r="C487" s="24">
        <v>2.3221760988235474E-2</v>
      </c>
      <c r="D487" s="24">
        <v>1.5332013368606567E-2</v>
      </c>
      <c r="E487" s="24">
        <v>0.33448342568178446</v>
      </c>
      <c r="F487" s="24">
        <v>0</v>
      </c>
      <c r="I487" s="53">
        <v>0</v>
      </c>
      <c r="J487" s="53">
        <v>3306.0600981116295</v>
      </c>
      <c r="K487" s="53">
        <v>0</v>
      </c>
      <c r="L487" s="24">
        <v>0.86249586939811707</v>
      </c>
      <c r="M487" s="24">
        <v>0.72452497482299805</v>
      </c>
      <c r="N487" s="24">
        <v>0.29688483476638794</v>
      </c>
      <c r="P487" s="53">
        <v>14.822080655839658</v>
      </c>
      <c r="Q487" s="54">
        <v>454.47032062833159</v>
      </c>
      <c r="R487" s="54">
        <v>14.861057519770924</v>
      </c>
      <c r="S487" s="54">
        <v>599.42795986060821</v>
      </c>
      <c r="T487" s="54">
        <v>3.8976863931265981E-2</v>
      </c>
      <c r="U487" s="54">
        <v>144.95763923227662</v>
      </c>
      <c r="W487" s="69">
        <f t="shared" si="44"/>
        <v>1481753.5952633375</v>
      </c>
      <c r="X487" s="69">
        <f t="shared" si="45"/>
        <v>1485506.3240172318</v>
      </c>
      <c r="Y487" s="69">
        <f t="shared" si="42"/>
        <v>3752.7287538943215</v>
      </c>
      <c r="AA487" s="68">
        <f t="shared" si="46"/>
        <v>0</v>
      </c>
      <c r="AB487" s="68">
        <f t="shared" si="47"/>
        <v>1</v>
      </c>
      <c r="AC487" s="68">
        <f t="shared" si="43"/>
        <v>1</v>
      </c>
    </row>
    <row r="488" spans="1:29" x14ac:dyDescent="0.25">
      <c r="A488">
        <v>483</v>
      </c>
      <c r="C488" s="24">
        <v>3.4481465816497803E-2</v>
      </c>
      <c r="D488" s="24">
        <v>2.146872878074646E-2</v>
      </c>
      <c r="E488" s="24">
        <v>0.39310933618100929</v>
      </c>
      <c r="F488" s="24">
        <v>0</v>
      </c>
      <c r="I488" s="53">
        <v>0</v>
      </c>
      <c r="J488" s="53">
        <v>5312.7342835068703</v>
      </c>
      <c r="K488" s="53">
        <v>0</v>
      </c>
      <c r="L488" s="24">
        <v>0.83361226320266724</v>
      </c>
      <c r="M488" s="24">
        <v>0.77576750516891479</v>
      </c>
      <c r="N488" s="24">
        <v>0.32442981004714966</v>
      </c>
      <c r="P488" s="53">
        <v>14.184358486719463</v>
      </c>
      <c r="Q488" s="54">
        <v>474.44761696084703</v>
      </c>
      <c r="R488" s="54">
        <v>14.203955195105253</v>
      </c>
      <c r="S488" s="54">
        <v>610.88236494305715</v>
      </c>
      <c r="T488" s="54">
        <v>1.9596708385790862E-2</v>
      </c>
      <c r="U488" s="54">
        <v>136.43474798221013</v>
      </c>
      <c r="W488" s="69">
        <f t="shared" si="44"/>
        <v>1417961.4010549854</v>
      </c>
      <c r="X488" s="69">
        <f t="shared" si="45"/>
        <v>1419784.6371455821</v>
      </c>
      <c r="Y488" s="69">
        <f t="shared" si="42"/>
        <v>1823.236090596876</v>
      </c>
      <c r="AA488" s="68">
        <f t="shared" si="46"/>
        <v>0</v>
      </c>
      <c r="AB488" s="68">
        <f t="shared" si="47"/>
        <v>1</v>
      </c>
      <c r="AC488" s="68">
        <f t="shared" si="43"/>
        <v>1</v>
      </c>
    </row>
    <row r="489" spans="1:29" x14ac:dyDescent="0.25">
      <c r="A489">
        <v>484</v>
      </c>
      <c r="C489" s="24">
        <v>8.6544454097747803E-3</v>
      </c>
      <c r="D489" s="24">
        <v>1.3322383165359497E-2</v>
      </c>
      <c r="E489" s="24">
        <v>0.25741499593191353</v>
      </c>
      <c r="F489" s="24">
        <v>0</v>
      </c>
      <c r="I489" s="53">
        <v>0</v>
      </c>
      <c r="J489" s="53">
        <v>5377.4821572005749</v>
      </c>
      <c r="K489" s="53">
        <v>0</v>
      </c>
      <c r="L489" s="24">
        <v>0.81807076930999756</v>
      </c>
      <c r="M489" s="24">
        <v>0.79294109344482422</v>
      </c>
      <c r="N489" s="24">
        <v>0.31097537279129028</v>
      </c>
      <c r="P489" s="53">
        <v>14.290240241017713</v>
      </c>
      <c r="Q489" s="54">
        <v>515.25070288826646</v>
      </c>
      <c r="R489" s="54">
        <v>14.315890052429689</v>
      </c>
      <c r="S489" s="54">
        <v>610.66729520711863</v>
      </c>
      <c r="T489" s="54">
        <v>2.5649811411975421E-2</v>
      </c>
      <c r="U489" s="54">
        <v>95.416592318852167</v>
      </c>
      <c r="W489" s="69">
        <f t="shared" si="44"/>
        <v>1428508.7733988832</v>
      </c>
      <c r="X489" s="69">
        <f t="shared" si="45"/>
        <v>1430978.3379477619</v>
      </c>
      <c r="Y489" s="69">
        <f t="shared" si="42"/>
        <v>2469.5645488786899</v>
      </c>
      <c r="AA489" s="68">
        <f t="shared" si="46"/>
        <v>0</v>
      </c>
      <c r="AB489" s="68">
        <f t="shared" si="47"/>
        <v>1</v>
      </c>
      <c r="AC489" s="68">
        <f t="shared" si="43"/>
        <v>1</v>
      </c>
    </row>
    <row r="490" spans="1:29" x14ac:dyDescent="0.25">
      <c r="A490">
        <v>485</v>
      </c>
      <c r="C490" s="24">
        <v>6.7379176616668701E-3</v>
      </c>
      <c r="D490" s="24">
        <v>1.7848476767539978E-2</v>
      </c>
      <c r="E490" s="24">
        <v>0.23328850783368837</v>
      </c>
      <c r="F490" s="24">
        <v>0</v>
      </c>
      <c r="I490" s="53">
        <v>0</v>
      </c>
      <c r="J490" s="53">
        <v>7505.9104710817337</v>
      </c>
      <c r="K490" s="53">
        <v>0</v>
      </c>
      <c r="L490" s="24">
        <v>0.83961033821105957</v>
      </c>
      <c r="M490" s="24">
        <v>0.72713953256607056</v>
      </c>
      <c r="N490" s="24">
        <v>0.32073646783828735</v>
      </c>
      <c r="P490" s="53">
        <v>14.681036995801586</v>
      </c>
      <c r="Q490" s="54">
        <v>516.99351196159137</v>
      </c>
      <c r="R490" s="54">
        <v>14.718880628924712</v>
      </c>
      <c r="S490" s="54">
        <v>608.03100867990372</v>
      </c>
      <c r="T490" s="54">
        <v>3.7843633123125997E-2</v>
      </c>
      <c r="U490" s="54">
        <v>91.037496718312354</v>
      </c>
      <c r="W490" s="69">
        <f t="shared" si="44"/>
        <v>1467586.706068197</v>
      </c>
      <c r="X490" s="69">
        <f t="shared" si="45"/>
        <v>1471280.0318837913</v>
      </c>
      <c r="Y490" s="69">
        <f t="shared" si="42"/>
        <v>3693.3258155942872</v>
      </c>
      <c r="AA490" s="68">
        <f t="shared" si="46"/>
        <v>0</v>
      </c>
      <c r="AB490" s="68">
        <f t="shared" si="47"/>
        <v>1</v>
      </c>
      <c r="AC490" s="68">
        <f t="shared" si="43"/>
        <v>1</v>
      </c>
    </row>
    <row r="491" spans="1:29" x14ac:dyDescent="0.25">
      <c r="A491">
        <v>486</v>
      </c>
      <c r="C491" s="24">
        <v>1.2431085109710693E-2</v>
      </c>
      <c r="D491" s="24">
        <v>1.714731752872467E-2</v>
      </c>
      <c r="E491" s="24">
        <v>0.13426601755516887</v>
      </c>
      <c r="F491" s="24">
        <v>0</v>
      </c>
      <c r="I491" s="53">
        <v>0</v>
      </c>
      <c r="J491" s="53">
        <v>4116.35497584939</v>
      </c>
      <c r="K491" s="53">
        <v>0</v>
      </c>
      <c r="L491" s="24">
        <v>0.86050599813461304</v>
      </c>
      <c r="M491" s="24">
        <v>0.7802274227142334</v>
      </c>
      <c r="N491" s="24">
        <v>0.37124443054199219</v>
      </c>
      <c r="P491" s="53">
        <v>14.952380220650754</v>
      </c>
      <c r="Q491" s="54">
        <v>492.73056785438462</v>
      </c>
      <c r="R491" s="54">
        <v>15.002662820838434</v>
      </c>
      <c r="S491" s="54">
        <v>592.516874723162</v>
      </c>
      <c r="T491" s="54">
        <v>5.028260018768016E-2</v>
      </c>
      <c r="U491" s="54">
        <v>99.786306868777388</v>
      </c>
      <c r="W491" s="69">
        <f t="shared" si="44"/>
        <v>1494745.291497221</v>
      </c>
      <c r="X491" s="69">
        <f t="shared" si="45"/>
        <v>1499673.7652091202</v>
      </c>
      <c r="Y491" s="69">
        <f t="shared" si="42"/>
        <v>4928.4737118992389</v>
      </c>
      <c r="AA491" s="68">
        <f t="shared" si="46"/>
        <v>0</v>
      </c>
      <c r="AB491" s="68">
        <f t="shared" si="47"/>
        <v>1</v>
      </c>
      <c r="AC491" s="68">
        <f t="shared" si="43"/>
        <v>1</v>
      </c>
    </row>
    <row r="492" spans="1:29" x14ac:dyDescent="0.25">
      <c r="A492">
        <v>487</v>
      </c>
      <c r="C492" s="24">
        <v>3.134077787399292E-2</v>
      </c>
      <c r="D492" s="24">
        <v>2.5166571140289307E-2</v>
      </c>
      <c r="E492" s="24">
        <v>0.12666678111739793</v>
      </c>
      <c r="F492" s="24">
        <v>0</v>
      </c>
      <c r="I492" s="53">
        <v>0</v>
      </c>
      <c r="J492" s="53">
        <v>5379.5543499290943</v>
      </c>
      <c r="K492" s="53">
        <v>0</v>
      </c>
      <c r="L492" s="24">
        <v>0.86189371347427368</v>
      </c>
      <c r="M492" s="24">
        <v>0.72916030883789063</v>
      </c>
      <c r="N492" s="24">
        <v>0.26564419269561768</v>
      </c>
      <c r="P492" s="53">
        <v>14.659244924223353</v>
      </c>
      <c r="Q492" s="54">
        <v>547.34506681722894</v>
      </c>
      <c r="R492" s="54">
        <v>14.735648261313823</v>
      </c>
      <c r="S492" s="54">
        <v>598.76372606244217</v>
      </c>
      <c r="T492" s="54">
        <v>7.6403337090470202E-2</v>
      </c>
      <c r="U492" s="54">
        <v>51.418659245213234</v>
      </c>
      <c r="W492" s="69">
        <f t="shared" si="44"/>
        <v>1465377.1473555181</v>
      </c>
      <c r="X492" s="69">
        <f t="shared" si="45"/>
        <v>1472966.0624053199</v>
      </c>
      <c r="Y492" s="69">
        <f t="shared" si="42"/>
        <v>7588.9150498018071</v>
      </c>
      <c r="AA492" s="68">
        <f t="shared" si="46"/>
        <v>0</v>
      </c>
      <c r="AB492" s="68">
        <f t="shared" si="47"/>
        <v>1</v>
      </c>
      <c r="AC492" s="68">
        <f t="shared" si="43"/>
        <v>1</v>
      </c>
    </row>
    <row r="493" spans="1:29" x14ac:dyDescent="0.25">
      <c r="A493">
        <v>488</v>
      </c>
      <c r="C493" s="24">
        <v>5.3626000881195068E-3</v>
      </c>
      <c r="D493" s="24">
        <v>2.3715153336524963E-2</v>
      </c>
      <c r="E493" s="24">
        <v>0.27032680879595211</v>
      </c>
      <c r="F493" s="24">
        <v>0</v>
      </c>
      <c r="I493" s="53">
        <v>0</v>
      </c>
      <c r="J493" s="53">
        <v>5610.5572730302811</v>
      </c>
      <c r="K493" s="53">
        <v>0</v>
      </c>
      <c r="L493" s="24">
        <v>0.87773656845092773</v>
      </c>
      <c r="M493" s="24">
        <v>0.76609611511230469</v>
      </c>
      <c r="N493" s="24">
        <v>0.32227766513824463</v>
      </c>
      <c r="P493" s="53">
        <v>15.370160768258222</v>
      </c>
      <c r="Q493" s="54">
        <v>488.63825642181575</v>
      </c>
      <c r="R493" s="54">
        <v>15.406975499603677</v>
      </c>
      <c r="S493" s="54">
        <v>604.83689747595349</v>
      </c>
      <c r="T493" s="54">
        <v>3.6814731345454987E-2</v>
      </c>
      <c r="U493" s="54">
        <v>116.19864105413774</v>
      </c>
      <c r="W493" s="69">
        <f t="shared" si="44"/>
        <v>1536527.4385694005</v>
      </c>
      <c r="X493" s="69">
        <f t="shared" si="45"/>
        <v>1540092.7130628917</v>
      </c>
      <c r="Y493" s="69">
        <f t="shared" si="42"/>
        <v>3565.2744934913612</v>
      </c>
      <c r="AA493" s="68">
        <f t="shared" si="46"/>
        <v>0</v>
      </c>
      <c r="AB493" s="68">
        <f t="shared" si="47"/>
        <v>1</v>
      </c>
      <c r="AC493" s="68">
        <f t="shared" si="43"/>
        <v>1</v>
      </c>
    </row>
    <row r="494" spans="1:29" x14ac:dyDescent="0.25">
      <c r="A494">
        <v>489</v>
      </c>
      <c r="C494" s="24">
        <v>1.156577467918396E-2</v>
      </c>
      <c r="D494" s="24">
        <v>3.3638834953308105E-2</v>
      </c>
      <c r="E494" s="24">
        <v>0.14070393342894413</v>
      </c>
      <c r="F494" s="24">
        <v>0</v>
      </c>
      <c r="I494" s="53">
        <v>0</v>
      </c>
      <c r="J494" s="53">
        <v>5251.0644309222698</v>
      </c>
      <c r="K494" s="53">
        <v>0</v>
      </c>
      <c r="L494" s="24">
        <v>0.78152799606323242</v>
      </c>
      <c r="M494" s="24">
        <v>0.70497763156890869</v>
      </c>
      <c r="N494" s="24">
        <v>0.32386767864227295</v>
      </c>
      <c r="P494" s="53">
        <v>13.579296016590165</v>
      </c>
      <c r="Q494" s="54">
        <v>540.43982110014849</v>
      </c>
      <c r="R494" s="54">
        <v>13.635477507650187</v>
      </c>
      <c r="S494" s="54">
        <v>600.00262240890197</v>
      </c>
      <c r="T494" s="54">
        <v>5.6181491060021571E-2</v>
      </c>
      <c r="U494" s="54">
        <v>59.562801308753478</v>
      </c>
      <c r="W494" s="69">
        <f t="shared" si="44"/>
        <v>1357389.1618379164</v>
      </c>
      <c r="X494" s="69">
        <f t="shared" si="45"/>
        <v>1362947.7481426098</v>
      </c>
      <c r="Y494" s="69">
        <f t="shared" si="42"/>
        <v>5558.5863046934037</v>
      </c>
      <c r="AA494" s="68">
        <f t="shared" si="46"/>
        <v>0</v>
      </c>
      <c r="AB494" s="68">
        <f t="shared" si="47"/>
        <v>1</v>
      </c>
      <c r="AC494" s="68">
        <f t="shared" si="43"/>
        <v>1</v>
      </c>
    </row>
    <row r="495" spans="1:29" x14ac:dyDescent="0.25">
      <c r="A495">
        <v>490</v>
      </c>
      <c r="C495" s="24">
        <v>2.0413532853126526E-2</v>
      </c>
      <c r="D495" s="24">
        <v>1.7126411199569702E-2</v>
      </c>
      <c r="E495" s="24">
        <v>0.26262548214357884</v>
      </c>
      <c r="F495" s="24">
        <v>0</v>
      </c>
      <c r="I495" s="53">
        <v>0</v>
      </c>
      <c r="J495" s="53">
        <v>7186.494767665863</v>
      </c>
      <c r="K495" s="53">
        <v>0</v>
      </c>
      <c r="L495" s="24">
        <v>0.82034677267074585</v>
      </c>
      <c r="M495" s="24">
        <v>0.70404052734375</v>
      </c>
      <c r="N495" s="24">
        <v>0.30675703287124634</v>
      </c>
      <c r="P495" s="53">
        <v>14.142170090231943</v>
      </c>
      <c r="Q495" s="54">
        <v>531.61893447098396</v>
      </c>
      <c r="R495" s="54">
        <v>14.180555833531752</v>
      </c>
      <c r="S495" s="54">
        <v>615.53304275388473</v>
      </c>
      <c r="T495" s="54">
        <v>3.838574329980915E-2</v>
      </c>
      <c r="U495" s="54">
        <v>83.91410828290077</v>
      </c>
      <c r="W495" s="69">
        <f t="shared" si="44"/>
        <v>1413685.3900887233</v>
      </c>
      <c r="X495" s="69">
        <f t="shared" si="45"/>
        <v>1417440.0503104215</v>
      </c>
      <c r="Y495" s="69">
        <f t="shared" si="42"/>
        <v>3754.6602216980145</v>
      </c>
      <c r="AA495" s="68">
        <f t="shared" si="46"/>
        <v>0</v>
      </c>
      <c r="AB495" s="68">
        <f t="shared" si="47"/>
        <v>1</v>
      </c>
      <c r="AC495" s="68">
        <f t="shared" si="43"/>
        <v>1</v>
      </c>
    </row>
    <row r="496" spans="1:29" x14ac:dyDescent="0.25">
      <c r="A496">
        <v>491</v>
      </c>
      <c r="C496" s="24">
        <v>4.1289448738098145E-2</v>
      </c>
      <c r="D496" s="24">
        <v>2.4834990501403809E-2</v>
      </c>
      <c r="E496" s="24">
        <v>0.27099941564650154</v>
      </c>
      <c r="F496" s="24">
        <v>0</v>
      </c>
      <c r="I496" s="53">
        <v>0</v>
      </c>
      <c r="J496" s="53">
        <v>7960.2561891078949</v>
      </c>
      <c r="K496" s="53">
        <v>0</v>
      </c>
      <c r="L496" s="24">
        <v>0.89156496524810791</v>
      </c>
      <c r="M496" s="24">
        <v>0.72791492938995361</v>
      </c>
      <c r="N496" s="24">
        <v>0.26119351387023926</v>
      </c>
      <c r="P496" s="53">
        <v>14.990272056980864</v>
      </c>
      <c r="Q496" s="54">
        <v>605.1481325998742</v>
      </c>
      <c r="R496" s="54">
        <v>15.068154831294816</v>
      </c>
      <c r="S496" s="54">
        <v>637.33272844032388</v>
      </c>
      <c r="T496" s="54">
        <v>7.7882774313952297E-2</v>
      </c>
      <c r="U496" s="54">
        <v>32.184595840449674</v>
      </c>
      <c r="W496" s="69">
        <f t="shared" si="44"/>
        <v>1498422.0575654865</v>
      </c>
      <c r="X496" s="69">
        <f t="shared" si="45"/>
        <v>1506178.1504010411</v>
      </c>
      <c r="Y496" s="69">
        <f t="shared" si="42"/>
        <v>7756.0928355547803</v>
      </c>
      <c r="AA496" s="68">
        <f t="shared" si="46"/>
        <v>0</v>
      </c>
      <c r="AB496" s="68">
        <f t="shared" si="47"/>
        <v>1</v>
      </c>
      <c r="AC496" s="68">
        <f t="shared" si="43"/>
        <v>1</v>
      </c>
    </row>
    <row r="497" spans="1:29" x14ac:dyDescent="0.25">
      <c r="A497">
        <v>492</v>
      </c>
      <c r="C497" s="24">
        <v>6.3569247722625732E-3</v>
      </c>
      <c r="D497" s="24">
        <v>2.3555248975753784E-2</v>
      </c>
      <c r="E497" s="24">
        <v>0.31583064947118406</v>
      </c>
      <c r="F497" s="24">
        <v>0</v>
      </c>
      <c r="I497" s="53">
        <v>0</v>
      </c>
      <c r="J497" s="53">
        <v>4249.8181574046612</v>
      </c>
      <c r="K497" s="53">
        <v>0</v>
      </c>
      <c r="L497" s="24">
        <v>0.87887299060821533</v>
      </c>
      <c r="M497" s="24">
        <v>0.80676519870758057</v>
      </c>
      <c r="N497" s="24">
        <v>0.25311028957366943</v>
      </c>
      <c r="P497" s="53">
        <v>15.34781606632194</v>
      </c>
      <c r="Q497" s="54">
        <v>527.94450374233952</v>
      </c>
      <c r="R497" s="54">
        <v>15.400416972396725</v>
      </c>
      <c r="S497" s="54">
        <v>621.94583604906018</v>
      </c>
      <c r="T497" s="54">
        <v>5.2600906074784959E-2</v>
      </c>
      <c r="U497" s="54">
        <v>94.001332306720656</v>
      </c>
      <c r="W497" s="69">
        <f t="shared" si="44"/>
        <v>1534253.6621284517</v>
      </c>
      <c r="X497" s="69">
        <f t="shared" si="45"/>
        <v>1539419.7514036235</v>
      </c>
      <c r="Y497" s="69">
        <f t="shared" si="42"/>
        <v>5166.0892751717756</v>
      </c>
      <c r="AA497" s="68">
        <f t="shared" si="46"/>
        <v>0</v>
      </c>
      <c r="AB497" s="68">
        <f t="shared" si="47"/>
        <v>1</v>
      </c>
      <c r="AC497" s="68">
        <f t="shared" si="43"/>
        <v>1</v>
      </c>
    </row>
    <row r="498" spans="1:29" x14ac:dyDescent="0.25">
      <c r="A498">
        <v>493</v>
      </c>
      <c r="C498" s="24">
        <v>1.0412827134132385E-2</v>
      </c>
      <c r="D498" s="24">
        <v>9.509548544883728E-3</v>
      </c>
      <c r="E498" s="24">
        <v>0.63893425839468454</v>
      </c>
      <c r="F498" s="24">
        <v>0</v>
      </c>
      <c r="I498" s="53">
        <v>0</v>
      </c>
      <c r="J498" s="53">
        <v>4753.8918443024158</v>
      </c>
      <c r="K498" s="53">
        <v>0</v>
      </c>
      <c r="L498" s="24">
        <v>0.90050888061523438</v>
      </c>
      <c r="M498" s="24">
        <v>0.72717922925949097</v>
      </c>
      <c r="N498" s="24">
        <v>0.33578991889953613</v>
      </c>
      <c r="P498" s="53">
        <v>15.632757370703185</v>
      </c>
      <c r="Q498" s="54">
        <v>548.1161983377898</v>
      </c>
      <c r="R498" s="54">
        <v>15.671032017322784</v>
      </c>
      <c r="S498" s="54">
        <v>678.28126767981018</v>
      </c>
      <c r="T498" s="54">
        <v>3.8274646619598229E-2</v>
      </c>
      <c r="U498" s="54">
        <v>130.16506934202039</v>
      </c>
      <c r="W498" s="69">
        <f t="shared" si="44"/>
        <v>1562727.6208719807</v>
      </c>
      <c r="X498" s="69">
        <f t="shared" si="45"/>
        <v>1566424.9204645986</v>
      </c>
      <c r="Y498" s="69">
        <f t="shared" si="42"/>
        <v>3697.2995926178028</v>
      </c>
      <c r="AA498" s="68">
        <f t="shared" si="46"/>
        <v>0</v>
      </c>
      <c r="AB498" s="68">
        <f t="shared" si="47"/>
        <v>1</v>
      </c>
      <c r="AC498" s="68">
        <f t="shared" si="43"/>
        <v>1</v>
      </c>
    </row>
    <row r="499" spans="1:29" x14ac:dyDescent="0.25">
      <c r="A499">
        <v>494</v>
      </c>
      <c r="C499" s="24">
        <v>1.7277538776397705E-2</v>
      </c>
      <c r="D499" s="24">
        <v>2.5228559970855713E-2</v>
      </c>
      <c r="E499" s="24">
        <v>0.30198271756212541</v>
      </c>
      <c r="F499" s="24">
        <v>0</v>
      </c>
      <c r="I499" s="53">
        <v>0</v>
      </c>
      <c r="J499" s="53">
        <v>6133.0851167440414</v>
      </c>
      <c r="K499" s="53">
        <v>0</v>
      </c>
      <c r="L499" s="24">
        <v>0.88421428203582764</v>
      </c>
      <c r="M499" s="24">
        <v>0.7597542405128479</v>
      </c>
      <c r="N499" s="24">
        <v>0.2727663516998291</v>
      </c>
      <c r="P499" s="53">
        <v>15.281003820284921</v>
      </c>
      <c r="Q499" s="54">
        <v>519.94595602113839</v>
      </c>
      <c r="R499" s="54">
        <v>15.327863448522971</v>
      </c>
      <c r="S499" s="54">
        <v>617.48941542830926</v>
      </c>
      <c r="T499" s="54">
        <v>4.6859628238049567E-2</v>
      </c>
      <c r="U499" s="54">
        <v>97.543459407170872</v>
      </c>
      <c r="W499" s="69">
        <f t="shared" si="44"/>
        <v>1527580.4360724711</v>
      </c>
      <c r="X499" s="69">
        <f t="shared" si="45"/>
        <v>1532168.8554368687</v>
      </c>
      <c r="Y499" s="69">
        <f t="shared" si="42"/>
        <v>4588.4193643977851</v>
      </c>
      <c r="AA499" s="68">
        <f t="shared" si="46"/>
        <v>0</v>
      </c>
      <c r="AB499" s="68">
        <f t="shared" si="47"/>
        <v>1</v>
      </c>
      <c r="AC499" s="68">
        <f t="shared" si="43"/>
        <v>1</v>
      </c>
    </row>
    <row r="500" spans="1:29" x14ac:dyDescent="0.25">
      <c r="A500">
        <v>495</v>
      </c>
      <c r="C500" s="24">
        <v>1.3184681534767151E-2</v>
      </c>
      <c r="D500" s="24">
        <v>4.5406222343444824E-3</v>
      </c>
      <c r="E500" s="24">
        <v>0.30111065190040581</v>
      </c>
      <c r="F500" s="24">
        <v>0</v>
      </c>
      <c r="I500" s="53">
        <v>0</v>
      </c>
      <c r="J500" s="53">
        <v>5433.6921311914921</v>
      </c>
      <c r="K500" s="53">
        <v>0</v>
      </c>
      <c r="L500" s="24">
        <v>0.82576805353164673</v>
      </c>
      <c r="M500" s="24">
        <v>0.69190216064453125</v>
      </c>
      <c r="N500" s="24">
        <v>0.33326137065887451</v>
      </c>
      <c r="P500" s="53">
        <v>14.327556331212715</v>
      </c>
      <c r="Q500" s="54">
        <v>513.87983278597255</v>
      </c>
      <c r="R500" s="54">
        <v>14.373471702947224</v>
      </c>
      <c r="S500" s="54">
        <v>615.60062990935592</v>
      </c>
      <c r="T500" s="54">
        <v>4.5915371734508881E-2</v>
      </c>
      <c r="U500" s="54">
        <v>101.72079712338336</v>
      </c>
      <c r="W500" s="69">
        <f t="shared" si="44"/>
        <v>1432241.7532884856</v>
      </c>
      <c r="X500" s="69">
        <f t="shared" si="45"/>
        <v>1436731.5696648131</v>
      </c>
      <c r="Y500" s="69">
        <f t="shared" si="42"/>
        <v>4489.8163763275043</v>
      </c>
      <c r="AA500" s="68">
        <f t="shared" si="46"/>
        <v>0</v>
      </c>
      <c r="AB500" s="68">
        <f t="shared" si="47"/>
        <v>1</v>
      </c>
      <c r="AC500" s="68">
        <f t="shared" si="43"/>
        <v>1</v>
      </c>
    </row>
    <row r="501" spans="1:29" x14ac:dyDescent="0.25">
      <c r="A501">
        <v>496</v>
      </c>
      <c r="C501" s="24">
        <v>2.3785889148712158E-2</v>
      </c>
      <c r="D501" s="24">
        <v>5.2893996238708496E-2</v>
      </c>
      <c r="E501" s="24">
        <v>0.30415628297145442</v>
      </c>
      <c r="F501" s="24">
        <v>0</v>
      </c>
      <c r="I501" s="53">
        <v>0</v>
      </c>
      <c r="J501" s="53">
        <v>6782.3706194758415</v>
      </c>
      <c r="K501" s="53">
        <v>0</v>
      </c>
      <c r="L501" s="24">
        <v>0.82521593570709229</v>
      </c>
      <c r="M501" s="24">
        <v>0.72030413150787354</v>
      </c>
      <c r="N501" s="24">
        <v>0.27218723297119141</v>
      </c>
      <c r="P501" s="53">
        <v>14.140579393132032</v>
      </c>
      <c r="Q501" s="54">
        <v>584.74938085740007</v>
      </c>
      <c r="R501" s="54">
        <v>14.201987227257485</v>
      </c>
      <c r="S501" s="54">
        <v>637.9474586288145</v>
      </c>
      <c r="T501" s="54">
        <v>6.1407834125452254E-2</v>
      </c>
      <c r="U501" s="54">
        <v>53.198077771414432</v>
      </c>
      <c r="W501" s="69">
        <f t="shared" si="44"/>
        <v>1413473.1899323459</v>
      </c>
      <c r="X501" s="69">
        <f t="shared" si="45"/>
        <v>1419560.7752671198</v>
      </c>
      <c r="Y501" s="69">
        <f t="shared" si="42"/>
        <v>6087.5853347738112</v>
      </c>
      <c r="AA501" s="68">
        <f t="shared" si="46"/>
        <v>0</v>
      </c>
      <c r="AB501" s="68">
        <f t="shared" si="47"/>
        <v>1</v>
      </c>
      <c r="AC501" s="68">
        <f t="shared" si="43"/>
        <v>1</v>
      </c>
    </row>
    <row r="502" spans="1:29" x14ac:dyDescent="0.25">
      <c r="A502">
        <v>497</v>
      </c>
      <c r="C502" s="24">
        <v>1.6733109951019287E-2</v>
      </c>
      <c r="D502" s="24">
        <v>3.6879777908325195E-3</v>
      </c>
      <c r="E502" s="24">
        <v>0.186786617363873</v>
      </c>
      <c r="F502" s="24">
        <v>0</v>
      </c>
      <c r="I502" s="53">
        <v>0</v>
      </c>
      <c r="J502" s="53">
        <v>5642.7344679832458</v>
      </c>
      <c r="K502" s="53">
        <v>0</v>
      </c>
      <c r="L502" s="24">
        <v>0.86808294057846069</v>
      </c>
      <c r="M502" s="24">
        <v>0.77387648820877075</v>
      </c>
      <c r="N502" s="24">
        <v>0.25303089618682861</v>
      </c>
      <c r="P502" s="53">
        <v>15.026591208787293</v>
      </c>
      <c r="Q502" s="54">
        <v>503.7709972855547</v>
      </c>
      <c r="R502" s="54">
        <v>15.067330458806858</v>
      </c>
      <c r="S502" s="54">
        <v>599.78191811215117</v>
      </c>
      <c r="T502" s="54">
        <v>4.0739250019564466E-2</v>
      </c>
      <c r="U502" s="54">
        <v>96.010920826596475</v>
      </c>
      <c r="W502" s="69">
        <f t="shared" si="44"/>
        <v>1502155.3498814437</v>
      </c>
      <c r="X502" s="69">
        <f t="shared" si="45"/>
        <v>1506133.2639625736</v>
      </c>
      <c r="Y502" s="69">
        <f t="shared" si="42"/>
        <v>3977.9140811298503</v>
      </c>
      <c r="AA502" s="68">
        <f t="shared" si="46"/>
        <v>0</v>
      </c>
      <c r="AB502" s="68">
        <f t="shared" si="47"/>
        <v>1</v>
      </c>
      <c r="AC502" s="68">
        <f t="shared" si="43"/>
        <v>1</v>
      </c>
    </row>
    <row r="503" spans="1:29" x14ac:dyDescent="0.25">
      <c r="A503">
        <v>498</v>
      </c>
      <c r="C503" s="24">
        <v>2.8708755970001221E-2</v>
      </c>
      <c r="D503" s="24">
        <v>5.095556378364563E-3</v>
      </c>
      <c r="E503" s="24">
        <v>0.53561443054071978</v>
      </c>
      <c r="F503" s="24">
        <v>0</v>
      </c>
      <c r="I503" s="53">
        <v>0</v>
      </c>
      <c r="J503" s="53">
        <v>6763.8931795954704</v>
      </c>
      <c r="K503" s="53">
        <v>0</v>
      </c>
      <c r="L503" s="24">
        <v>0.84218040108680725</v>
      </c>
      <c r="M503" s="24">
        <v>0.72545313835144043</v>
      </c>
      <c r="N503" s="24">
        <v>0.34594297409057617</v>
      </c>
      <c r="P503" s="53">
        <v>14.412618854379238</v>
      </c>
      <c r="Q503" s="54">
        <v>488.73455126395436</v>
      </c>
      <c r="R503" s="54">
        <v>14.429327598749518</v>
      </c>
      <c r="S503" s="54">
        <v>630.00279196855956</v>
      </c>
      <c r="T503" s="54">
        <v>1.6708744370280471E-2</v>
      </c>
      <c r="U503" s="54">
        <v>141.2682407046052</v>
      </c>
      <c r="W503" s="69">
        <f t="shared" si="44"/>
        <v>1440773.1508866597</v>
      </c>
      <c r="X503" s="69">
        <f t="shared" si="45"/>
        <v>1442302.7570829832</v>
      </c>
      <c r="Y503" s="69">
        <f t="shared" si="42"/>
        <v>1529.6061963234417</v>
      </c>
      <c r="AA503" s="68">
        <f t="shared" si="46"/>
        <v>0</v>
      </c>
      <c r="AB503" s="68">
        <f t="shared" si="47"/>
        <v>1</v>
      </c>
      <c r="AC503" s="68">
        <f t="shared" si="43"/>
        <v>1</v>
      </c>
    </row>
    <row r="504" spans="1:29" x14ac:dyDescent="0.25">
      <c r="A504">
        <v>499</v>
      </c>
      <c r="C504" s="24">
        <v>3.6584734916687012E-2</v>
      </c>
      <c r="D504" s="24">
        <v>1.2056589126586914E-2</v>
      </c>
      <c r="E504" s="24">
        <v>0.21469436249498697</v>
      </c>
      <c r="F504" s="24">
        <v>0</v>
      </c>
      <c r="I504" s="53">
        <v>0</v>
      </c>
      <c r="J504" s="53">
        <v>6121.6764152050018</v>
      </c>
      <c r="K504" s="53">
        <v>0</v>
      </c>
      <c r="L504" s="24">
        <v>0.87933826446533203</v>
      </c>
      <c r="M504" s="24">
        <v>0.71141958236694336</v>
      </c>
      <c r="N504" s="24">
        <v>0.28913038969039917</v>
      </c>
      <c r="P504" s="53">
        <v>14.898638197345846</v>
      </c>
      <c r="Q504" s="54">
        <v>522.28299882773047</v>
      </c>
      <c r="R504" s="54">
        <v>14.949807611335864</v>
      </c>
      <c r="S504" s="54">
        <v>606.82862474266892</v>
      </c>
      <c r="T504" s="54">
        <v>5.1169413990017176E-2</v>
      </c>
      <c r="U504" s="54">
        <v>84.545625914938455</v>
      </c>
      <c r="W504" s="69">
        <f t="shared" si="44"/>
        <v>1489341.5367357568</v>
      </c>
      <c r="X504" s="69">
        <f t="shared" si="45"/>
        <v>1494373.9325088437</v>
      </c>
      <c r="Y504" s="69">
        <f t="shared" si="42"/>
        <v>5032.3957730867787</v>
      </c>
      <c r="AA504" s="68">
        <f t="shared" si="46"/>
        <v>0</v>
      </c>
      <c r="AB504" s="68">
        <f t="shared" si="47"/>
        <v>1</v>
      </c>
      <c r="AC504" s="68">
        <f t="shared" si="43"/>
        <v>1</v>
      </c>
    </row>
    <row r="505" spans="1:29" x14ac:dyDescent="0.25">
      <c r="A505">
        <v>500</v>
      </c>
      <c r="C505" s="24">
        <v>8.6486339569091797E-3</v>
      </c>
      <c r="D505" s="24">
        <v>6.4641237258911133E-3</v>
      </c>
      <c r="E505" s="24">
        <v>0.1621865875558795</v>
      </c>
      <c r="F505" s="24">
        <v>0</v>
      </c>
      <c r="I505" s="53">
        <v>0</v>
      </c>
      <c r="J505" s="53">
        <v>5142.9076120257378</v>
      </c>
      <c r="K505" s="53">
        <v>0</v>
      </c>
      <c r="L505" s="24">
        <v>0.83054947853088379</v>
      </c>
      <c r="M505" s="24">
        <v>0.70263481140136719</v>
      </c>
      <c r="N505" s="24">
        <v>0.35398292541503906</v>
      </c>
      <c r="P505" s="53">
        <v>14.491243397261965</v>
      </c>
      <c r="Q505" s="54">
        <v>488.39201543941601</v>
      </c>
      <c r="R505" s="54">
        <v>14.534971761816156</v>
      </c>
      <c r="S505" s="54">
        <v>594.51808171826644</v>
      </c>
      <c r="T505" s="54">
        <v>4.3728364554191046E-2</v>
      </c>
      <c r="U505" s="54">
        <v>106.12606627885043</v>
      </c>
      <c r="W505" s="69">
        <f t="shared" si="44"/>
        <v>1448635.9477107569</v>
      </c>
      <c r="X505" s="69">
        <f t="shared" si="45"/>
        <v>1452902.6580998972</v>
      </c>
      <c r="Y505" s="69">
        <f t="shared" si="42"/>
        <v>4266.7103891402548</v>
      </c>
      <c r="AA505" s="68">
        <f t="shared" si="46"/>
        <v>0</v>
      </c>
      <c r="AB505" s="68">
        <f t="shared" si="47"/>
        <v>1</v>
      </c>
      <c r="AC505" s="68">
        <f t="shared" si="43"/>
        <v>1</v>
      </c>
    </row>
    <row r="506" spans="1:29" x14ac:dyDescent="0.25">
      <c r="A506">
        <v>501</v>
      </c>
      <c r="C506" s="24">
        <v>1.5299171209335327E-2</v>
      </c>
      <c r="D506" s="24">
        <v>4.6401321887969971E-3</v>
      </c>
      <c r="E506" s="24">
        <v>0.18935852892479629</v>
      </c>
      <c r="F506" s="24">
        <v>0</v>
      </c>
      <c r="I506" s="53">
        <v>0</v>
      </c>
      <c r="J506" s="53">
        <v>6002.944428473711</v>
      </c>
      <c r="K506" s="53">
        <v>0</v>
      </c>
      <c r="L506" s="24">
        <v>0.82995760440826416</v>
      </c>
      <c r="M506" s="24">
        <v>0.6951369047164917</v>
      </c>
      <c r="N506" s="24">
        <v>0.24420762062072754</v>
      </c>
      <c r="P506" s="53">
        <v>14.373200908689938</v>
      </c>
      <c r="Q506" s="54">
        <v>507.52894262888782</v>
      </c>
      <c r="R506" s="54">
        <v>14.423692099940173</v>
      </c>
      <c r="S506" s="54">
        <v>600.81780543316268</v>
      </c>
      <c r="T506" s="54">
        <v>5.049119125023438E-2</v>
      </c>
      <c r="U506" s="54">
        <v>93.288862804274856</v>
      </c>
      <c r="W506" s="69">
        <f t="shared" si="44"/>
        <v>1436812.5619263649</v>
      </c>
      <c r="X506" s="69">
        <f t="shared" si="45"/>
        <v>1441768.392188584</v>
      </c>
      <c r="Y506" s="69">
        <f t="shared" si="42"/>
        <v>4955.8302622191632</v>
      </c>
      <c r="AA506" s="68">
        <f t="shared" si="46"/>
        <v>0</v>
      </c>
      <c r="AB506" s="68">
        <f t="shared" si="47"/>
        <v>1</v>
      </c>
      <c r="AC506" s="68">
        <f t="shared" si="43"/>
        <v>1</v>
      </c>
    </row>
    <row r="507" spans="1:29" x14ac:dyDescent="0.25">
      <c r="A507">
        <v>502</v>
      </c>
      <c r="C507" s="24">
        <v>9.7096562385559082E-3</v>
      </c>
      <c r="D507" s="24">
        <v>1.4244511723518372E-2</v>
      </c>
      <c r="E507" s="24">
        <v>0.21381317156409291</v>
      </c>
      <c r="F507" s="24">
        <v>0</v>
      </c>
      <c r="I507" s="53">
        <v>0</v>
      </c>
      <c r="J507" s="53">
        <v>5813.3760467171669</v>
      </c>
      <c r="K507" s="53">
        <v>0</v>
      </c>
      <c r="L507" s="24">
        <v>0.82398521900177002</v>
      </c>
      <c r="M507" s="24">
        <v>0.77167403697967529</v>
      </c>
      <c r="N507" s="24">
        <v>0.31841528415679932</v>
      </c>
      <c r="P507" s="53">
        <v>14.35754061665145</v>
      </c>
      <c r="Q507" s="54">
        <v>561.11264281458148</v>
      </c>
      <c r="R507" s="54">
        <v>14.401025547893788</v>
      </c>
      <c r="S507" s="54">
        <v>615.43079130840772</v>
      </c>
      <c r="T507" s="54">
        <v>4.3484931242337765E-2</v>
      </c>
      <c r="U507" s="54">
        <v>54.318148493826243</v>
      </c>
      <c r="W507" s="69">
        <f t="shared" si="44"/>
        <v>1435192.9490223303</v>
      </c>
      <c r="X507" s="69">
        <f t="shared" si="45"/>
        <v>1439487.1239980704</v>
      </c>
      <c r="Y507" s="69">
        <f t="shared" si="42"/>
        <v>4294.1749757399502</v>
      </c>
      <c r="AA507" s="68">
        <f t="shared" si="46"/>
        <v>0</v>
      </c>
      <c r="AB507" s="68">
        <f t="shared" si="47"/>
        <v>1</v>
      </c>
      <c r="AC507" s="68">
        <f t="shared" si="43"/>
        <v>1</v>
      </c>
    </row>
    <row r="508" spans="1:29" x14ac:dyDescent="0.25">
      <c r="A508">
        <v>503</v>
      </c>
      <c r="C508" s="24">
        <v>1.3185843825340271E-2</v>
      </c>
      <c r="D508" s="24">
        <v>9.5805376768112183E-3</v>
      </c>
      <c r="E508" s="24">
        <v>0.25341539748005365</v>
      </c>
      <c r="F508" s="24">
        <v>0</v>
      </c>
      <c r="I508" s="53">
        <v>0</v>
      </c>
      <c r="J508" s="53">
        <v>8768.2157754898071</v>
      </c>
      <c r="K508" s="53">
        <v>0</v>
      </c>
      <c r="L508" s="24">
        <v>0.85984969139099121</v>
      </c>
      <c r="M508" s="24">
        <v>0.7241748571395874</v>
      </c>
      <c r="N508" s="24">
        <v>0.27143710851669312</v>
      </c>
      <c r="P508" s="53">
        <v>14.938941888089349</v>
      </c>
      <c r="Q508" s="54">
        <v>525.988928600235</v>
      </c>
      <c r="R508" s="54">
        <v>14.975241599976492</v>
      </c>
      <c r="S508" s="54">
        <v>612.78337502085935</v>
      </c>
      <c r="T508" s="54">
        <v>3.6299711887142649E-2</v>
      </c>
      <c r="U508" s="54">
        <v>86.794446420624354</v>
      </c>
      <c r="W508" s="69">
        <f t="shared" si="44"/>
        <v>1493368.1998803348</v>
      </c>
      <c r="X508" s="69">
        <f t="shared" si="45"/>
        <v>1496911.3766226284</v>
      </c>
      <c r="Y508" s="69">
        <f t="shared" si="42"/>
        <v>3543.1767422936405</v>
      </c>
      <c r="AA508" s="68">
        <f t="shared" si="46"/>
        <v>0</v>
      </c>
      <c r="AB508" s="68">
        <f t="shared" si="47"/>
        <v>1</v>
      </c>
      <c r="AC508" s="68">
        <f t="shared" si="43"/>
        <v>1</v>
      </c>
    </row>
    <row r="509" spans="1:29" x14ac:dyDescent="0.25">
      <c r="A509">
        <v>504</v>
      </c>
      <c r="C509" s="24">
        <v>1.7170369625091553E-2</v>
      </c>
      <c r="D509" s="24">
        <v>1.1196047067642212E-2</v>
      </c>
      <c r="E509" s="24">
        <v>0.13350885176033578</v>
      </c>
      <c r="F509" s="24">
        <v>0</v>
      </c>
      <c r="I509" s="53">
        <v>0</v>
      </c>
      <c r="J509" s="53">
        <v>3657.4923433363438</v>
      </c>
      <c r="K509" s="53">
        <v>0</v>
      </c>
      <c r="L509" s="24">
        <v>0.80584478378295898</v>
      </c>
      <c r="M509" s="24">
        <v>0.74371206760406494</v>
      </c>
      <c r="N509" s="24">
        <v>0.31658899784088135</v>
      </c>
      <c r="P509" s="53">
        <v>13.943642619008967</v>
      </c>
      <c r="Q509" s="54">
        <v>479.27977435681328</v>
      </c>
      <c r="R509" s="54">
        <v>13.983423872373448</v>
      </c>
      <c r="S509" s="54">
        <v>590.57897795618896</v>
      </c>
      <c r="T509" s="54">
        <v>3.9781253364481017E-2</v>
      </c>
      <c r="U509" s="54">
        <v>111.29920359937569</v>
      </c>
      <c r="W509" s="69">
        <f t="shared" si="44"/>
        <v>1393884.9821265398</v>
      </c>
      <c r="X509" s="69">
        <f t="shared" si="45"/>
        <v>1397751.8082593887</v>
      </c>
      <c r="Y509" s="69">
        <f t="shared" si="42"/>
        <v>3866.826132848726</v>
      </c>
      <c r="AA509" s="68">
        <f t="shared" si="46"/>
        <v>0</v>
      </c>
      <c r="AB509" s="68">
        <f t="shared" si="47"/>
        <v>1</v>
      </c>
      <c r="AC509" s="68">
        <f t="shared" si="43"/>
        <v>1</v>
      </c>
    </row>
    <row r="510" spans="1:29" x14ac:dyDescent="0.25">
      <c r="A510">
        <v>505</v>
      </c>
      <c r="C510" s="24">
        <v>1.4397919178009033E-2</v>
      </c>
      <c r="D510" s="24">
        <v>2.4031400680541992E-3</v>
      </c>
      <c r="E510" s="24">
        <v>0.48085308252357467</v>
      </c>
      <c r="F510" s="24">
        <v>0</v>
      </c>
      <c r="I510" s="53">
        <v>0</v>
      </c>
      <c r="J510" s="53">
        <v>8520.9868848323822</v>
      </c>
      <c r="K510" s="53">
        <v>0</v>
      </c>
      <c r="L510" s="24">
        <v>0.79341650009155273</v>
      </c>
      <c r="M510" s="24">
        <v>0.79045826196670532</v>
      </c>
      <c r="N510" s="24">
        <v>0.32528829574584961</v>
      </c>
      <c r="P510" s="53">
        <v>13.793372328256783</v>
      </c>
      <c r="Q510" s="54">
        <v>561.63969235922377</v>
      </c>
      <c r="R510" s="54">
        <v>13.803328995833665</v>
      </c>
      <c r="S510" s="54">
        <v>660.41566447232196</v>
      </c>
      <c r="T510" s="54">
        <v>9.9566675768816282E-3</v>
      </c>
      <c r="U510" s="54">
        <v>98.775972113098192</v>
      </c>
      <c r="W510" s="69">
        <f t="shared" si="44"/>
        <v>1378775.5931333192</v>
      </c>
      <c r="X510" s="69">
        <f t="shared" si="45"/>
        <v>1379672.4839188941</v>
      </c>
      <c r="Y510" s="69">
        <f t="shared" si="42"/>
        <v>896.89078557506457</v>
      </c>
      <c r="AA510" s="68">
        <f t="shared" si="46"/>
        <v>0</v>
      </c>
      <c r="AB510" s="68">
        <f t="shared" si="47"/>
        <v>1</v>
      </c>
      <c r="AC510" s="68">
        <f t="shared" si="43"/>
        <v>1</v>
      </c>
    </row>
    <row r="511" spans="1:29" x14ac:dyDescent="0.25">
      <c r="A511">
        <v>506</v>
      </c>
      <c r="C511" s="24">
        <v>2.2549360990524292E-2</v>
      </c>
      <c r="D511" s="24">
        <v>2.7714014053344727E-2</v>
      </c>
      <c r="E511" s="24">
        <v>0.54623922096794042</v>
      </c>
      <c r="F511" s="24">
        <v>0</v>
      </c>
      <c r="I511" s="53">
        <v>0</v>
      </c>
      <c r="J511" s="53">
        <v>6937.393918633461</v>
      </c>
      <c r="K511" s="53">
        <v>0</v>
      </c>
      <c r="L511" s="24">
        <v>0.86595702171325684</v>
      </c>
      <c r="M511" s="24">
        <v>0.74157720804214478</v>
      </c>
      <c r="N511" s="24">
        <v>0.29503071308135986</v>
      </c>
      <c r="P511" s="53">
        <v>14.88618430112499</v>
      </c>
      <c r="Q511" s="54">
        <v>529.11575057455616</v>
      </c>
      <c r="R511" s="54">
        <v>14.915263579470148</v>
      </c>
      <c r="S511" s="54">
        <v>653.39809447874438</v>
      </c>
      <c r="T511" s="54">
        <v>2.9079278345157888E-2</v>
      </c>
      <c r="U511" s="54">
        <v>124.28234390418822</v>
      </c>
      <c r="W511" s="69">
        <f t="shared" si="44"/>
        <v>1488089.3143619245</v>
      </c>
      <c r="X511" s="69">
        <f t="shared" si="45"/>
        <v>1490872.959852536</v>
      </c>
      <c r="Y511" s="69">
        <f t="shared" si="42"/>
        <v>2783.645490611601</v>
      </c>
      <c r="AA511" s="68">
        <f t="shared" si="46"/>
        <v>0</v>
      </c>
      <c r="AB511" s="68">
        <f t="shared" si="47"/>
        <v>1</v>
      </c>
      <c r="AC511" s="68">
        <f t="shared" si="43"/>
        <v>1</v>
      </c>
    </row>
    <row r="512" spans="1:29" x14ac:dyDescent="0.25">
      <c r="A512">
        <v>507</v>
      </c>
      <c r="C512" s="24">
        <v>5.5443525314331055E-2</v>
      </c>
      <c r="D512" s="24">
        <v>5.0436973571777344E-2</v>
      </c>
      <c r="E512" s="24">
        <v>0.4918538786155659</v>
      </c>
      <c r="F512" s="24">
        <v>0</v>
      </c>
      <c r="I512" s="53">
        <v>0</v>
      </c>
      <c r="J512" s="53">
        <v>4003.1247772276402</v>
      </c>
      <c r="K512" s="53">
        <v>0</v>
      </c>
      <c r="L512" s="24">
        <v>0.87786078453063965</v>
      </c>
      <c r="M512" s="24">
        <v>0.77051061391830444</v>
      </c>
      <c r="N512" s="24">
        <v>0.30929169058799744</v>
      </c>
      <c r="P512" s="53">
        <v>14.575228493047952</v>
      </c>
      <c r="Q512" s="54">
        <v>476.88691222359932</v>
      </c>
      <c r="R512" s="54">
        <v>14.611007534531637</v>
      </c>
      <c r="S512" s="54">
        <v>620.18546122175383</v>
      </c>
      <c r="T512" s="54">
        <v>3.5779041483685603E-2</v>
      </c>
      <c r="U512" s="54">
        <v>143.2985489981545</v>
      </c>
      <c r="W512" s="69">
        <f t="shared" si="44"/>
        <v>1457045.9623925716</v>
      </c>
      <c r="X512" s="69">
        <f t="shared" si="45"/>
        <v>1460480.5679919419</v>
      </c>
      <c r="Y512" s="69">
        <f t="shared" si="42"/>
        <v>3434.6055993704058</v>
      </c>
      <c r="AA512" s="68">
        <f t="shared" si="46"/>
        <v>0</v>
      </c>
      <c r="AB512" s="68">
        <f t="shared" si="47"/>
        <v>1</v>
      </c>
      <c r="AC512" s="68">
        <f t="shared" si="43"/>
        <v>1</v>
      </c>
    </row>
    <row r="513" spans="1:29" x14ac:dyDescent="0.25">
      <c r="A513">
        <v>508</v>
      </c>
      <c r="C513" s="24">
        <v>2.6716291904449463E-3</v>
      </c>
      <c r="D513" s="24">
        <v>3.1212657690048218E-2</v>
      </c>
      <c r="E513" s="24">
        <v>0.33593175473137971</v>
      </c>
      <c r="F513" s="24">
        <v>0</v>
      </c>
      <c r="I513" s="53">
        <v>0</v>
      </c>
      <c r="J513" s="53">
        <v>6466.9083803892136</v>
      </c>
      <c r="K513" s="53">
        <v>0</v>
      </c>
      <c r="L513" s="24">
        <v>0.8393932580947876</v>
      </c>
      <c r="M513" s="24">
        <v>0.80318164825439453</v>
      </c>
      <c r="N513" s="24">
        <v>0.28069424629211426</v>
      </c>
      <c r="P513" s="53">
        <v>14.750206839753144</v>
      </c>
      <c r="Q513" s="54">
        <v>508.2524892473545</v>
      </c>
      <c r="R513" s="54">
        <v>14.774532257108072</v>
      </c>
      <c r="S513" s="54">
        <v>617.79306480818263</v>
      </c>
      <c r="T513" s="54">
        <v>2.4325417354928547E-2</v>
      </c>
      <c r="U513" s="54">
        <v>109.54057556082813</v>
      </c>
      <c r="W513" s="69">
        <f t="shared" si="44"/>
        <v>1474512.4314860671</v>
      </c>
      <c r="X513" s="69">
        <f t="shared" si="45"/>
        <v>1476835.4326459989</v>
      </c>
      <c r="Y513" s="69">
        <f t="shared" si="42"/>
        <v>2323.0011599320264</v>
      </c>
      <c r="AA513" s="68">
        <f t="shared" si="46"/>
        <v>0</v>
      </c>
      <c r="AB513" s="68">
        <f t="shared" si="47"/>
        <v>1</v>
      </c>
      <c r="AC513" s="68">
        <f t="shared" si="43"/>
        <v>1</v>
      </c>
    </row>
    <row r="514" spans="1:29" x14ac:dyDescent="0.25">
      <c r="A514">
        <v>509</v>
      </c>
      <c r="C514" s="24">
        <v>1.8194571137428284E-2</v>
      </c>
      <c r="D514" s="24">
        <v>2.5567859411239624E-2</v>
      </c>
      <c r="E514" s="24">
        <v>0.29256863538942707</v>
      </c>
      <c r="F514" s="24">
        <v>0</v>
      </c>
      <c r="I514" s="53">
        <v>0</v>
      </c>
      <c r="J514" s="53">
        <v>6958.3114236593246</v>
      </c>
      <c r="K514" s="53">
        <v>0</v>
      </c>
      <c r="L514" s="24">
        <v>0.83780950307846069</v>
      </c>
      <c r="M514" s="24">
        <v>0.73571640253067017</v>
      </c>
      <c r="N514" s="24">
        <v>0.30707797408103943</v>
      </c>
      <c r="P514" s="53">
        <v>14.460965229528009</v>
      </c>
      <c r="Q514" s="54">
        <v>556.67444887666522</v>
      </c>
      <c r="R514" s="54">
        <v>14.509062923716984</v>
      </c>
      <c r="S514" s="54">
        <v>627.3303045473657</v>
      </c>
      <c r="T514" s="54">
        <v>4.8097694188975026E-2</v>
      </c>
      <c r="U514" s="54">
        <v>70.655855670700475</v>
      </c>
      <c r="W514" s="69">
        <f t="shared" si="44"/>
        <v>1445539.8485039242</v>
      </c>
      <c r="X514" s="69">
        <f t="shared" si="45"/>
        <v>1450278.962067151</v>
      </c>
      <c r="Y514" s="69">
        <f t="shared" si="42"/>
        <v>4739.1135632268024</v>
      </c>
      <c r="AA514" s="68">
        <f t="shared" si="46"/>
        <v>0</v>
      </c>
      <c r="AB514" s="68">
        <f t="shared" si="47"/>
        <v>1</v>
      </c>
      <c r="AC514" s="68">
        <f t="shared" si="43"/>
        <v>1</v>
      </c>
    </row>
    <row r="515" spans="1:29" x14ac:dyDescent="0.25">
      <c r="A515">
        <v>510</v>
      </c>
      <c r="C515" s="24">
        <v>2.0372480154037476E-2</v>
      </c>
      <c r="D515" s="24">
        <v>1.1330261826515198E-2</v>
      </c>
      <c r="E515" s="24">
        <v>0.24527834841103305</v>
      </c>
      <c r="F515" s="24">
        <v>0</v>
      </c>
      <c r="I515" s="53">
        <v>0</v>
      </c>
      <c r="J515" s="53">
        <v>3381.7300572991371</v>
      </c>
      <c r="K515" s="53">
        <v>0</v>
      </c>
      <c r="L515" s="24">
        <v>0.83315378427505493</v>
      </c>
      <c r="M515" s="24">
        <v>0.68312549591064453</v>
      </c>
      <c r="N515" s="24">
        <v>0.28852933645248413</v>
      </c>
      <c r="P515" s="53">
        <v>14.338866527938904</v>
      </c>
      <c r="Q515" s="54">
        <v>473.29009553341206</v>
      </c>
      <c r="R515" s="54">
        <v>14.397236932727678</v>
      </c>
      <c r="S515" s="54">
        <v>598.75439784983962</v>
      </c>
      <c r="T515" s="54">
        <v>5.83704047887732E-2</v>
      </c>
      <c r="U515" s="54">
        <v>125.46430231642756</v>
      </c>
      <c r="W515" s="69">
        <f t="shared" si="44"/>
        <v>1433413.3626983571</v>
      </c>
      <c r="X515" s="69">
        <f t="shared" si="45"/>
        <v>1439124.938874918</v>
      </c>
      <c r="Y515" s="69">
        <f t="shared" si="42"/>
        <v>5711.5761765608931</v>
      </c>
      <c r="AA515" s="68">
        <f t="shared" si="46"/>
        <v>0</v>
      </c>
      <c r="AB515" s="68">
        <f t="shared" si="47"/>
        <v>1</v>
      </c>
      <c r="AC515" s="68">
        <f t="shared" si="43"/>
        <v>1</v>
      </c>
    </row>
    <row r="516" spans="1:29" x14ac:dyDescent="0.25">
      <c r="A516">
        <v>511</v>
      </c>
      <c r="C516" s="24">
        <v>2.7719318866729736E-2</v>
      </c>
      <c r="D516" s="24">
        <v>2.4047642946243286E-2</v>
      </c>
      <c r="E516" s="24">
        <v>0.12107271253341069</v>
      </c>
      <c r="F516" s="24">
        <v>0</v>
      </c>
      <c r="I516" s="53">
        <v>0</v>
      </c>
      <c r="J516" s="53">
        <v>3840.0385528802872</v>
      </c>
      <c r="K516" s="53">
        <v>0</v>
      </c>
      <c r="L516" s="24">
        <v>0.88652694225311279</v>
      </c>
      <c r="M516" s="24">
        <v>0.728645920753479</v>
      </c>
      <c r="N516" s="24">
        <v>0.30564343929290771</v>
      </c>
      <c r="P516" s="53">
        <v>15.107724364691734</v>
      </c>
      <c r="Q516" s="54">
        <v>526.86010753632922</v>
      </c>
      <c r="R516" s="54">
        <v>15.210585325445752</v>
      </c>
      <c r="S516" s="54">
        <v>595.44637058568594</v>
      </c>
      <c r="T516" s="54">
        <v>0.10286096075401829</v>
      </c>
      <c r="U516" s="54">
        <v>68.586263049356717</v>
      </c>
      <c r="W516" s="69">
        <f t="shared" si="44"/>
        <v>1510245.5763616369</v>
      </c>
      <c r="X516" s="69">
        <f t="shared" si="45"/>
        <v>1520463.0861739896</v>
      </c>
      <c r="Y516" s="69">
        <f t="shared" si="42"/>
        <v>10217.509812352471</v>
      </c>
      <c r="AA516" s="68">
        <f t="shared" si="46"/>
        <v>0</v>
      </c>
      <c r="AB516" s="68">
        <f t="shared" si="47"/>
        <v>1</v>
      </c>
      <c r="AC516" s="68">
        <f t="shared" si="43"/>
        <v>1</v>
      </c>
    </row>
    <row r="517" spans="1:29" x14ac:dyDescent="0.25">
      <c r="A517">
        <v>512</v>
      </c>
      <c r="C517" s="24">
        <v>1.3359665870666504E-2</v>
      </c>
      <c r="D517" s="24">
        <v>4.2013645172119141E-2</v>
      </c>
      <c r="E517" s="24">
        <v>0.32268239015300237</v>
      </c>
      <c r="F517" s="24">
        <v>0</v>
      </c>
      <c r="I517" s="53">
        <v>0</v>
      </c>
      <c r="J517" s="53">
        <v>3627.8809420764446</v>
      </c>
      <c r="K517" s="53">
        <v>0</v>
      </c>
      <c r="L517" s="24">
        <v>0.84409815073013306</v>
      </c>
      <c r="M517" s="24">
        <v>0.70377302169799805</v>
      </c>
      <c r="N517" s="24">
        <v>0.33935701847076416</v>
      </c>
      <c r="P517" s="53">
        <v>14.644759627781163</v>
      </c>
      <c r="Q517" s="54">
        <v>460.97156564620428</v>
      </c>
      <c r="R517" s="54">
        <v>14.689089531123972</v>
      </c>
      <c r="S517" s="54">
        <v>600.85115867525144</v>
      </c>
      <c r="T517" s="54">
        <v>4.4329903342809729E-2</v>
      </c>
      <c r="U517" s="54">
        <v>139.87959302904716</v>
      </c>
      <c r="W517" s="69">
        <f t="shared" si="44"/>
        <v>1464014.9912124702</v>
      </c>
      <c r="X517" s="69">
        <f t="shared" si="45"/>
        <v>1468308.1019537221</v>
      </c>
      <c r="Y517" s="69">
        <f t="shared" si="42"/>
        <v>4293.1107412519259</v>
      </c>
      <c r="AA517" s="68">
        <f t="shared" si="46"/>
        <v>0</v>
      </c>
      <c r="AB517" s="68">
        <f t="shared" si="47"/>
        <v>1</v>
      </c>
      <c r="AC517" s="68">
        <f t="shared" si="43"/>
        <v>1</v>
      </c>
    </row>
    <row r="518" spans="1:29" x14ac:dyDescent="0.25">
      <c r="A518">
        <v>513</v>
      </c>
      <c r="C518" s="24">
        <v>2.0888105034828186E-2</v>
      </c>
      <c r="D518" s="24">
        <v>5.0135374069213867E-2</v>
      </c>
      <c r="E518" s="24">
        <v>0.21901512727813902</v>
      </c>
      <c r="F518" s="24">
        <v>0</v>
      </c>
      <c r="I518" s="53">
        <v>0</v>
      </c>
      <c r="J518" s="53">
        <v>4269.8392644524574</v>
      </c>
      <c r="K518" s="53">
        <v>0</v>
      </c>
      <c r="L518" s="24">
        <v>0.87887823581695557</v>
      </c>
      <c r="M518" s="24">
        <v>0.75973355770111084</v>
      </c>
      <c r="N518" s="24">
        <v>0.27252054214477539</v>
      </c>
      <c r="P518" s="53">
        <v>15.109230405523402</v>
      </c>
      <c r="Q518" s="54">
        <v>503.210227328352</v>
      </c>
      <c r="R518" s="54">
        <v>15.179623870035323</v>
      </c>
      <c r="S518" s="54">
        <v>603.32682588455827</v>
      </c>
      <c r="T518" s="54">
        <v>7.0393464511921522E-2</v>
      </c>
      <c r="U518" s="54">
        <v>100.11659855620627</v>
      </c>
      <c r="W518" s="69">
        <f t="shared" si="44"/>
        <v>1510419.8303250119</v>
      </c>
      <c r="X518" s="69">
        <f t="shared" si="45"/>
        <v>1517359.0601776477</v>
      </c>
      <c r="Y518" s="69">
        <f t="shared" si="42"/>
        <v>6939.2298526359455</v>
      </c>
      <c r="AA518" s="68">
        <f t="shared" si="46"/>
        <v>0</v>
      </c>
      <c r="AB518" s="68">
        <f t="shared" si="47"/>
        <v>1</v>
      </c>
      <c r="AC518" s="68">
        <f t="shared" si="43"/>
        <v>1</v>
      </c>
    </row>
    <row r="519" spans="1:29" x14ac:dyDescent="0.25">
      <c r="A519">
        <v>514</v>
      </c>
      <c r="C519" s="24">
        <v>1.7038613557815552E-2</v>
      </c>
      <c r="D519" s="24">
        <v>7.1251392364501953E-4</v>
      </c>
      <c r="E519" s="24">
        <v>0.18278226172072887</v>
      </c>
      <c r="F519" s="24">
        <v>0</v>
      </c>
      <c r="I519" s="53">
        <v>0</v>
      </c>
      <c r="J519" s="53">
        <v>6804.9877882003784</v>
      </c>
      <c r="K519" s="53">
        <v>0</v>
      </c>
      <c r="L519" s="24">
        <v>0.8691176176071167</v>
      </c>
      <c r="M519" s="24">
        <v>0.81041717529296875</v>
      </c>
      <c r="N519" s="24">
        <v>0.2906610369682312</v>
      </c>
      <c r="P519" s="53">
        <v>15.053165570971951</v>
      </c>
      <c r="Q519" s="54">
        <v>520.73502953412788</v>
      </c>
      <c r="R519" s="54">
        <v>15.083283056037748</v>
      </c>
      <c r="S519" s="54">
        <v>602.47484679298861</v>
      </c>
      <c r="T519" s="54">
        <v>3.0117485065797922E-2</v>
      </c>
      <c r="U519" s="54">
        <v>81.739817258860739</v>
      </c>
      <c r="W519" s="69">
        <f t="shared" si="44"/>
        <v>1504795.8220676607</v>
      </c>
      <c r="X519" s="69">
        <f t="shared" si="45"/>
        <v>1507725.8307569819</v>
      </c>
      <c r="Y519" s="69">
        <f t="shared" ref="Y519:Y582" si="48">T519*cRatio-U519</f>
        <v>2930.0086893209318</v>
      </c>
      <c r="AA519" s="68">
        <f t="shared" si="46"/>
        <v>0</v>
      </c>
      <c r="AB519" s="68">
        <f t="shared" si="47"/>
        <v>1</v>
      </c>
      <c r="AC519" s="68">
        <f t="shared" ref="AC519:AC582" si="49">IF(Y519&gt;0,1,0)</f>
        <v>1</v>
      </c>
    </row>
    <row r="520" spans="1:29" x14ac:dyDescent="0.25">
      <c r="A520">
        <v>515</v>
      </c>
      <c r="C520" s="24">
        <v>1.1524558067321777E-2</v>
      </c>
      <c r="D520" s="24">
        <v>1.7541557550430298E-2</v>
      </c>
      <c r="E520" s="24">
        <v>0.5727862521325302</v>
      </c>
      <c r="F520" s="24">
        <v>0</v>
      </c>
      <c r="I520" s="53">
        <v>0</v>
      </c>
      <c r="J520" s="53">
        <v>6671.8505695462227</v>
      </c>
      <c r="K520" s="53">
        <v>0</v>
      </c>
      <c r="L520" s="24">
        <v>0.82845801115036011</v>
      </c>
      <c r="M520" s="24">
        <v>0.71528434753417969</v>
      </c>
      <c r="N520" s="24">
        <v>0.26957333087921143</v>
      </c>
      <c r="P520" s="53">
        <v>14.424564139706389</v>
      </c>
      <c r="Q520" s="54">
        <v>487.53758599594244</v>
      </c>
      <c r="R520" s="54">
        <v>14.441665178468297</v>
      </c>
      <c r="S520" s="54">
        <v>632.8298148309683</v>
      </c>
      <c r="T520" s="54">
        <v>1.7101038761907716E-2</v>
      </c>
      <c r="U520" s="54">
        <v>145.29222883502587</v>
      </c>
      <c r="W520" s="69">
        <f t="shared" si="44"/>
        <v>1441968.8763846431</v>
      </c>
      <c r="X520" s="69">
        <f t="shared" si="45"/>
        <v>1443533.6880319987</v>
      </c>
      <c r="Y520" s="69">
        <f t="shared" si="48"/>
        <v>1564.8116473557457</v>
      </c>
      <c r="AA520" s="68">
        <f t="shared" si="46"/>
        <v>0</v>
      </c>
      <c r="AB520" s="68">
        <f t="shared" si="47"/>
        <v>1</v>
      </c>
      <c r="AC520" s="68">
        <f t="shared" si="49"/>
        <v>1</v>
      </c>
    </row>
    <row r="521" spans="1:29" x14ac:dyDescent="0.25">
      <c r="A521">
        <v>516</v>
      </c>
      <c r="C521" s="24">
        <v>1.6044408082962036E-2</v>
      </c>
      <c r="D521" s="24">
        <v>3.7098050117492676E-2</v>
      </c>
      <c r="E521" s="24">
        <v>0.30017876853491615</v>
      </c>
      <c r="F521" s="24">
        <v>0</v>
      </c>
      <c r="I521" s="53">
        <v>0</v>
      </c>
      <c r="J521" s="53">
        <v>3668.0302582681179</v>
      </c>
      <c r="K521" s="53">
        <v>0</v>
      </c>
      <c r="L521" s="24">
        <v>0.8798643946647644</v>
      </c>
      <c r="M521" s="24">
        <v>0.79426956176757813</v>
      </c>
      <c r="N521" s="24">
        <v>0.29081231355667114</v>
      </c>
      <c r="P521" s="53">
        <v>15.198800564435624</v>
      </c>
      <c r="Q521" s="54">
        <v>525.88569390632551</v>
      </c>
      <c r="R521" s="54">
        <v>15.263680129974169</v>
      </c>
      <c r="S521" s="54">
        <v>619.16529285894046</v>
      </c>
      <c r="T521" s="54">
        <v>6.4879565538545236E-2</v>
      </c>
      <c r="U521" s="54">
        <v>93.279598952614947</v>
      </c>
      <c r="W521" s="69">
        <f t="shared" si="44"/>
        <v>1519354.1707496562</v>
      </c>
      <c r="X521" s="69">
        <f t="shared" si="45"/>
        <v>1525748.8477045582</v>
      </c>
      <c r="Y521" s="69">
        <f t="shared" si="48"/>
        <v>6394.6769549019091</v>
      </c>
      <c r="AA521" s="68">
        <f t="shared" si="46"/>
        <v>0</v>
      </c>
      <c r="AB521" s="68">
        <f t="shared" si="47"/>
        <v>1</v>
      </c>
      <c r="AC521" s="68">
        <f t="shared" si="49"/>
        <v>1</v>
      </c>
    </row>
    <row r="522" spans="1:29" x14ac:dyDescent="0.25">
      <c r="A522">
        <v>517</v>
      </c>
      <c r="C522" s="24">
        <v>1.7471283674240112E-2</v>
      </c>
      <c r="D522" s="24">
        <v>3.0700266361236572E-2</v>
      </c>
      <c r="E522" s="24">
        <v>0.40588448167951485</v>
      </c>
      <c r="F522" s="24">
        <v>0</v>
      </c>
      <c r="I522" s="53">
        <v>0</v>
      </c>
      <c r="J522" s="53">
        <v>4505.254328250885</v>
      </c>
      <c r="K522" s="53">
        <v>0</v>
      </c>
      <c r="L522" s="24">
        <v>0.84931144118309021</v>
      </c>
      <c r="M522" s="24">
        <v>0.79792988300323486</v>
      </c>
      <c r="N522" s="24">
        <v>0.35942721366882324</v>
      </c>
      <c r="P522" s="53">
        <v>14.690129245416426</v>
      </c>
      <c r="Q522" s="54">
        <v>498.37689886137753</v>
      </c>
      <c r="R522" s="54">
        <v>14.719336672858892</v>
      </c>
      <c r="S522" s="54">
        <v>621.8740056359037</v>
      </c>
      <c r="T522" s="54">
        <v>2.9207427442466738E-2</v>
      </c>
      <c r="U522" s="54">
        <v>123.49710677452617</v>
      </c>
      <c r="W522" s="69">
        <f t="shared" ref="W522:W585" si="50">P522*cRatio-Q522</f>
        <v>1468514.5476427812</v>
      </c>
      <c r="X522" s="69">
        <f t="shared" ref="X522:X585" si="51">R522*cRatio-S522</f>
        <v>1471311.7932802532</v>
      </c>
      <c r="Y522" s="69">
        <f t="shared" si="48"/>
        <v>2797.2456374721478</v>
      </c>
      <c r="AA522" s="68">
        <f t="shared" ref="AA522:AA585" si="52">IF(MAX(W522:X522)=W522,1,0)</f>
        <v>0</v>
      </c>
      <c r="AB522" s="68">
        <f t="shared" ref="AB522:AB585" si="53">IF(MAX(W522:X522)=X522,1,0)</f>
        <v>1</v>
      </c>
      <c r="AC522" s="68">
        <f t="shared" si="49"/>
        <v>1</v>
      </c>
    </row>
    <row r="523" spans="1:29" x14ac:dyDescent="0.25">
      <c r="A523">
        <v>518</v>
      </c>
      <c r="C523" s="24">
        <v>1.0181576013565063E-2</v>
      </c>
      <c r="D523" s="24">
        <v>1.6962736845016479E-2</v>
      </c>
      <c r="E523" s="24">
        <v>0.30053732312621512</v>
      </c>
      <c r="F523" s="24">
        <v>0</v>
      </c>
      <c r="I523" s="53">
        <v>0</v>
      </c>
      <c r="J523" s="53">
        <v>4256.2605813145638</v>
      </c>
      <c r="K523" s="53">
        <v>0</v>
      </c>
      <c r="L523" s="24">
        <v>0.85046759247779846</v>
      </c>
      <c r="M523" s="24">
        <v>0.77245748043060303</v>
      </c>
      <c r="N523" s="24">
        <v>0.25845193862915039</v>
      </c>
      <c r="P523" s="53">
        <v>14.807100092198604</v>
      </c>
      <c r="Q523" s="54">
        <v>500.80137275882367</v>
      </c>
      <c r="R523" s="54">
        <v>14.850309009890923</v>
      </c>
      <c r="S523" s="54">
        <v>611.5733753200077</v>
      </c>
      <c r="T523" s="54">
        <v>4.3208917692318494E-2</v>
      </c>
      <c r="U523" s="54">
        <v>110.77200256118402</v>
      </c>
      <c r="W523" s="69">
        <f t="shared" si="50"/>
        <v>1480209.2078471016</v>
      </c>
      <c r="X523" s="69">
        <f t="shared" si="51"/>
        <v>1484419.3276137721</v>
      </c>
      <c r="Y523" s="69">
        <f t="shared" si="48"/>
        <v>4210.1197666706648</v>
      </c>
      <c r="AA523" s="68">
        <f t="shared" si="52"/>
        <v>0</v>
      </c>
      <c r="AB523" s="68">
        <f t="shared" si="53"/>
        <v>1</v>
      </c>
      <c r="AC523" s="68">
        <f t="shared" si="49"/>
        <v>1</v>
      </c>
    </row>
    <row r="524" spans="1:29" x14ac:dyDescent="0.25">
      <c r="A524">
        <v>519</v>
      </c>
      <c r="C524" s="24">
        <v>3.1557857990264893E-2</v>
      </c>
      <c r="D524" s="24">
        <v>6.1188042163848877E-3</v>
      </c>
      <c r="E524" s="24">
        <v>0.22158633633179772</v>
      </c>
      <c r="F524" s="24">
        <v>0</v>
      </c>
      <c r="I524" s="53">
        <v>0</v>
      </c>
      <c r="J524" s="53">
        <v>7058.4658533334732</v>
      </c>
      <c r="K524" s="53">
        <v>0</v>
      </c>
      <c r="L524" s="24">
        <v>0.90289711952209473</v>
      </c>
      <c r="M524" s="24">
        <v>0.73571246862411499</v>
      </c>
      <c r="N524" s="24">
        <v>0.2797507643699646</v>
      </c>
      <c r="P524" s="53">
        <v>15.367564980148483</v>
      </c>
      <c r="Q524" s="54">
        <v>536.28529205869245</v>
      </c>
      <c r="R524" s="54">
        <v>15.427623394400502</v>
      </c>
      <c r="S524" s="54">
        <v>611.00290091520799</v>
      </c>
      <c r="T524" s="54">
        <v>6.0058414252019077E-2</v>
      </c>
      <c r="U524" s="54">
        <v>74.71760885651554</v>
      </c>
      <c r="W524" s="69">
        <f t="shared" si="50"/>
        <v>1536220.2127227895</v>
      </c>
      <c r="X524" s="69">
        <f t="shared" si="51"/>
        <v>1542151.3365391351</v>
      </c>
      <c r="Y524" s="69">
        <f t="shared" si="48"/>
        <v>5931.1238163453918</v>
      </c>
      <c r="AA524" s="68">
        <f t="shared" si="52"/>
        <v>0</v>
      </c>
      <c r="AB524" s="68">
        <f t="shared" si="53"/>
        <v>1</v>
      </c>
      <c r="AC524" s="68">
        <f t="shared" si="49"/>
        <v>1</v>
      </c>
    </row>
    <row r="525" spans="1:29" x14ac:dyDescent="0.25">
      <c r="A525">
        <v>520</v>
      </c>
      <c r="C525" s="24">
        <v>2.8946012258529663E-2</v>
      </c>
      <c r="D525" s="24">
        <v>1.2579619884490967E-2</v>
      </c>
      <c r="E525" s="24">
        <v>0.18810207421569902</v>
      </c>
      <c r="F525" s="24">
        <v>0</v>
      </c>
      <c r="I525" s="53">
        <v>0</v>
      </c>
      <c r="J525" s="53">
        <v>2642.0876383781433</v>
      </c>
      <c r="K525" s="53">
        <v>0</v>
      </c>
      <c r="L525" s="24">
        <v>0.86077272891998291</v>
      </c>
      <c r="M525" s="24">
        <v>0.77593272924423218</v>
      </c>
      <c r="N525" s="24">
        <v>0.31813403964042664</v>
      </c>
      <c r="P525" s="53">
        <v>14.709761120806064</v>
      </c>
      <c r="Q525" s="54">
        <v>453.7398479893161</v>
      </c>
      <c r="R525" s="54">
        <v>14.753795045516654</v>
      </c>
      <c r="S525" s="54">
        <v>590.40745202427672</v>
      </c>
      <c r="T525" s="54">
        <v>4.4033924710589645E-2</v>
      </c>
      <c r="U525" s="54">
        <v>136.66760403496062</v>
      </c>
      <c r="W525" s="69">
        <f t="shared" si="50"/>
        <v>1470522.3722326171</v>
      </c>
      <c r="X525" s="69">
        <f t="shared" si="51"/>
        <v>1474789.0970996411</v>
      </c>
      <c r="Y525" s="69">
        <f t="shared" si="48"/>
        <v>4266.7248670240042</v>
      </c>
      <c r="AA525" s="68">
        <f t="shared" si="52"/>
        <v>0</v>
      </c>
      <c r="AB525" s="68">
        <f t="shared" si="53"/>
        <v>1</v>
      </c>
      <c r="AC525" s="68">
        <f t="shared" si="49"/>
        <v>1</v>
      </c>
    </row>
    <row r="526" spans="1:29" x14ac:dyDescent="0.25">
      <c r="A526">
        <v>521</v>
      </c>
      <c r="C526" s="24">
        <v>8.6347609758377075E-3</v>
      </c>
      <c r="D526" s="24">
        <v>1.7300456762313843E-2</v>
      </c>
      <c r="E526" s="24">
        <v>0.25604598024666309</v>
      </c>
      <c r="F526" s="24">
        <v>0</v>
      </c>
      <c r="I526" s="53">
        <v>0</v>
      </c>
      <c r="J526" s="53">
        <v>5431.5035231411457</v>
      </c>
      <c r="K526" s="53">
        <v>0</v>
      </c>
      <c r="L526" s="24">
        <v>0.85874152183532715</v>
      </c>
      <c r="M526" s="24">
        <v>0.76875865459442139</v>
      </c>
      <c r="N526" s="24">
        <v>0.29867997765541077</v>
      </c>
      <c r="P526" s="53">
        <v>14.970333760243472</v>
      </c>
      <c r="Q526" s="54">
        <v>536.57740775790035</v>
      </c>
      <c r="R526" s="54">
        <v>15.019942566230462</v>
      </c>
      <c r="S526" s="54">
        <v>616.1063794837828</v>
      </c>
      <c r="T526" s="54">
        <v>4.9608805986990134E-2</v>
      </c>
      <c r="U526" s="54">
        <v>79.528971725882457</v>
      </c>
      <c r="W526" s="69">
        <f t="shared" si="50"/>
        <v>1496496.7986165893</v>
      </c>
      <c r="X526" s="69">
        <f t="shared" si="51"/>
        <v>1501378.1502435624</v>
      </c>
      <c r="Y526" s="69">
        <f t="shared" si="48"/>
        <v>4881.3516269731317</v>
      </c>
      <c r="AA526" s="68">
        <f t="shared" si="52"/>
        <v>0</v>
      </c>
      <c r="AB526" s="68">
        <f t="shared" si="53"/>
        <v>1</v>
      </c>
      <c r="AC526" s="68">
        <f t="shared" si="49"/>
        <v>1</v>
      </c>
    </row>
    <row r="527" spans="1:29" x14ac:dyDescent="0.25">
      <c r="A527">
        <v>522</v>
      </c>
      <c r="C527" s="24">
        <v>5.6005120277404785E-3</v>
      </c>
      <c r="D527" s="24">
        <v>3.6907434463500977E-2</v>
      </c>
      <c r="E527" s="24">
        <v>0.32291045532349472</v>
      </c>
      <c r="F527" s="24">
        <v>0</v>
      </c>
      <c r="I527" s="53">
        <v>0</v>
      </c>
      <c r="J527" s="53">
        <v>5243.5009274631739</v>
      </c>
      <c r="K527" s="53">
        <v>0</v>
      </c>
      <c r="L527" s="24">
        <v>0.87308293581008911</v>
      </c>
      <c r="M527" s="24">
        <v>0.71757364273071289</v>
      </c>
      <c r="N527" s="24">
        <v>0.32047015428543091</v>
      </c>
      <c r="P527" s="53">
        <v>15.262311017290122</v>
      </c>
      <c r="Q527" s="54">
        <v>499.87909747832305</v>
      </c>
      <c r="R527" s="54">
        <v>15.311517364139704</v>
      </c>
      <c r="S527" s="54">
        <v>613.54673164552639</v>
      </c>
      <c r="T527" s="54">
        <v>4.9206346849581806E-2</v>
      </c>
      <c r="U527" s="54">
        <v>113.66763416720335</v>
      </c>
      <c r="W527" s="69">
        <f t="shared" si="50"/>
        <v>1525731.2226315339</v>
      </c>
      <c r="X527" s="69">
        <f t="shared" si="51"/>
        <v>1530538.1896823249</v>
      </c>
      <c r="Y527" s="69">
        <f t="shared" si="48"/>
        <v>4806.9670507909768</v>
      </c>
      <c r="AA527" s="68">
        <f t="shared" si="52"/>
        <v>0</v>
      </c>
      <c r="AB527" s="68">
        <f t="shared" si="53"/>
        <v>1</v>
      </c>
      <c r="AC527" s="68">
        <f t="shared" si="49"/>
        <v>1</v>
      </c>
    </row>
    <row r="528" spans="1:29" x14ac:dyDescent="0.25">
      <c r="A528">
        <v>523</v>
      </c>
      <c r="C528" s="24">
        <v>2.4772703647613525E-2</v>
      </c>
      <c r="D528" s="24">
        <v>2.9769688844680786E-2</v>
      </c>
      <c r="E528" s="24">
        <v>0.11574494916846161</v>
      </c>
      <c r="F528" s="24">
        <v>0</v>
      </c>
      <c r="I528" s="53">
        <v>0</v>
      </c>
      <c r="J528" s="53">
        <v>4295.9745042026043</v>
      </c>
      <c r="K528" s="53">
        <v>0</v>
      </c>
      <c r="L528" s="24">
        <v>0.84076133370399475</v>
      </c>
      <c r="M528" s="24">
        <v>0.75252377986907959</v>
      </c>
      <c r="N528" s="24">
        <v>0.31311130523681641</v>
      </c>
      <c r="P528" s="53">
        <v>14.43824263896717</v>
      </c>
      <c r="Q528" s="54">
        <v>462.28974751892889</v>
      </c>
      <c r="R528" s="54">
        <v>14.477704711813896</v>
      </c>
      <c r="S528" s="54">
        <v>587.00799273182326</v>
      </c>
      <c r="T528" s="54">
        <v>3.9462072846726315E-2</v>
      </c>
      <c r="U528" s="54">
        <v>124.71824521289437</v>
      </c>
      <c r="W528" s="69">
        <f t="shared" si="50"/>
        <v>1443361.974149198</v>
      </c>
      <c r="X528" s="69">
        <f t="shared" si="51"/>
        <v>1447183.4631886578</v>
      </c>
      <c r="Y528" s="69">
        <f t="shared" si="48"/>
        <v>3821.4890394597369</v>
      </c>
      <c r="AA528" s="68">
        <f t="shared" si="52"/>
        <v>0</v>
      </c>
      <c r="AB528" s="68">
        <f t="shared" si="53"/>
        <v>1</v>
      </c>
      <c r="AC528" s="68">
        <f t="shared" si="49"/>
        <v>1</v>
      </c>
    </row>
    <row r="529" spans="1:29" x14ac:dyDescent="0.25">
      <c r="A529">
        <v>524</v>
      </c>
      <c r="C529" s="24">
        <v>3.620833158493042E-2</v>
      </c>
      <c r="D529" s="24">
        <v>1.341719925403595E-2</v>
      </c>
      <c r="E529" s="24">
        <v>0.44378275808996415</v>
      </c>
      <c r="F529" s="24">
        <v>0</v>
      </c>
      <c r="I529" s="53">
        <v>0</v>
      </c>
      <c r="J529" s="53">
        <v>7625.4270970821381</v>
      </c>
      <c r="K529" s="53">
        <v>0</v>
      </c>
      <c r="L529" s="24">
        <v>0.87377101182937622</v>
      </c>
      <c r="M529" s="24">
        <v>0.72558331489562988</v>
      </c>
      <c r="N529" s="24">
        <v>0.34017837047576904</v>
      </c>
      <c r="P529" s="53">
        <v>14.772505316109466</v>
      </c>
      <c r="Q529" s="54">
        <v>671.26054182032294</v>
      </c>
      <c r="R529" s="54">
        <v>14.82885799131417</v>
      </c>
      <c r="S529" s="54">
        <v>703.65532025706011</v>
      </c>
      <c r="T529" s="54">
        <v>5.6352675204703218E-2</v>
      </c>
      <c r="U529" s="54">
        <v>32.39477843673717</v>
      </c>
      <c r="W529" s="69">
        <f t="shared" si="50"/>
        <v>1476579.2710691262</v>
      </c>
      <c r="X529" s="69">
        <f t="shared" si="51"/>
        <v>1482182.14381116</v>
      </c>
      <c r="Y529" s="69">
        <f t="shared" si="48"/>
        <v>5602.8727420335845</v>
      </c>
      <c r="AA529" s="68">
        <f t="shared" si="52"/>
        <v>0</v>
      </c>
      <c r="AB529" s="68">
        <f t="shared" si="53"/>
        <v>1</v>
      </c>
      <c r="AC529" s="68">
        <f t="shared" si="49"/>
        <v>1</v>
      </c>
    </row>
    <row r="530" spans="1:29" x14ac:dyDescent="0.25">
      <c r="A530">
        <v>525</v>
      </c>
      <c r="C530" s="24">
        <v>1.0927170515060425E-2</v>
      </c>
      <c r="D530" s="24">
        <v>3.5926640033721924E-2</v>
      </c>
      <c r="E530" s="24">
        <v>0.38778556052818686</v>
      </c>
      <c r="F530" s="24">
        <v>0</v>
      </c>
      <c r="I530" s="53">
        <v>0</v>
      </c>
      <c r="J530" s="53">
        <v>3472.5689329206944</v>
      </c>
      <c r="K530" s="53">
        <v>0</v>
      </c>
      <c r="L530" s="24">
        <v>0.8786272406578064</v>
      </c>
      <c r="M530" s="24">
        <v>0.79779469966888428</v>
      </c>
      <c r="N530" s="24">
        <v>0.36568927764892578</v>
      </c>
      <c r="P530" s="53">
        <v>15.296427228048389</v>
      </c>
      <c r="Q530" s="54">
        <v>464.23147813573246</v>
      </c>
      <c r="R530" s="54">
        <v>15.329047679926148</v>
      </c>
      <c r="S530" s="54">
        <v>606.51347960287649</v>
      </c>
      <c r="T530" s="54">
        <v>3.2620451877759749E-2</v>
      </c>
      <c r="U530" s="54">
        <v>142.28200146714403</v>
      </c>
      <c r="W530" s="69">
        <f t="shared" si="50"/>
        <v>1529178.491326703</v>
      </c>
      <c r="X530" s="69">
        <f t="shared" si="51"/>
        <v>1532298.2545130118</v>
      </c>
      <c r="Y530" s="69">
        <f t="shared" si="48"/>
        <v>3119.7631863088309</v>
      </c>
      <c r="AA530" s="68">
        <f t="shared" si="52"/>
        <v>0</v>
      </c>
      <c r="AB530" s="68">
        <f t="shared" si="53"/>
        <v>1</v>
      </c>
      <c r="AC530" s="68">
        <f t="shared" si="49"/>
        <v>1</v>
      </c>
    </row>
    <row r="531" spans="1:29" x14ac:dyDescent="0.25">
      <c r="A531">
        <v>526</v>
      </c>
      <c r="C531" s="24">
        <v>1.3978034257888794E-2</v>
      </c>
      <c r="D531" s="24">
        <v>1.7869532108306885E-2</v>
      </c>
      <c r="E531" s="24">
        <v>0.32302061542150656</v>
      </c>
      <c r="F531" s="24">
        <v>0</v>
      </c>
      <c r="I531" s="53">
        <v>0</v>
      </c>
      <c r="J531" s="53">
        <v>3016.139380633831</v>
      </c>
      <c r="K531" s="53">
        <v>0</v>
      </c>
      <c r="L531" s="24">
        <v>0.86035943031311035</v>
      </c>
      <c r="M531" s="24">
        <v>0.7491181492805481</v>
      </c>
      <c r="N531" s="24">
        <v>0.36768722534179688</v>
      </c>
      <c r="P531" s="53">
        <v>14.93631972366174</v>
      </c>
      <c r="Q531" s="54">
        <v>446.07739112862271</v>
      </c>
      <c r="R531" s="54">
        <v>14.968836958623946</v>
      </c>
      <c r="S531" s="54">
        <v>595.98224332046243</v>
      </c>
      <c r="T531" s="54">
        <v>3.2517234962206487E-2</v>
      </c>
      <c r="U531" s="54">
        <v>149.90485219183972</v>
      </c>
      <c r="W531" s="69">
        <f t="shared" si="50"/>
        <v>1493185.8949750455</v>
      </c>
      <c r="X531" s="69">
        <f t="shared" si="51"/>
        <v>1496287.7136190741</v>
      </c>
      <c r="Y531" s="69">
        <f t="shared" si="48"/>
        <v>3101.8186440288086</v>
      </c>
      <c r="AA531" s="68">
        <f t="shared" si="52"/>
        <v>0</v>
      </c>
      <c r="AB531" s="68">
        <f t="shared" si="53"/>
        <v>1</v>
      </c>
      <c r="AC531" s="68">
        <f t="shared" si="49"/>
        <v>1</v>
      </c>
    </row>
    <row r="532" spans="1:29" x14ac:dyDescent="0.25">
      <c r="A532">
        <v>527</v>
      </c>
      <c r="C532" s="24">
        <v>3.9852738380432129E-2</v>
      </c>
      <c r="D532" s="24">
        <v>3.5724937915802002E-3</v>
      </c>
      <c r="E532" s="24">
        <v>0.29260379681365656</v>
      </c>
      <c r="F532" s="24">
        <v>0</v>
      </c>
      <c r="I532" s="53">
        <v>0</v>
      </c>
      <c r="J532" s="53">
        <v>7786.1174941062927</v>
      </c>
      <c r="K532" s="53">
        <v>0</v>
      </c>
      <c r="L532" s="24">
        <v>0.87424403429031372</v>
      </c>
      <c r="M532" s="24">
        <v>0.73268961906433105</v>
      </c>
      <c r="N532" s="24">
        <v>0.29095423221588135</v>
      </c>
      <c r="P532" s="53">
        <v>14.754742400601208</v>
      </c>
      <c r="Q532" s="54">
        <v>568.8770277212933</v>
      </c>
      <c r="R532" s="54">
        <v>14.805418339816514</v>
      </c>
      <c r="S532" s="54">
        <v>630.88749460516055</v>
      </c>
      <c r="T532" s="54">
        <v>5.0675939215306443E-2</v>
      </c>
      <c r="U532" s="54">
        <v>62.010466883867252</v>
      </c>
      <c r="W532" s="69">
        <f t="shared" si="50"/>
        <v>1474905.3630323994</v>
      </c>
      <c r="X532" s="69">
        <f t="shared" si="51"/>
        <v>1479910.9464870461</v>
      </c>
      <c r="Y532" s="69">
        <f t="shared" si="48"/>
        <v>5005.5834546467768</v>
      </c>
      <c r="AA532" s="68">
        <f t="shared" si="52"/>
        <v>0</v>
      </c>
      <c r="AB532" s="68">
        <f t="shared" si="53"/>
        <v>1</v>
      </c>
      <c r="AC532" s="68">
        <f t="shared" si="49"/>
        <v>1</v>
      </c>
    </row>
    <row r="533" spans="1:29" x14ac:dyDescent="0.25">
      <c r="A533">
        <v>528</v>
      </c>
      <c r="C533" s="24">
        <v>9.0211629867553711E-3</v>
      </c>
      <c r="D533" s="24">
        <v>9.5476806163787842E-3</v>
      </c>
      <c r="E533" s="24">
        <v>0.23287967851000757</v>
      </c>
      <c r="F533" s="24">
        <v>0</v>
      </c>
      <c r="I533" s="53">
        <v>0</v>
      </c>
      <c r="J533" s="53">
        <v>3433.8841214776039</v>
      </c>
      <c r="K533" s="53">
        <v>0</v>
      </c>
      <c r="L533" s="24">
        <v>0.87888485193252563</v>
      </c>
      <c r="M533" s="24">
        <v>0.70719146728515625</v>
      </c>
      <c r="N533" s="24">
        <v>0.27293211221694946</v>
      </c>
      <c r="P533" s="53">
        <v>15.315115843261935</v>
      </c>
      <c r="Q533" s="54">
        <v>459.80565722010306</v>
      </c>
      <c r="R533" s="54">
        <v>15.367910751113268</v>
      </c>
      <c r="S533" s="54">
        <v>594.49567432616925</v>
      </c>
      <c r="T533" s="54">
        <v>5.279490785133234E-2</v>
      </c>
      <c r="U533" s="54">
        <v>134.69001710606619</v>
      </c>
      <c r="W533" s="69">
        <f t="shared" si="50"/>
        <v>1531051.7786689734</v>
      </c>
      <c r="X533" s="69">
        <f t="shared" si="51"/>
        <v>1536196.5794370007</v>
      </c>
      <c r="Y533" s="69">
        <f t="shared" si="48"/>
        <v>5144.8007680271676</v>
      </c>
      <c r="AA533" s="68">
        <f t="shared" si="52"/>
        <v>0</v>
      </c>
      <c r="AB533" s="68">
        <f t="shared" si="53"/>
        <v>1</v>
      </c>
      <c r="AC533" s="68">
        <f t="shared" si="49"/>
        <v>1</v>
      </c>
    </row>
    <row r="534" spans="1:29" x14ac:dyDescent="0.25">
      <c r="A534">
        <v>529</v>
      </c>
      <c r="C534" s="24">
        <v>1.8127769231796265E-2</v>
      </c>
      <c r="D534" s="24">
        <v>1.5266358852386475E-2</v>
      </c>
      <c r="E534" s="24">
        <v>0.55858225584802068</v>
      </c>
      <c r="F534" s="24">
        <v>0</v>
      </c>
      <c r="I534" s="53">
        <v>0</v>
      </c>
      <c r="J534" s="53">
        <v>4527.4989679455757</v>
      </c>
      <c r="K534" s="53">
        <v>0</v>
      </c>
      <c r="L534" s="24">
        <v>0.82828551530838013</v>
      </c>
      <c r="M534" s="24">
        <v>0.74780511856079102</v>
      </c>
      <c r="N534" s="24">
        <v>0.34718024730682373</v>
      </c>
      <c r="P534" s="53">
        <v>14.306405425702994</v>
      </c>
      <c r="Q534" s="54">
        <v>522.63382846517675</v>
      </c>
      <c r="R534" s="54">
        <v>14.332039037162453</v>
      </c>
      <c r="S534" s="54">
        <v>651.47567697231182</v>
      </c>
      <c r="T534" s="54">
        <v>2.5633611459458194E-2</v>
      </c>
      <c r="U534" s="54">
        <v>128.84184850713507</v>
      </c>
      <c r="W534" s="69">
        <f t="shared" si="50"/>
        <v>1430117.9087418343</v>
      </c>
      <c r="X534" s="69">
        <f t="shared" si="51"/>
        <v>1432552.4280392728</v>
      </c>
      <c r="Y534" s="69">
        <f t="shared" si="48"/>
        <v>2434.5192974386841</v>
      </c>
      <c r="AA534" s="68">
        <f t="shared" si="52"/>
        <v>0</v>
      </c>
      <c r="AB534" s="68">
        <f t="shared" si="53"/>
        <v>1</v>
      </c>
      <c r="AC534" s="68">
        <f t="shared" si="49"/>
        <v>1</v>
      </c>
    </row>
    <row r="535" spans="1:29" x14ac:dyDescent="0.25">
      <c r="A535">
        <v>530</v>
      </c>
      <c r="C535" s="24">
        <v>2.5477200746536255E-2</v>
      </c>
      <c r="D535" s="24">
        <v>1.4406710863113403E-2</v>
      </c>
      <c r="E535" s="24">
        <v>0.24826617857143296</v>
      </c>
      <c r="F535" s="24">
        <v>0</v>
      </c>
      <c r="I535" s="53">
        <v>0</v>
      </c>
      <c r="J535" s="53">
        <v>3926.8773980438709</v>
      </c>
      <c r="K535" s="53">
        <v>0</v>
      </c>
      <c r="L535" s="24">
        <v>0.856758713722229</v>
      </c>
      <c r="M535" s="24">
        <v>0.78464925289154053</v>
      </c>
      <c r="N535" s="24">
        <v>0.30144721269607544</v>
      </c>
      <c r="P535" s="53">
        <v>14.685498938726091</v>
      </c>
      <c r="Q535" s="54">
        <v>506.89270044100755</v>
      </c>
      <c r="R535" s="54">
        <v>14.732090386680298</v>
      </c>
      <c r="S535" s="54">
        <v>607.46204344915247</v>
      </c>
      <c r="T535" s="54">
        <v>4.6591447954206444E-2</v>
      </c>
      <c r="U535" s="54">
        <v>100.56934300814493</v>
      </c>
      <c r="W535" s="69">
        <f t="shared" si="50"/>
        <v>1468043.0011721682</v>
      </c>
      <c r="X535" s="69">
        <f t="shared" si="51"/>
        <v>1472601.5766245807</v>
      </c>
      <c r="Y535" s="69">
        <f t="shared" si="48"/>
        <v>4558.5754524124995</v>
      </c>
      <c r="AA535" s="68">
        <f t="shared" si="52"/>
        <v>0</v>
      </c>
      <c r="AB535" s="68">
        <f t="shared" si="53"/>
        <v>1</v>
      </c>
      <c r="AC535" s="68">
        <f t="shared" si="49"/>
        <v>1</v>
      </c>
    </row>
    <row r="536" spans="1:29" x14ac:dyDescent="0.25">
      <c r="A536">
        <v>531</v>
      </c>
      <c r="C536" s="24">
        <v>2.671658992767334E-2</v>
      </c>
      <c r="D536" s="24">
        <v>3.3438146114349365E-2</v>
      </c>
      <c r="E536" s="24">
        <v>0.2853624102146779</v>
      </c>
      <c r="F536" s="24">
        <v>0</v>
      </c>
      <c r="I536" s="53">
        <v>0</v>
      </c>
      <c r="J536" s="53">
        <v>4284.3329720199108</v>
      </c>
      <c r="K536" s="53">
        <v>0</v>
      </c>
      <c r="L536" s="24">
        <v>0.88601571321487427</v>
      </c>
      <c r="M536" s="24">
        <v>0.72846359014511108</v>
      </c>
      <c r="N536" s="24">
        <v>0.34643840789794922</v>
      </c>
      <c r="P536" s="53">
        <v>15.148743209903868</v>
      </c>
      <c r="Q536" s="54">
        <v>487.06764424258097</v>
      </c>
      <c r="R536" s="54">
        <v>15.207918230640995</v>
      </c>
      <c r="S536" s="54">
        <v>605.94061053853159</v>
      </c>
      <c r="T536" s="54">
        <v>5.9175020737127326E-2</v>
      </c>
      <c r="U536" s="54">
        <v>118.87296629595062</v>
      </c>
      <c r="W536" s="69">
        <f t="shared" si="50"/>
        <v>1514387.2533461442</v>
      </c>
      <c r="X536" s="69">
        <f t="shared" si="51"/>
        <v>1520185.8824535611</v>
      </c>
      <c r="Y536" s="69">
        <f t="shared" si="48"/>
        <v>5798.6291074167821</v>
      </c>
      <c r="AA536" s="68">
        <f t="shared" si="52"/>
        <v>0</v>
      </c>
      <c r="AB536" s="68">
        <f t="shared" si="53"/>
        <v>1</v>
      </c>
      <c r="AC536" s="68">
        <f t="shared" si="49"/>
        <v>1</v>
      </c>
    </row>
    <row r="537" spans="1:29" x14ac:dyDescent="0.25">
      <c r="A537">
        <v>532</v>
      </c>
      <c r="C537" s="24">
        <v>2.5626122951507568E-2</v>
      </c>
      <c r="D537" s="24">
        <v>2.0535677671432495E-2</v>
      </c>
      <c r="E537" s="24">
        <v>0.19699907539904943</v>
      </c>
      <c r="F537" s="24">
        <v>0</v>
      </c>
      <c r="I537" s="53">
        <v>0</v>
      </c>
      <c r="J537" s="53">
        <v>5620.8856403827667</v>
      </c>
      <c r="K537" s="53">
        <v>0</v>
      </c>
      <c r="L537" s="24">
        <v>0.84880870580673218</v>
      </c>
      <c r="M537" s="24">
        <v>0.73672783374786377</v>
      </c>
      <c r="N537" s="24">
        <v>0.27912759780883789</v>
      </c>
      <c r="P537" s="53">
        <v>14.5450078550207</v>
      </c>
      <c r="Q537" s="54">
        <v>526.93494014529097</v>
      </c>
      <c r="R537" s="54">
        <v>14.596032589231433</v>
      </c>
      <c r="S537" s="54">
        <v>605.52243331304214</v>
      </c>
      <c r="T537" s="54">
        <v>5.1024734210733058E-2</v>
      </c>
      <c r="U537" s="54">
        <v>78.587493167751177</v>
      </c>
      <c r="W537" s="69">
        <f t="shared" si="50"/>
        <v>1453973.8505619245</v>
      </c>
      <c r="X537" s="69">
        <f t="shared" si="51"/>
        <v>1458997.7364898303</v>
      </c>
      <c r="Y537" s="69">
        <f t="shared" si="48"/>
        <v>5023.885927905555</v>
      </c>
      <c r="AA537" s="68">
        <f t="shared" si="52"/>
        <v>0</v>
      </c>
      <c r="AB537" s="68">
        <f t="shared" si="53"/>
        <v>1</v>
      </c>
      <c r="AC537" s="68">
        <f t="shared" si="49"/>
        <v>1</v>
      </c>
    </row>
    <row r="538" spans="1:29" x14ac:dyDescent="0.25">
      <c r="A538">
        <v>533</v>
      </c>
      <c r="C538" s="24">
        <v>3.8518786430358887E-2</v>
      </c>
      <c r="D538" s="24">
        <v>2.4389848113059998E-2</v>
      </c>
      <c r="E538" s="24">
        <v>0.146724474342112</v>
      </c>
      <c r="F538" s="24">
        <v>0</v>
      </c>
      <c r="I538" s="53">
        <v>0</v>
      </c>
      <c r="J538" s="53">
        <v>6423.9045605063438</v>
      </c>
      <c r="K538" s="53">
        <v>0</v>
      </c>
      <c r="L538" s="24">
        <v>0.86643350124359131</v>
      </c>
      <c r="M538" s="24">
        <v>0.72470629215240479</v>
      </c>
      <c r="N538" s="24">
        <v>0.26818239688873291</v>
      </c>
      <c r="P538" s="53">
        <v>14.637335922149749</v>
      </c>
      <c r="Q538" s="54">
        <v>528.02850731741432</v>
      </c>
      <c r="R538" s="54">
        <v>14.703215096817353</v>
      </c>
      <c r="S538" s="54">
        <v>599.01578801394919</v>
      </c>
      <c r="T538" s="54">
        <v>6.5879174667603735E-2</v>
      </c>
      <c r="U538" s="54">
        <v>70.987280696534867</v>
      </c>
      <c r="W538" s="69">
        <f t="shared" si="50"/>
        <v>1463205.5637076574</v>
      </c>
      <c r="X538" s="69">
        <f t="shared" si="51"/>
        <v>1469722.4938937211</v>
      </c>
      <c r="Y538" s="69">
        <f t="shared" si="48"/>
        <v>6516.9301860638388</v>
      </c>
      <c r="AA538" s="68">
        <f t="shared" si="52"/>
        <v>0</v>
      </c>
      <c r="AB538" s="68">
        <f t="shared" si="53"/>
        <v>1</v>
      </c>
      <c r="AC538" s="68">
        <f t="shared" si="49"/>
        <v>1</v>
      </c>
    </row>
    <row r="539" spans="1:29" x14ac:dyDescent="0.25">
      <c r="A539">
        <v>534</v>
      </c>
      <c r="C539" s="24">
        <v>2.5015473365783691E-2</v>
      </c>
      <c r="D539" s="24">
        <v>1.8513232469558716E-2</v>
      </c>
      <c r="E539" s="24">
        <v>0.26690353336296829</v>
      </c>
      <c r="F539" s="24">
        <v>0</v>
      </c>
      <c r="I539" s="53">
        <v>0</v>
      </c>
      <c r="J539" s="53">
        <v>3981.937188655138</v>
      </c>
      <c r="K539" s="53">
        <v>0</v>
      </c>
      <c r="L539" s="24">
        <v>0.86467105150222778</v>
      </c>
      <c r="M539" s="24">
        <v>0.73266661167144775</v>
      </c>
      <c r="N539" s="24">
        <v>0.29410305619239807</v>
      </c>
      <c r="P539" s="53">
        <v>14.815199596850324</v>
      </c>
      <c r="Q539" s="54">
        <v>486.08466558959162</v>
      </c>
      <c r="R539" s="54">
        <v>14.870505699587525</v>
      </c>
      <c r="S539" s="54">
        <v>603.94862999560416</v>
      </c>
      <c r="T539" s="54">
        <v>5.5306102737201712E-2</v>
      </c>
      <c r="U539" s="54">
        <v>117.86396440601254</v>
      </c>
      <c r="W539" s="69">
        <f t="shared" si="50"/>
        <v>1481033.8750194428</v>
      </c>
      <c r="X539" s="69">
        <f t="shared" si="51"/>
        <v>1486446.6213287569</v>
      </c>
      <c r="Y539" s="69">
        <f t="shared" si="48"/>
        <v>5412.7463093141587</v>
      </c>
      <c r="AA539" s="68">
        <f t="shared" si="52"/>
        <v>0</v>
      </c>
      <c r="AB539" s="68">
        <f t="shared" si="53"/>
        <v>1</v>
      </c>
      <c r="AC539" s="68">
        <f t="shared" si="49"/>
        <v>1</v>
      </c>
    </row>
    <row r="540" spans="1:29" x14ac:dyDescent="0.25">
      <c r="A540">
        <v>535</v>
      </c>
      <c r="C540" s="24">
        <v>4.3588399887084961E-2</v>
      </c>
      <c r="D540" s="24">
        <v>1.4424636960029602E-2</v>
      </c>
      <c r="E540" s="24">
        <v>0.32916473431772425</v>
      </c>
      <c r="F540" s="24">
        <v>0</v>
      </c>
      <c r="I540" s="53">
        <v>0</v>
      </c>
      <c r="J540" s="53">
        <v>5611.6888299584389</v>
      </c>
      <c r="K540" s="53">
        <v>0</v>
      </c>
      <c r="L540" s="24">
        <v>0.81616735458374023</v>
      </c>
      <c r="M540" s="24">
        <v>0.70196926593780518</v>
      </c>
      <c r="N540" s="24">
        <v>0.32300812005996704</v>
      </c>
      <c r="P540" s="53">
        <v>13.719958684314506</v>
      </c>
      <c r="Q540" s="54">
        <v>549.12115493619081</v>
      </c>
      <c r="R540" s="54">
        <v>13.76528806419465</v>
      </c>
      <c r="S540" s="54">
        <v>630.72495976592324</v>
      </c>
      <c r="T540" s="54">
        <v>4.5329379880143961E-2</v>
      </c>
      <c r="U540" s="54">
        <v>81.603804829732439</v>
      </c>
      <c r="W540" s="69">
        <f t="shared" si="50"/>
        <v>1371446.7472765143</v>
      </c>
      <c r="X540" s="69">
        <f t="shared" si="51"/>
        <v>1375898.081459699</v>
      </c>
      <c r="Y540" s="69">
        <f t="shared" si="48"/>
        <v>4451.3341831846637</v>
      </c>
      <c r="AA540" s="68">
        <f t="shared" si="52"/>
        <v>0</v>
      </c>
      <c r="AB540" s="68">
        <f t="shared" si="53"/>
        <v>1</v>
      </c>
      <c r="AC540" s="68">
        <f t="shared" si="49"/>
        <v>1</v>
      </c>
    </row>
    <row r="541" spans="1:29" x14ac:dyDescent="0.25">
      <c r="A541">
        <v>536</v>
      </c>
      <c r="C541" s="24">
        <v>1.4873161911964417E-2</v>
      </c>
      <c r="D541" s="24">
        <v>2.1279782056808472E-2</v>
      </c>
      <c r="E541" s="24">
        <v>0.30733753936590463</v>
      </c>
      <c r="F541" s="24">
        <v>0</v>
      </c>
      <c r="I541" s="53">
        <v>0</v>
      </c>
      <c r="J541" s="53">
        <v>5332.7088244259357</v>
      </c>
      <c r="K541" s="53">
        <v>0</v>
      </c>
      <c r="L541" s="24">
        <v>0.90190625190734863</v>
      </c>
      <c r="M541" s="24">
        <v>0.70340299606323242</v>
      </c>
      <c r="N541" s="24">
        <v>0.30015692114830017</v>
      </c>
      <c r="P541" s="53">
        <v>15.570858234383843</v>
      </c>
      <c r="Q541" s="54">
        <v>563.8131199618806</v>
      </c>
      <c r="R541" s="54">
        <v>15.655428957309143</v>
      </c>
      <c r="S541" s="54">
        <v>632.01719835019264</v>
      </c>
      <c r="T541" s="54">
        <v>8.4570722925299435E-2</v>
      </c>
      <c r="U541" s="54">
        <v>68.204078388312041</v>
      </c>
      <c r="W541" s="69">
        <f t="shared" si="50"/>
        <v>1556522.0103184225</v>
      </c>
      <c r="X541" s="69">
        <f t="shared" si="51"/>
        <v>1564910.878532564</v>
      </c>
      <c r="Y541" s="69">
        <f t="shared" si="48"/>
        <v>8388.8682141416321</v>
      </c>
      <c r="AA541" s="68">
        <f t="shared" si="52"/>
        <v>0</v>
      </c>
      <c r="AB541" s="68">
        <f t="shared" si="53"/>
        <v>1</v>
      </c>
      <c r="AC541" s="68">
        <f t="shared" si="49"/>
        <v>1</v>
      </c>
    </row>
    <row r="542" spans="1:29" x14ac:dyDescent="0.25">
      <c r="A542">
        <v>537</v>
      </c>
      <c r="C542" s="24">
        <v>3.9161890745162964E-3</v>
      </c>
      <c r="D542" s="24">
        <v>9.074866771697998E-3</v>
      </c>
      <c r="E542" s="24">
        <v>0.38404431299316</v>
      </c>
      <c r="F542" s="24">
        <v>0</v>
      </c>
      <c r="I542" s="53">
        <v>0</v>
      </c>
      <c r="J542" s="53">
        <v>5224.7289568185806</v>
      </c>
      <c r="K542" s="53">
        <v>0</v>
      </c>
      <c r="L542" s="24">
        <v>0.83193278312683105</v>
      </c>
      <c r="M542" s="24">
        <v>0.72200846672058105</v>
      </c>
      <c r="N542" s="24">
        <v>0.24114704132080078</v>
      </c>
      <c r="P542" s="53">
        <v>14.566853600911015</v>
      </c>
      <c r="Q542" s="54">
        <v>522.54223800806074</v>
      </c>
      <c r="R542" s="54">
        <v>14.60987239482361</v>
      </c>
      <c r="S542" s="54">
        <v>629.01084496625788</v>
      </c>
      <c r="T542" s="54">
        <v>4.3018793912594333E-2</v>
      </c>
      <c r="U542" s="54">
        <v>106.46860695819714</v>
      </c>
      <c r="W542" s="69">
        <f t="shared" si="50"/>
        <v>1456162.8178530936</v>
      </c>
      <c r="X542" s="69">
        <f t="shared" si="51"/>
        <v>1460358.2286373947</v>
      </c>
      <c r="Y542" s="69">
        <f t="shared" si="48"/>
        <v>4195.4107843012371</v>
      </c>
      <c r="AA542" s="68">
        <f t="shared" si="52"/>
        <v>0</v>
      </c>
      <c r="AB542" s="68">
        <f t="shared" si="53"/>
        <v>1</v>
      </c>
      <c r="AC542" s="68">
        <f t="shared" si="49"/>
        <v>1</v>
      </c>
    </row>
    <row r="543" spans="1:29" x14ac:dyDescent="0.25">
      <c r="A543">
        <v>538</v>
      </c>
      <c r="C543" s="24">
        <v>1.6200736165046692E-2</v>
      </c>
      <c r="D543" s="24">
        <v>1.1825531721115112E-2</v>
      </c>
      <c r="E543" s="24">
        <v>0.25975253690214017</v>
      </c>
      <c r="F543" s="24">
        <v>0</v>
      </c>
      <c r="I543" s="53">
        <v>0</v>
      </c>
      <c r="J543" s="53">
        <v>6277.5984406471252</v>
      </c>
      <c r="K543" s="53">
        <v>0</v>
      </c>
      <c r="L543" s="24">
        <v>0.83982002735137939</v>
      </c>
      <c r="M543" s="24">
        <v>0.777446448802948</v>
      </c>
      <c r="N543" s="24">
        <v>0.33169674873352051</v>
      </c>
      <c r="P543" s="53">
        <v>14.528548816279107</v>
      </c>
      <c r="Q543" s="54">
        <v>619.6222349062665</v>
      </c>
      <c r="R543" s="54">
        <v>14.576608030357662</v>
      </c>
      <c r="S543" s="54">
        <v>638.50316022202833</v>
      </c>
      <c r="T543" s="54">
        <v>4.8059214078554291E-2</v>
      </c>
      <c r="U543" s="54">
        <v>18.880925315761829</v>
      </c>
      <c r="W543" s="69">
        <f t="shared" si="50"/>
        <v>1452235.2593930045</v>
      </c>
      <c r="X543" s="69">
        <f t="shared" si="51"/>
        <v>1457022.2998755442</v>
      </c>
      <c r="Y543" s="69">
        <f t="shared" si="48"/>
        <v>4787.0404825396672</v>
      </c>
      <c r="AA543" s="68">
        <f t="shared" si="52"/>
        <v>0</v>
      </c>
      <c r="AB543" s="68">
        <f t="shared" si="53"/>
        <v>1</v>
      </c>
      <c r="AC543" s="68">
        <f t="shared" si="49"/>
        <v>1</v>
      </c>
    </row>
    <row r="544" spans="1:29" x14ac:dyDescent="0.25">
      <c r="A544">
        <v>539</v>
      </c>
      <c r="C544" s="24">
        <v>4.7668933868408203E-2</v>
      </c>
      <c r="D544" s="24">
        <v>1.7440810799598694E-2</v>
      </c>
      <c r="E544" s="24">
        <v>0.16154638514690309</v>
      </c>
      <c r="F544" s="24">
        <v>0</v>
      </c>
      <c r="I544" s="53">
        <v>0</v>
      </c>
      <c r="J544" s="53">
        <v>5591.0996161401272</v>
      </c>
      <c r="K544" s="53">
        <v>0</v>
      </c>
      <c r="L544" s="24">
        <v>0.89548170566558838</v>
      </c>
      <c r="M544" s="24">
        <v>0.74757570028305054</v>
      </c>
      <c r="N544" s="24">
        <v>0.32551437616348267</v>
      </c>
      <c r="P544" s="53">
        <v>14.976966136180163</v>
      </c>
      <c r="Q544" s="54">
        <v>528.82636668128328</v>
      </c>
      <c r="R544" s="54">
        <v>15.049144744465567</v>
      </c>
      <c r="S544" s="54">
        <v>601.19822686984924</v>
      </c>
      <c r="T544" s="54">
        <v>7.2178608285403456E-2</v>
      </c>
      <c r="U544" s="54">
        <v>72.371860188565961</v>
      </c>
      <c r="W544" s="69">
        <f t="shared" si="50"/>
        <v>1497167.7872513349</v>
      </c>
      <c r="X544" s="69">
        <f t="shared" si="51"/>
        <v>1504313.276219687</v>
      </c>
      <c r="Y544" s="69">
        <f t="shared" si="48"/>
        <v>7145.4889683517795</v>
      </c>
      <c r="AA544" s="68">
        <f t="shared" si="52"/>
        <v>0</v>
      </c>
      <c r="AB544" s="68">
        <f t="shared" si="53"/>
        <v>1</v>
      </c>
      <c r="AC544" s="68">
        <f t="shared" si="49"/>
        <v>1</v>
      </c>
    </row>
    <row r="545" spans="1:29" x14ac:dyDescent="0.25">
      <c r="A545">
        <v>540</v>
      </c>
      <c r="C545" s="24">
        <v>9.6257477998733521E-3</v>
      </c>
      <c r="D545" s="24">
        <v>9.3089193105697632E-3</v>
      </c>
      <c r="E545" s="24">
        <v>0.49975604437064625</v>
      </c>
      <c r="F545" s="24">
        <v>0</v>
      </c>
      <c r="I545" s="53">
        <v>0</v>
      </c>
      <c r="J545" s="53">
        <v>5315.6516514718533</v>
      </c>
      <c r="K545" s="53">
        <v>0</v>
      </c>
      <c r="L545" s="24">
        <v>0.85497385263442993</v>
      </c>
      <c r="M545" s="24">
        <v>0.7111886739730835</v>
      </c>
      <c r="N545" s="24">
        <v>0.26353275775909424</v>
      </c>
      <c r="P545" s="53">
        <v>14.892271869850736</v>
      </c>
      <c r="Q545" s="54">
        <v>512.97910169596423</v>
      </c>
      <c r="R545" s="54">
        <v>14.92415286844235</v>
      </c>
      <c r="S545" s="54">
        <v>638.87453753605314</v>
      </c>
      <c r="T545" s="54">
        <v>3.1880998591613974E-2</v>
      </c>
      <c r="U545" s="54">
        <v>125.89543584008891</v>
      </c>
      <c r="W545" s="69">
        <f t="shared" si="50"/>
        <v>1488714.2078833776</v>
      </c>
      <c r="X545" s="69">
        <f t="shared" si="51"/>
        <v>1491776.4123066992</v>
      </c>
      <c r="Y545" s="69">
        <f t="shared" si="48"/>
        <v>3062.2044233213087</v>
      </c>
      <c r="AA545" s="68">
        <f t="shared" si="52"/>
        <v>0</v>
      </c>
      <c r="AB545" s="68">
        <f t="shared" si="53"/>
        <v>1</v>
      </c>
      <c r="AC545" s="68">
        <f t="shared" si="49"/>
        <v>1</v>
      </c>
    </row>
    <row r="546" spans="1:29" x14ac:dyDescent="0.25">
      <c r="A546">
        <v>541</v>
      </c>
      <c r="C546" s="24">
        <v>1.0527938604354858E-2</v>
      </c>
      <c r="D546" s="24">
        <v>2.7138650417327881E-2</v>
      </c>
      <c r="E546" s="24">
        <v>0.13324901797252037</v>
      </c>
      <c r="F546" s="24">
        <v>0</v>
      </c>
      <c r="I546" s="53">
        <v>0</v>
      </c>
      <c r="J546" s="53">
        <v>6267.9476104676723</v>
      </c>
      <c r="K546" s="53">
        <v>0</v>
      </c>
      <c r="L546" s="24">
        <v>0.86201459169387817</v>
      </c>
      <c r="M546" s="24">
        <v>0.77170324325561523</v>
      </c>
      <c r="N546" s="24">
        <v>0.28597891330718994</v>
      </c>
      <c r="P546" s="53">
        <v>14.997951743196099</v>
      </c>
      <c r="Q546" s="54">
        <v>560.39630783540292</v>
      </c>
      <c r="R546" s="54">
        <v>15.056735129234095</v>
      </c>
      <c r="S546" s="54">
        <v>601.50859777371659</v>
      </c>
      <c r="T546" s="54">
        <v>5.8783386037996266E-2</v>
      </c>
      <c r="U546" s="54">
        <v>41.112289938313666</v>
      </c>
      <c r="W546" s="69">
        <f t="shared" si="50"/>
        <v>1499234.7780117746</v>
      </c>
      <c r="X546" s="69">
        <f t="shared" si="51"/>
        <v>1505072.0043256357</v>
      </c>
      <c r="Y546" s="69">
        <f t="shared" si="48"/>
        <v>5837.2263138613134</v>
      </c>
      <c r="AA546" s="68">
        <f t="shared" si="52"/>
        <v>0</v>
      </c>
      <c r="AB546" s="68">
        <f t="shared" si="53"/>
        <v>1</v>
      </c>
      <c r="AC546" s="68">
        <f t="shared" si="49"/>
        <v>1</v>
      </c>
    </row>
    <row r="547" spans="1:29" x14ac:dyDescent="0.25">
      <c r="A547">
        <v>542</v>
      </c>
      <c r="C547" s="24">
        <v>9.6821784973144531E-4</v>
      </c>
      <c r="D547" s="24">
        <v>1.5958711504936218E-2</v>
      </c>
      <c r="E547" s="24">
        <v>0.17395098209606188</v>
      </c>
      <c r="F547" s="24">
        <v>0</v>
      </c>
      <c r="I547" s="53">
        <v>0</v>
      </c>
      <c r="J547" s="53">
        <v>3885.2076977491379</v>
      </c>
      <c r="K547" s="53">
        <v>0</v>
      </c>
      <c r="L547" s="24">
        <v>0.83014160394668579</v>
      </c>
      <c r="M547" s="24">
        <v>0.75213372707366943</v>
      </c>
      <c r="N547" s="24">
        <v>0.30498409271240234</v>
      </c>
      <c r="P547" s="53">
        <v>14.587993073958074</v>
      </c>
      <c r="Q547" s="54">
        <v>498.36837453006211</v>
      </c>
      <c r="R547" s="54">
        <v>14.638219118113202</v>
      </c>
      <c r="S547" s="54">
        <v>597.47873397950059</v>
      </c>
      <c r="T547" s="54">
        <v>5.022604415512788E-2</v>
      </c>
      <c r="U547" s="54">
        <v>99.110359449438477</v>
      </c>
      <c r="W547" s="69">
        <f t="shared" si="50"/>
        <v>1458300.9390212775</v>
      </c>
      <c r="X547" s="69">
        <f t="shared" si="51"/>
        <v>1463224.4330773407</v>
      </c>
      <c r="Y547" s="69">
        <f t="shared" si="48"/>
        <v>4923.4940560633495</v>
      </c>
      <c r="AA547" s="68">
        <f t="shared" si="52"/>
        <v>0</v>
      </c>
      <c r="AB547" s="68">
        <f t="shared" si="53"/>
        <v>1</v>
      </c>
      <c r="AC547" s="68">
        <f t="shared" si="49"/>
        <v>1</v>
      </c>
    </row>
    <row r="548" spans="1:29" x14ac:dyDescent="0.25">
      <c r="A548">
        <v>543</v>
      </c>
      <c r="C548" s="24">
        <v>1.3517141342163086E-2</v>
      </c>
      <c r="D548" s="24">
        <v>2.1106243133544922E-2</v>
      </c>
      <c r="E548" s="24">
        <v>0.390486685845995</v>
      </c>
      <c r="F548" s="24">
        <v>0</v>
      </c>
      <c r="I548" s="53">
        <v>0</v>
      </c>
      <c r="J548" s="53">
        <v>4794.1238153725863</v>
      </c>
      <c r="K548" s="53">
        <v>0</v>
      </c>
      <c r="L548" s="24">
        <v>0.83119839429855347</v>
      </c>
      <c r="M548" s="24">
        <v>0.74942338466644287</v>
      </c>
      <c r="N548" s="24">
        <v>0.3069574236869812</v>
      </c>
      <c r="P548" s="53">
        <v>14.431516369131277</v>
      </c>
      <c r="Q548" s="54">
        <v>506.41130804839599</v>
      </c>
      <c r="R548" s="54">
        <v>14.462978446095029</v>
      </c>
      <c r="S548" s="54">
        <v>623.27659650096552</v>
      </c>
      <c r="T548" s="54">
        <v>3.1462076963752139E-2</v>
      </c>
      <c r="U548" s="54">
        <v>116.86528845256953</v>
      </c>
      <c r="W548" s="69">
        <f t="shared" si="50"/>
        <v>1442645.2256050794</v>
      </c>
      <c r="X548" s="69">
        <f t="shared" si="51"/>
        <v>1445674.5680130019</v>
      </c>
      <c r="Y548" s="69">
        <f t="shared" si="48"/>
        <v>3029.3424079226443</v>
      </c>
      <c r="AA548" s="68">
        <f t="shared" si="52"/>
        <v>0</v>
      </c>
      <c r="AB548" s="68">
        <f t="shared" si="53"/>
        <v>1</v>
      </c>
      <c r="AC548" s="68">
        <f t="shared" si="49"/>
        <v>1</v>
      </c>
    </row>
    <row r="549" spans="1:29" x14ac:dyDescent="0.25">
      <c r="A549">
        <v>544</v>
      </c>
      <c r="C549" s="24">
        <v>1.3975903391838074E-2</v>
      </c>
      <c r="D549" s="24">
        <v>1.985737681388855E-2</v>
      </c>
      <c r="E549" s="24">
        <v>0.16760347858873495</v>
      </c>
      <c r="F549" s="24">
        <v>0</v>
      </c>
      <c r="I549" s="53">
        <v>0</v>
      </c>
      <c r="J549" s="53">
        <v>4488.0341738462448</v>
      </c>
      <c r="K549" s="53">
        <v>0</v>
      </c>
      <c r="L549" s="24">
        <v>0.8426164984703064</v>
      </c>
      <c r="M549" s="24">
        <v>0.756980299949646</v>
      </c>
      <c r="N549" s="24">
        <v>0.28207254409790039</v>
      </c>
      <c r="P549" s="53">
        <v>14.607689927372704</v>
      </c>
      <c r="Q549" s="54">
        <v>514.35488985947484</v>
      </c>
      <c r="R549" s="54">
        <v>14.663985066546362</v>
      </c>
      <c r="S549" s="54">
        <v>599.53503856937232</v>
      </c>
      <c r="T549" s="54">
        <v>5.6295139173657915E-2</v>
      </c>
      <c r="U549" s="54">
        <v>85.18014870989748</v>
      </c>
      <c r="W549" s="69">
        <f t="shared" si="50"/>
        <v>1460254.637847411</v>
      </c>
      <c r="X549" s="69">
        <f t="shared" si="51"/>
        <v>1465798.9716160668</v>
      </c>
      <c r="Y549" s="69">
        <f t="shared" si="48"/>
        <v>5544.3337686558943</v>
      </c>
      <c r="AA549" s="68">
        <f t="shared" si="52"/>
        <v>0</v>
      </c>
      <c r="AB549" s="68">
        <f t="shared" si="53"/>
        <v>1</v>
      </c>
      <c r="AC549" s="68">
        <f t="shared" si="49"/>
        <v>1</v>
      </c>
    </row>
    <row r="550" spans="1:29" x14ac:dyDescent="0.25">
      <c r="A550">
        <v>545</v>
      </c>
      <c r="C550" s="24">
        <v>1.2353166937828064E-2</v>
      </c>
      <c r="D550" s="24">
        <v>5.9245377779006958E-3</v>
      </c>
      <c r="E550" s="24">
        <v>0.34897502764159866</v>
      </c>
      <c r="F550" s="24">
        <v>0</v>
      </c>
      <c r="I550" s="53">
        <v>0</v>
      </c>
      <c r="J550" s="53">
        <v>6348.1810502707958</v>
      </c>
      <c r="K550" s="53">
        <v>0</v>
      </c>
      <c r="L550" s="24">
        <v>0.88783520460128784</v>
      </c>
      <c r="M550" s="24">
        <v>0.64852237701416016</v>
      </c>
      <c r="N550" s="24">
        <v>0.27054888010025024</v>
      </c>
      <c r="P550" s="53">
        <v>15.348136479511849</v>
      </c>
      <c r="Q550" s="54">
        <v>573.35134090412407</v>
      </c>
      <c r="R550" s="54">
        <v>15.438663671079613</v>
      </c>
      <c r="S550" s="54">
        <v>642.66794929492801</v>
      </c>
      <c r="T550" s="54">
        <v>9.052719156776412E-2</v>
      </c>
      <c r="U550" s="54">
        <v>69.316608390803935</v>
      </c>
      <c r="W550" s="69">
        <f t="shared" si="50"/>
        <v>1534240.2966102809</v>
      </c>
      <c r="X550" s="69">
        <f t="shared" si="51"/>
        <v>1543223.6991586664</v>
      </c>
      <c r="Y550" s="69">
        <f t="shared" si="48"/>
        <v>8983.4025483856076</v>
      </c>
      <c r="AA550" s="68">
        <f t="shared" si="52"/>
        <v>0</v>
      </c>
      <c r="AB550" s="68">
        <f t="shared" si="53"/>
        <v>1</v>
      </c>
      <c r="AC550" s="68">
        <f t="shared" si="49"/>
        <v>1</v>
      </c>
    </row>
    <row r="551" spans="1:29" x14ac:dyDescent="0.25">
      <c r="A551">
        <v>546</v>
      </c>
      <c r="C551" s="24">
        <v>1.268431544303894E-2</v>
      </c>
      <c r="D551" s="24">
        <v>1.5533924102783203E-2</v>
      </c>
      <c r="E551" s="24">
        <v>0.22854191912191182</v>
      </c>
      <c r="F551" s="24">
        <v>0</v>
      </c>
      <c r="I551" s="53">
        <v>0</v>
      </c>
      <c r="J551" s="53">
        <v>3812.7182051539421</v>
      </c>
      <c r="K551" s="53">
        <v>0</v>
      </c>
      <c r="L551" s="24">
        <v>0.84021347761154175</v>
      </c>
      <c r="M551" s="24">
        <v>0.8118433952331543</v>
      </c>
      <c r="N551" s="24">
        <v>0.33333694934844971</v>
      </c>
      <c r="P551" s="53">
        <v>14.620447737106602</v>
      </c>
      <c r="Q551" s="54">
        <v>469.50665908650689</v>
      </c>
      <c r="R551" s="54">
        <v>14.645374354801678</v>
      </c>
      <c r="S551" s="54">
        <v>596.50069447541875</v>
      </c>
      <c r="T551" s="54">
        <v>2.4926617695076203E-2</v>
      </c>
      <c r="U551" s="54">
        <v>126.99403538891187</v>
      </c>
      <c r="W551" s="69">
        <f t="shared" si="50"/>
        <v>1461575.2670515736</v>
      </c>
      <c r="X551" s="69">
        <f t="shared" si="51"/>
        <v>1463940.9347856925</v>
      </c>
      <c r="Y551" s="69">
        <f t="shared" si="48"/>
        <v>2365.6677341187083</v>
      </c>
      <c r="AA551" s="68">
        <f t="shared" si="52"/>
        <v>0</v>
      </c>
      <c r="AB551" s="68">
        <f t="shared" si="53"/>
        <v>1</v>
      </c>
      <c r="AC551" s="68">
        <f t="shared" si="49"/>
        <v>1</v>
      </c>
    </row>
    <row r="552" spans="1:29" x14ac:dyDescent="0.25">
      <c r="A552">
        <v>547</v>
      </c>
      <c r="C552" s="24">
        <v>1.9814640283584595E-2</v>
      </c>
      <c r="D552" s="24">
        <v>1.0516196489334106E-2</v>
      </c>
      <c r="E552" s="24">
        <v>0.50653001658187657</v>
      </c>
      <c r="F552" s="24">
        <v>0</v>
      </c>
      <c r="I552" s="53">
        <v>0</v>
      </c>
      <c r="J552" s="53">
        <v>8764.0434503555298</v>
      </c>
      <c r="K552" s="53">
        <v>0</v>
      </c>
      <c r="L552" s="24">
        <v>0.87184584140777588</v>
      </c>
      <c r="M552" s="24">
        <v>0.75058948993682861</v>
      </c>
      <c r="N552" s="24">
        <v>0.36282920837402344</v>
      </c>
      <c r="P552" s="53">
        <v>15.037743601313371</v>
      </c>
      <c r="Q552" s="54">
        <v>574.80153668032642</v>
      </c>
      <c r="R552" s="54">
        <v>15.065623032072148</v>
      </c>
      <c r="S552" s="54">
        <v>671.30613681995067</v>
      </c>
      <c r="T552" s="54">
        <v>2.7879430758776635E-2</v>
      </c>
      <c r="U552" s="54">
        <v>96.504600139624245</v>
      </c>
      <c r="W552" s="69">
        <f t="shared" si="50"/>
        <v>1503199.5585946566</v>
      </c>
      <c r="X552" s="69">
        <f t="shared" si="51"/>
        <v>1505890.9970703947</v>
      </c>
      <c r="Y552" s="69">
        <f t="shared" si="48"/>
        <v>2691.4384757380394</v>
      </c>
      <c r="AA552" s="68">
        <f t="shared" si="52"/>
        <v>0</v>
      </c>
      <c r="AB552" s="68">
        <f t="shared" si="53"/>
        <v>1</v>
      </c>
      <c r="AC552" s="68">
        <f t="shared" si="49"/>
        <v>1</v>
      </c>
    </row>
    <row r="553" spans="1:29" x14ac:dyDescent="0.25">
      <c r="A553">
        <v>548</v>
      </c>
      <c r="C553" s="24">
        <v>5.7287514209747314E-3</v>
      </c>
      <c r="D553" s="24">
        <v>7.7577531337738037E-3</v>
      </c>
      <c r="E553" s="24">
        <v>0.27264597634058541</v>
      </c>
      <c r="F553" s="24">
        <v>0</v>
      </c>
      <c r="I553" s="53">
        <v>0</v>
      </c>
      <c r="J553" s="53">
        <v>4854.1720025241375</v>
      </c>
      <c r="K553" s="53">
        <v>0</v>
      </c>
      <c r="L553" s="24">
        <v>0.84753131866455078</v>
      </c>
      <c r="M553" s="24">
        <v>0.77487736940383911</v>
      </c>
      <c r="N553" s="24">
        <v>0.27153921127319336</v>
      </c>
      <c r="P553" s="53">
        <v>14.827192889808051</v>
      </c>
      <c r="Q553" s="54">
        <v>517.66301346958551</v>
      </c>
      <c r="R553" s="54">
        <v>14.868704715241064</v>
      </c>
      <c r="S553" s="54">
        <v>613.24661687218452</v>
      </c>
      <c r="T553" s="54">
        <v>4.1511825433012461E-2</v>
      </c>
      <c r="U553" s="54">
        <v>95.58360340259901</v>
      </c>
      <c r="W553" s="69">
        <f t="shared" si="50"/>
        <v>1482201.6259673354</v>
      </c>
      <c r="X553" s="69">
        <f t="shared" si="51"/>
        <v>1486257.2249072341</v>
      </c>
      <c r="Y553" s="69">
        <f t="shared" si="48"/>
        <v>4055.5989398986476</v>
      </c>
      <c r="AA553" s="68">
        <f t="shared" si="52"/>
        <v>0</v>
      </c>
      <c r="AB553" s="68">
        <f t="shared" si="53"/>
        <v>1</v>
      </c>
      <c r="AC553" s="68">
        <f t="shared" si="49"/>
        <v>1</v>
      </c>
    </row>
    <row r="554" spans="1:29" x14ac:dyDescent="0.25">
      <c r="A554">
        <v>549</v>
      </c>
      <c r="C554" s="24">
        <v>1.9336432218551636E-2</v>
      </c>
      <c r="D554" s="24">
        <v>4.2769193649291992E-2</v>
      </c>
      <c r="E554" s="24">
        <v>0.14823393254602846</v>
      </c>
      <c r="F554" s="24">
        <v>0</v>
      </c>
      <c r="I554" s="53">
        <v>0</v>
      </c>
      <c r="J554" s="53">
        <v>7297.6481169462204</v>
      </c>
      <c r="K554" s="53">
        <v>0</v>
      </c>
      <c r="L554" s="24">
        <v>0.79460930824279785</v>
      </c>
      <c r="M554" s="24">
        <v>0.80140435695648193</v>
      </c>
      <c r="N554" s="24">
        <v>0.31735724210739136</v>
      </c>
      <c r="P554" s="53">
        <v>13.731858663744148</v>
      </c>
      <c r="Q554" s="54">
        <v>560.85073330113926</v>
      </c>
      <c r="R554" s="54">
        <v>13.759328489545501</v>
      </c>
      <c r="S554" s="54">
        <v>604.20678876419083</v>
      </c>
      <c r="T554" s="54">
        <v>2.7469825801352599E-2</v>
      </c>
      <c r="U554" s="54">
        <v>43.356055463051575</v>
      </c>
      <c r="W554" s="69">
        <f t="shared" si="50"/>
        <v>1372625.0156411137</v>
      </c>
      <c r="X554" s="69">
        <f t="shared" si="51"/>
        <v>1375328.6421657859</v>
      </c>
      <c r="Y554" s="69">
        <f t="shared" si="48"/>
        <v>2703.6265246722082</v>
      </c>
      <c r="AA554" s="68">
        <f t="shared" si="52"/>
        <v>0</v>
      </c>
      <c r="AB554" s="68">
        <f t="shared" si="53"/>
        <v>1</v>
      </c>
      <c r="AC554" s="68">
        <f t="shared" si="49"/>
        <v>1</v>
      </c>
    </row>
    <row r="555" spans="1:29" x14ac:dyDescent="0.25">
      <c r="A555">
        <v>550</v>
      </c>
      <c r="C555" s="24">
        <v>4.4073909521102905E-3</v>
      </c>
      <c r="D555" s="24">
        <v>2.695620059967041E-3</v>
      </c>
      <c r="E555" s="24">
        <v>0.192572583816845</v>
      </c>
      <c r="F555" s="24">
        <v>0</v>
      </c>
      <c r="I555" s="53">
        <v>0</v>
      </c>
      <c r="J555" s="53">
        <v>4967.17169880867</v>
      </c>
      <c r="K555" s="53">
        <v>0</v>
      </c>
      <c r="L555" s="24">
        <v>0.82086098194122314</v>
      </c>
      <c r="M555" s="24">
        <v>0.79859459400177002</v>
      </c>
      <c r="N555" s="24">
        <v>0.34425163269042969</v>
      </c>
      <c r="P555" s="53">
        <v>14.412037251614901</v>
      </c>
      <c r="Q555" s="54">
        <v>483.94796355196843</v>
      </c>
      <c r="R555" s="54">
        <v>14.430861544190902</v>
      </c>
      <c r="S555" s="54">
        <v>596.5314611885849</v>
      </c>
      <c r="T555" s="54">
        <v>1.8824292576001156E-2</v>
      </c>
      <c r="U555" s="54">
        <v>112.58349763661647</v>
      </c>
      <c r="W555" s="69">
        <f t="shared" si="50"/>
        <v>1440719.7771979379</v>
      </c>
      <c r="X555" s="69">
        <f t="shared" si="51"/>
        <v>1442489.6229579016</v>
      </c>
      <c r="Y555" s="69">
        <f t="shared" si="48"/>
        <v>1769.8457599634989</v>
      </c>
      <c r="AA555" s="68">
        <f t="shared" si="52"/>
        <v>0</v>
      </c>
      <c r="AB555" s="68">
        <f t="shared" si="53"/>
        <v>1</v>
      </c>
      <c r="AC555" s="68">
        <f t="shared" si="49"/>
        <v>1</v>
      </c>
    </row>
    <row r="556" spans="1:29" x14ac:dyDescent="0.25">
      <c r="A556">
        <v>551</v>
      </c>
      <c r="C556" s="24">
        <v>3.3247023820877075E-3</v>
      </c>
      <c r="D556" s="24">
        <v>1.095271110534668E-2</v>
      </c>
      <c r="E556" s="24">
        <v>0.25734988218932831</v>
      </c>
      <c r="F556" s="24">
        <v>0</v>
      </c>
      <c r="I556" s="53">
        <v>0</v>
      </c>
      <c r="J556" s="53">
        <v>3401.3576805591583</v>
      </c>
      <c r="K556" s="53">
        <v>0</v>
      </c>
      <c r="L556" s="24">
        <v>0.88103026151657104</v>
      </c>
      <c r="M556" s="24">
        <v>0.71977853775024414</v>
      </c>
      <c r="N556" s="24">
        <v>0.31553161144256592</v>
      </c>
      <c r="P556" s="53">
        <v>15.445079132817847</v>
      </c>
      <c r="Q556" s="54">
        <v>455.51712878881682</v>
      </c>
      <c r="R556" s="54">
        <v>15.493366923141753</v>
      </c>
      <c r="S556" s="54">
        <v>595.02042548705572</v>
      </c>
      <c r="T556" s="54">
        <v>4.8287790323906066E-2</v>
      </c>
      <c r="U556" s="54">
        <v>139.5032966982389</v>
      </c>
      <c r="W556" s="69">
        <f t="shared" si="50"/>
        <v>1544052.3961529958</v>
      </c>
      <c r="X556" s="69">
        <f t="shared" si="51"/>
        <v>1548741.6718886883</v>
      </c>
      <c r="Y556" s="69">
        <f t="shared" si="48"/>
        <v>4689.2757356923676</v>
      </c>
      <c r="AA556" s="68">
        <f t="shared" si="52"/>
        <v>0</v>
      </c>
      <c r="AB556" s="68">
        <f t="shared" si="53"/>
        <v>1</v>
      </c>
      <c r="AC556" s="68">
        <f t="shared" si="49"/>
        <v>1</v>
      </c>
    </row>
    <row r="557" spans="1:29" x14ac:dyDescent="0.25">
      <c r="A557">
        <v>552</v>
      </c>
      <c r="C557" s="24">
        <v>4.2441636323928833E-3</v>
      </c>
      <c r="D557" s="24">
        <v>2.1317571401596069E-2</v>
      </c>
      <c r="E557" s="24">
        <v>0.24035802963111258</v>
      </c>
      <c r="F557" s="24">
        <v>0</v>
      </c>
      <c r="I557" s="53">
        <v>0</v>
      </c>
      <c r="J557" s="53">
        <v>4299.115389585495</v>
      </c>
      <c r="K557" s="53">
        <v>0</v>
      </c>
      <c r="L557" s="24">
        <v>0.88660311698913574</v>
      </c>
      <c r="M557" s="24">
        <v>0.71749508380889893</v>
      </c>
      <c r="N557" s="24">
        <v>0.30479279160499573</v>
      </c>
      <c r="P557" s="53">
        <v>15.519282167792015</v>
      </c>
      <c r="Q557" s="54">
        <v>477.86718400888935</v>
      </c>
      <c r="R557" s="54">
        <v>15.575869838205739</v>
      </c>
      <c r="S557" s="54">
        <v>599.41504630572729</v>
      </c>
      <c r="T557" s="54">
        <v>5.6587670413723146E-2</v>
      </c>
      <c r="U557" s="54">
        <v>121.54786229683793</v>
      </c>
      <c r="W557" s="69">
        <f t="shared" si="50"/>
        <v>1551450.3495951926</v>
      </c>
      <c r="X557" s="69">
        <f t="shared" si="51"/>
        <v>1556987.5687742683</v>
      </c>
      <c r="Y557" s="69">
        <f t="shared" si="48"/>
        <v>5537.2191790754769</v>
      </c>
      <c r="AA557" s="68">
        <f t="shared" si="52"/>
        <v>0</v>
      </c>
      <c r="AB557" s="68">
        <f t="shared" si="53"/>
        <v>1</v>
      </c>
      <c r="AC557" s="68">
        <f t="shared" si="49"/>
        <v>1</v>
      </c>
    </row>
    <row r="558" spans="1:29" x14ac:dyDescent="0.25">
      <c r="A558">
        <v>553</v>
      </c>
      <c r="C558" s="24">
        <v>7.7298581600189209E-3</v>
      </c>
      <c r="D558" s="24">
        <v>1.7695963382720947E-2</v>
      </c>
      <c r="E558" s="24">
        <v>0.24971620905450415</v>
      </c>
      <c r="F558" s="24">
        <v>0</v>
      </c>
      <c r="I558" s="53">
        <v>0</v>
      </c>
      <c r="J558" s="53">
        <v>6289.3051654100418</v>
      </c>
      <c r="K558" s="53">
        <v>0</v>
      </c>
      <c r="L558" s="24">
        <v>0.88666242361068726</v>
      </c>
      <c r="M558" s="24">
        <v>0.76322770118713379</v>
      </c>
      <c r="N558" s="24">
        <v>0.29657953977584839</v>
      </c>
      <c r="P558" s="53">
        <v>15.477522748599714</v>
      </c>
      <c r="Q558" s="54">
        <v>526.90022169115639</v>
      </c>
      <c r="R558" s="54">
        <v>15.524617944466804</v>
      </c>
      <c r="S558" s="54">
        <v>612.56493890370291</v>
      </c>
      <c r="T558" s="54">
        <v>4.7095195867090212E-2</v>
      </c>
      <c r="U558" s="54">
        <v>85.66471721254652</v>
      </c>
      <c r="W558" s="69">
        <f t="shared" si="50"/>
        <v>1547225.3746382801</v>
      </c>
      <c r="X558" s="69">
        <f t="shared" si="51"/>
        <v>1551849.2295077767</v>
      </c>
      <c r="Y558" s="69">
        <f t="shared" si="48"/>
        <v>4623.8548694964747</v>
      </c>
      <c r="AA558" s="68">
        <f t="shared" si="52"/>
        <v>0</v>
      </c>
      <c r="AB558" s="68">
        <f t="shared" si="53"/>
        <v>1</v>
      </c>
      <c r="AC558" s="68">
        <f t="shared" si="49"/>
        <v>1</v>
      </c>
    </row>
    <row r="559" spans="1:29" x14ac:dyDescent="0.25">
      <c r="A559">
        <v>554</v>
      </c>
      <c r="C559" s="24">
        <v>1.7787501215934753E-2</v>
      </c>
      <c r="D559" s="24">
        <v>8.9603513479232788E-3</v>
      </c>
      <c r="E559" s="24">
        <v>0.25476367086788387</v>
      </c>
      <c r="F559" s="24">
        <v>0</v>
      </c>
      <c r="I559" s="53">
        <v>0</v>
      </c>
      <c r="J559" s="53">
        <v>7685.4601502418518</v>
      </c>
      <c r="K559" s="53">
        <v>0</v>
      </c>
      <c r="L559" s="24">
        <v>0.83340588212013245</v>
      </c>
      <c r="M559" s="24">
        <v>0.7552216649055481</v>
      </c>
      <c r="N559" s="24">
        <v>0.2963903546333313</v>
      </c>
      <c r="P559" s="53">
        <v>14.412045382569762</v>
      </c>
      <c r="Q559" s="54">
        <v>552.96201158879057</v>
      </c>
      <c r="R559" s="54">
        <v>14.446912040614167</v>
      </c>
      <c r="S559" s="54">
        <v>620.02782210499902</v>
      </c>
      <c r="T559" s="54">
        <v>3.4866658044405696E-2</v>
      </c>
      <c r="U559" s="54">
        <v>67.065810516208444</v>
      </c>
      <c r="W559" s="69">
        <f t="shared" si="50"/>
        <v>1440651.5762453873</v>
      </c>
      <c r="X559" s="69">
        <f t="shared" si="51"/>
        <v>1444071.1762393117</v>
      </c>
      <c r="Y559" s="69">
        <f t="shared" si="48"/>
        <v>3419.5999939243611</v>
      </c>
      <c r="AA559" s="68">
        <f t="shared" si="52"/>
        <v>0</v>
      </c>
      <c r="AB559" s="68">
        <f t="shared" si="53"/>
        <v>1</v>
      </c>
      <c r="AC559" s="68">
        <f t="shared" si="49"/>
        <v>1</v>
      </c>
    </row>
    <row r="560" spans="1:29" x14ac:dyDescent="0.25">
      <c r="A560">
        <v>555</v>
      </c>
      <c r="C560" s="24">
        <v>9.4235390424728394E-3</v>
      </c>
      <c r="D560" s="24">
        <v>1.0694637894630432E-2</v>
      </c>
      <c r="E560" s="24">
        <v>0.17335586435402595</v>
      </c>
      <c r="F560" s="24">
        <v>0</v>
      </c>
      <c r="I560" s="53">
        <v>0</v>
      </c>
      <c r="J560" s="53">
        <v>2616.73703789711</v>
      </c>
      <c r="K560" s="53">
        <v>0</v>
      </c>
      <c r="L560" s="24">
        <v>0.8612498939037323</v>
      </c>
      <c r="M560" s="24">
        <v>0.78973698616027832</v>
      </c>
      <c r="N560" s="24">
        <v>0.30476713180541992</v>
      </c>
      <c r="P560" s="53">
        <v>15.00820630590299</v>
      </c>
      <c r="Q560" s="54">
        <v>467.54069534841204</v>
      </c>
      <c r="R560" s="54">
        <v>15.058565116292778</v>
      </c>
      <c r="S560" s="54">
        <v>591.97362142080533</v>
      </c>
      <c r="T560" s="54">
        <v>5.0358810389788289E-2</v>
      </c>
      <c r="U560" s="54">
        <v>124.43292607239329</v>
      </c>
      <c r="W560" s="69">
        <f t="shared" si="50"/>
        <v>1500353.0898949504</v>
      </c>
      <c r="X560" s="69">
        <f t="shared" si="51"/>
        <v>1505264.538007857</v>
      </c>
      <c r="Y560" s="69">
        <f t="shared" si="48"/>
        <v>4911.4481129064352</v>
      </c>
      <c r="AA560" s="68">
        <f t="shared" si="52"/>
        <v>0</v>
      </c>
      <c r="AB560" s="68">
        <f t="shared" si="53"/>
        <v>1</v>
      </c>
      <c r="AC560" s="68">
        <f t="shared" si="49"/>
        <v>1</v>
      </c>
    </row>
    <row r="561" spans="1:29" x14ac:dyDescent="0.25">
      <c r="A561">
        <v>556</v>
      </c>
      <c r="C561" s="24">
        <v>7.3108971118927002E-3</v>
      </c>
      <c r="D561" s="24">
        <v>1.8886461853981018E-2</v>
      </c>
      <c r="E561" s="24">
        <v>0.31995961630063102</v>
      </c>
      <c r="F561" s="24">
        <v>0</v>
      </c>
      <c r="I561" s="53">
        <v>0</v>
      </c>
      <c r="J561" s="53">
        <v>4900.170024484396</v>
      </c>
      <c r="K561" s="53">
        <v>0</v>
      </c>
      <c r="L561" s="24">
        <v>0.85921698808670044</v>
      </c>
      <c r="M561" s="24">
        <v>0.80818891525268555</v>
      </c>
      <c r="N561" s="24">
        <v>0.31752139329910278</v>
      </c>
      <c r="P561" s="53">
        <v>15.016321478782228</v>
      </c>
      <c r="Q561" s="54">
        <v>515.66123037244392</v>
      </c>
      <c r="R561" s="54">
        <v>15.049790751143718</v>
      </c>
      <c r="S561" s="54">
        <v>618.40874366897356</v>
      </c>
      <c r="T561" s="54">
        <v>3.3469272361489999E-2</v>
      </c>
      <c r="U561" s="54">
        <v>102.74751329652963</v>
      </c>
      <c r="W561" s="69">
        <f t="shared" si="50"/>
        <v>1501116.4866478504</v>
      </c>
      <c r="X561" s="69">
        <f t="shared" si="51"/>
        <v>1504360.6663707027</v>
      </c>
      <c r="Y561" s="69">
        <f t="shared" si="48"/>
        <v>3244.1797228524701</v>
      </c>
      <c r="AA561" s="68">
        <f t="shared" si="52"/>
        <v>0</v>
      </c>
      <c r="AB561" s="68">
        <f t="shared" si="53"/>
        <v>1</v>
      </c>
      <c r="AC561" s="68">
        <f t="shared" si="49"/>
        <v>1</v>
      </c>
    </row>
    <row r="562" spans="1:29" x14ac:dyDescent="0.25">
      <c r="A562">
        <v>557</v>
      </c>
      <c r="C562" s="24">
        <v>1.5121698379516602E-3</v>
      </c>
      <c r="D562" s="24">
        <v>5.3379297256469727E-2</v>
      </c>
      <c r="E562" s="24">
        <v>0.2275919076948856</v>
      </c>
      <c r="F562" s="24">
        <v>0</v>
      </c>
      <c r="I562" s="53">
        <v>0</v>
      </c>
      <c r="J562" s="53">
        <v>3151.7865136265755</v>
      </c>
      <c r="K562" s="53">
        <v>0</v>
      </c>
      <c r="L562" s="24">
        <v>0.86657410860061646</v>
      </c>
      <c r="M562" s="24">
        <v>0.73877120018005371</v>
      </c>
      <c r="N562" s="24">
        <v>0.27462476491928101</v>
      </c>
      <c r="P562" s="53">
        <v>15.195178615967235</v>
      </c>
      <c r="Q562" s="54">
        <v>466.20364493693512</v>
      </c>
      <c r="R562" s="54">
        <v>15.263136533387476</v>
      </c>
      <c r="S562" s="54">
        <v>595.70806616885159</v>
      </c>
      <c r="T562" s="54">
        <v>6.7957917420240932E-2</v>
      </c>
      <c r="U562" s="54">
        <v>129.50442123191647</v>
      </c>
      <c r="W562" s="69">
        <f t="shared" si="50"/>
        <v>1519051.6579517866</v>
      </c>
      <c r="X562" s="69">
        <f t="shared" si="51"/>
        <v>1525717.9452725786</v>
      </c>
      <c r="Y562" s="69">
        <f t="shared" si="48"/>
        <v>6666.2873207921766</v>
      </c>
      <c r="AA562" s="68">
        <f t="shared" si="52"/>
        <v>0</v>
      </c>
      <c r="AB562" s="68">
        <f t="shared" si="53"/>
        <v>1</v>
      </c>
      <c r="AC562" s="68">
        <f t="shared" si="49"/>
        <v>1</v>
      </c>
    </row>
    <row r="563" spans="1:29" x14ac:dyDescent="0.25">
      <c r="A563">
        <v>558</v>
      </c>
      <c r="C563" s="24">
        <v>1.9257426261901855E-2</v>
      </c>
      <c r="D563" s="24">
        <v>3.6448538303375244E-2</v>
      </c>
      <c r="E563" s="24">
        <v>0.2094526417510427</v>
      </c>
      <c r="F563" s="24">
        <v>0</v>
      </c>
      <c r="I563" s="53">
        <v>0</v>
      </c>
      <c r="J563" s="53">
        <v>8143.717423081398</v>
      </c>
      <c r="K563" s="53">
        <v>0</v>
      </c>
      <c r="L563" s="24">
        <v>0.88799130916595459</v>
      </c>
      <c r="M563" s="24">
        <v>0.77713888883590698</v>
      </c>
      <c r="N563" s="24">
        <v>0.29620298743247986</v>
      </c>
      <c r="P563" s="53">
        <v>15.299992334375988</v>
      </c>
      <c r="Q563" s="54">
        <v>618.06672415450794</v>
      </c>
      <c r="R563" s="54">
        <v>15.365340294599635</v>
      </c>
      <c r="S563" s="54">
        <v>626.65068665811521</v>
      </c>
      <c r="T563" s="54">
        <v>6.5347960223647306E-2</v>
      </c>
      <c r="U563" s="54">
        <v>8.5839625036072675</v>
      </c>
      <c r="W563" s="69">
        <f t="shared" si="50"/>
        <v>1529381.1667134443</v>
      </c>
      <c r="X563" s="69">
        <f t="shared" si="51"/>
        <v>1535907.3787733053</v>
      </c>
      <c r="Y563" s="69">
        <f t="shared" si="48"/>
        <v>6526.2120598611236</v>
      </c>
      <c r="AA563" s="68">
        <f t="shared" si="52"/>
        <v>0</v>
      </c>
      <c r="AB563" s="68">
        <f t="shared" si="53"/>
        <v>1</v>
      </c>
      <c r="AC563" s="68">
        <f t="shared" si="49"/>
        <v>1</v>
      </c>
    </row>
    <row r="564" spans="1:29" x14ac:dyDescent="0.25">
      <c r="A564">
        <v>559</v>
      </c>
      <c r="C564" s="24">
        <v>1.9557356834411621E-2</v>
      </c>
      <c r="D564" s="24">
        <v>3.848797082901001E-2</v>
      </c>
      <c r="E564" s="24">
        <v>0.23039205725296422</v>
      </c>
      <c r="F564" s="24">
        <v>0</v>
      </c>
      <c r="I564" s="53">
        <v>0</v>
      </c>
      <c r="J564" s="53">
        <v>6679.7761246562004</v>
      </c>
      <c r="K564" s="53">
        <v>0</v>
      </c>
      <c r="L564" s="24">
        <v>0.85153716802597046</v>
      </c>
      <c r="M564" s="24">
        <v>0.69025218486785889</v>
      </c>
      <c r="N564" s="24">
        <v>0.26592397689819336</v>
      </c>
      <c r="P564" s="53">
        <v>14.656322380353481</v>
      </c>
      <c r="Q564" s="54">
        <v>545.79759390304434</v>
      </c>
      <c r="R564" s="54">
        <v>14.725755694448303</v>
      </c>
      <c r="S564" s="54">
        <v>614.52616071690659</v>
      </c>
      <c r="T564" s="54">
        <v>6.9433314094821341E-2</v>
      </c>
      <c r="U564" s="54">
        <v>68.728566813862244</v>
      </c>
      <c r="W564" s="69">
        <f t="shared" si="50"/>
        <v>1465086.4404414452</v>
      </c>
      <c r="X564" s="69">
        <f t="shared" si="51"/>
        <v>1471961.0432841133</v>
      </c>
      <c r="Y564" s="69">
        <f t="shared" si="48"/>
        <v>6874.6028426682724</v>
      </c>
      <c r="AA564" s="68">
        <f t="shared" si="52"/>
        <v>0</v>
      </c>
      <c r="AB564" s="68">
        <f t="shared" si="53"/>
        <v>1</v>
      </c>
      <c r="AC564" s="68">
        <f t="shared" si="49"/>
        <v>1</v>
      </c>
    </row>
    <row r="565" spans="1:29" x14ac:dyDescent="0.25">
      <c r="A565">
        <v>560</v>
      </c>
      <c r="C565" s="24">
        <v>2.7078121900558472E-2</v>
      </c>
      <c r="D565" s="24">
        <v>9.9650472402572632E-3</v>
      </c>
      <c r="E565" s="24">
        <v>0.17200297087349989</v>
      </c>
      <c r="F565" s="24">
        <v>0</v>
      </c>
      <c r="I565" s="53">
        <v>0</v>
      </c>
      <c r="J565" s="53">
        <v>3258.3065330982208</v>
      </c>
      <c r="K565" s="53">
        <v>0</v>
      </c>
      <c r="L565" s="24">
        <v>0.82717597484588623</v>
      </c>
      <c r="M565" s="24">
        <v>0.76543521881103516</v>
      </c>
      <c r="N565" s="24">
        <v>0.31731224060058594</v>
      </c>
      <c r="P565" s="53">
        <v>14.169254393871205</v>
      </c>
      <c r="Q565" s="54">
        <v>468.38279461165308</v>
      </c>
      <c r="R565" s="54">
        <v>14.207180789583148</v>
      </c>
      <c r="S565" s="54">
        <v>592.00792410150962</v>
      </c>
      <c r="T565" s="54">
        <v>3.7926395711943783E-2</v>
      </c>
      <c r="U565" s="54">
        <v>123.62512948985653</v>
      </c>
      <c r="W565" s="69">
        <f t="shared" si="50"/>
        <v>1416457.0565925089</v>
      </c>
      <c r="X565" s="69">
        <f t="shared" si="51"/>
        <v>1420126.0710342133</v>
      </c>
      <c r="Y565" s="69">
        <f t="shared" si="48"/>
        <v>3669.0144417045217</v>
      </c>
      <c r="AA565" s="68">
        <f t="shared" si="52"/>
        <v>0</v>
      </c>
      <c r="AB565" s="68">
        <f t="shared" si="53"/>
        <v>1</v>
      </c>
      <c r="AC565" s="68">
        <f t="shared" si="49"/>
        <v>1</v>
      </c>
    </row>
    <row r="566" spans="1:29" x14ac:dyDescent="0.25">
      <c r="A566">
        <v>561</v>
      </c>
      <c r="C566" s="24">
        <v>2.1901696920394897E-2</v>
      </c>
      <c r="D566" s="24">
        <v>1.6326442360877991E-2</v>
      </c>
      <c r="E566" s="24">
        <v>0.47840097234135676</v>
      </c>
      <c r="F566" s="24">
        <v>0</v>
      </c>
      <c r="I566" s="53">
        <v>0</v>
      </c>
      <c r="J566" s="53">
        <v>6773.8117650151253</v>
      </c>
      <c r="K566" s="53">
        <v>0</v>
      </c>
      <c r="L566" s="24">
        <v>0.78147029876708984</v>
      </c>
      <c r="M566" s="24">
        <v>0.75103592872619629</v>
      </c>
      <c r="N566" s="24">
        <v>0.29721015691757202</v>
      </c>
      <c r="P566" s="53">
        <v>13.464446190926919</v>
      </c>
      <c r="Q566" s="54">
        <v>549.37580531790843</v>
      </c>
      <c r="R566" s="54">
        <v>13.483417428285479</v>
      </c>
      <c r="S566" s="54">
        <v>654.08786467934067</v>
      </c>
      <c r="T566" s="54">
        <v>1.8971237358559989E-2</v>
      </c>
      <c r="U566" s="54">
        <v>104.71205936143224</v>
      </c>
      <c r="W566" s="69">
        <f t="shared" si="50"/>
        <v>1345895.243287374</v>
      </c>
      <c r="X566" s="69">
        <f t="shared" si="51"/>
        <v>1347687.6549638687</v>
      </c>
      <c r="Y566" s="69">
        <f t="shared" si="48"/>
        <v>1792.4116764945666</v>
      </c>
      <c r="AA566" s="68">
        <f t="shared" si="52"/>
        <v>0</v>
      </c>
      <c r="AB566" s="68">
        <f t="shared" si="53"/>
        <v>1</v>
      </c>
      <c r="AC566" s="68">
        <f t="shared" si="49"/>
        <v>1</v>
      </c>
    </row>
    <row r="567" spans="1:29" x14ac:dyDescent="0.25">
      <c r="A567">
        <v>562</v>
      </c>
      <c r="C567" s="24">
        <v>2.1124213933944702E-2</v>
      </c>
      <c r="D567" s="24">
        <v>3.3161699771881104E-2</v>
      </c>
      <c r="E567" s="24">
        <v>0.32229643264213992</v>
      </c>
      <c r="F567" s="24">
        <v>0</v>
      </c>
      <c r="I567" s="53">
        <v>0</v>
      </c>
      <c r="J567" s="53">
        <v>5291.3895342499018</v>
      </c>
      <c r="K567" s="53">
        <v>0</v>
      </c>
      <c r="L567" s="24">
        <v>0.77170181274414063</v>
      </c>
      <c r="M567" s="24">
        <v>0.72088974714279175</v>
      </c>
      <c r="N567" s="24">
        <v>0.28052657842636108</v>
      </c>
      <c r="P567" s="53">
        <v>13.2918672963388</v>
      </c>
      <c r="Q567" s="54">
        <v>520.50082672321196</v>
      </c>
      <c r="R567" s="54">
        <v>13.326278232633225</v>
      </c>
      <c r="S567" s="54">
        <v>620.37034409050352</v>
      </c>
      <c r="T567" s="54">
        <v>3.4410936294424488E-2</v>
      </c>
      <c r="U567" s="54">
        <v>99.869517367291564</v>
      </c>
      <c r="W567" s="69">
        <f t="shared" si="50"/>
        <v>1328666.2288071569</v>
      </c>
      <c r="X567" s="69">
        <f t="shared" si="51"/>
        <v>1332007.452919232</v>
      </c>
      <c r="Y567" s="69">
        <f t="shared" si="48"/>
        <v>3341.2241120751569</v>
      </c>
      <c r="AA567" s="68">
        <f t="shared" si="52"/>
        <v>0</v>
      </c>
      <c r="AB567" s="68">
        <f t="shared" si="53"/>
        <v>1</v>
      </c>
      <c r="AC567" s="68">
        <f t="shared" si="49"/>
        <v>1</v>
      </c>
    </row>
    <row r="568" spans="1:29" x14ac:dyDescent="0.25">
      <c r="A568">
        <v>563</v>
      </c>
      <c r="C568" s="24">
        <v>2.7077913284301758E-2</v>
      </c>
      <c r="D568" s="24">
        <v>7.2838813066482544E-3</v>
      </c>
      <c r="E568" s="24">
        <v>0.18161902451896356</v>
      </c>
      <c r="F568" s="24">
        <v>0</v>
      </c>
      <c r="I568" s="53">
        <v>0</v>
      </c>
      <c r="J568" s="53">
        <v>2878.7367045879364</v>
      </c>
      <c r="K568" s="53">
        <v>0</v>
      </c>
      <c r="L568" s="24">
        <v>0.8981403112411499</v>
      </c>
      <c r="M568" s="24">
        <v>0.70849847793579102</v>
      </c>
      <c r="N568" s="24">
        <v>0.25152015686035156</v>
      </c>
      <c r="P568" s="53">
        <v>15.339858089397699</v>
      </c>
      <c r="Q568" s="54">
        <v>459.52284708455153</v>
      </c>
      <c r="R568" s="54">
        <v>15.417220202443081</v>
      </c>
      <c r="S568" s="54">
        <v>591.10423325226191</v>
      </c>
      <c r="T568" s="54">
        <v>7.7362113045381875E-2</v>
      </c>
      <c r="U568" s="54">
        <v>131.58138616771038</v>
      </c>
      <c r="W568" s="69">
        <f t="shared" si="50"/>
        <v>1533526.2860926853</v>
      </c>
      <c r="X568" s="69">
        <f t="shared" si="51"/>
        <v>1541130.9160110557</v>
      </c>
      <c r="Y568" s="69">
        <f t="shared" si="48"/>
        <v>7604.6299183704768</v>
      </c>
      <c r="AA568" s="68">
        <f t="shared" si="52"/>
        <v>0</v>
      </c>
      <c r="AB568" s="68">
        <f t="shared" si="53"/>
        <v>1</v>
      </c>
      <c r="AC568" s="68">
        <f t="shared" si="49"/>
        <v>1</v>
      </c>
    </row>
    <row r="569" spans="1:29" x14ac:dyDescent="0.25">
      <c r="A569">
        <v>564</v>
      </c>
      <c r="C569" s="24">
        <v>2.5852113962173462E-2</v>
      </c>
      <c r="D569" s="24">
        <v>1.4888063073158264E-2</v>
      </c>
      <c r="E569" s="24">
        <v>0.23483495139393418</v>
      </c>
      <c r="F569" s="24">
        <v>0</v>
      </c>
      <c r="I569" s="53">
        <v>0</v>
      </c>
      <c r="J569" s="53">
        <v>6499.4371496140957</v>
      </c>
      <c r="K569" s="53">
        <v>0</v>
      </c>
      <c r="L569" s="24">
        <v>0.8522268533706665</v>
      </c>
      <c r="M569" s="24">
        <v>0.76587545871734619</v>
      </c>
      <c r="N569" s="24">
        <v>0.25935959815979004</v>
      </c>
      <c r="P569" s="53">
        <v>14.609488360853627</v>
      </c>
      <c r="Q569" s="54">
        <v>531.79889529026752</v>
      </c>
      <c r="R569" s="54">
        <v>14.651145871445376</v>
      </c>
      <c r="S569" s="54">
        <v>611.81719600460053</v>
      </c>
      <c r="T569" s="54">
        <v>4.1657510591749158E-2</v>
      </c>
      <c r="U569" s="54">
        <v>80.018300714333009</v>
      </c>
      <c r="W569" s="69">
        <f t="shared" si="50"/>
        <v>1460417.0371900722</v>
      </c>
      <c r="X569" s="69">
        <f t="shared" si="51"/>
        <v>1464502.769948533</v>
      </c>
      <c r="Y569" s="69">
        <f t="shared" si="48"/>
        <v>4085.7327584605828</v>
      </c>
      <c r="AA569" s="68">
        <f t="shared" si="52"/>
        <v>0</v>
      </c>
      <c r="AB569" s="68">
        <f t="shared" si="53"/>
        <v>1</v>
      </c>
      <c r="AC569" s="68">
        <f t="shared" si="49"/>
        <v>1</v>
      </c>
    </row>
    <row r="570" spans="1:29" x14ac:dyDescent="0.25">
      <c r="A570">
        <v>565</v>
      </c>
      <c r="C570" s="24">
        <v>1.5576392412185669E-2</v>
      </c>
      <c r="D570" s="24">
        <v>1.9583508372306824E-2</v>
      </c>
      <c r="E570" s="24">
        <v>0.14997589240354964</v>
      </c>
      <c r="F570" s="24">
        <v>0</v>
      </c>
      <c r="I570" s="53">
        <v>0</v>
      </c>
      <c r="J570" s="53">
        <v>6985.4781031608582</v>
      </c>
      <c r="K570" s="53">
        <v>0</v>
      </c>
      <c r="L570" s="24">
        <v>0.85713028907775879</v>
      </c>
      <c r="M570" s="24">
        <v>0.72830969095230103</v>
      </c>
      <c r="N570" s="24">
        <v>0.30708795785903931</v>
      </c>
      <c r="P570" s="53">
        <v>14.832607573787007</v>
      </c>
      <c r="Q570" s="54">
        <v>536.51065969443766</v>
      </c>
      <c r="R570" s="54">
        <v>14.893218568999675</v>
      </c>
      <c r="S570" s="54">
        <v>600.75288598002658</v>
      </c>
      <c r="T570" s="54">
        <v>6.0610995212668328E-2</v>
      </c>
      <c r="U570" s="54">
        <v>64.242226285588913</v>
      </c>
      <c r="W570" s="69">
        <f t="shared" si="50"/>
        <v>1482724.2467190062</v>
      </c>
      <c r="X570" s="69">
        <f t="shared" si="51"/>
        <v>1488721.1040139874</v>
      </c>
      <c r="Y570" s="69">
        <f t="shared" si="48"/>
        <v>5996.8572949812442</v>
      </c>
      <c r="AA570" s="68">
        <f t="shared" si="52"/>
        <v>0</v>
      </c>
      <c r="AB570" s="68">
        <f t="shared" si="53"/>
        <v>1</v>
      </c>
      <c r="AC570" s="68">
        <f t="shared" si="49"/>
        <v>1</v>
      </c>
    </row>
    <row r="571" spans="1:29" x14ac:dyDescent="0.25">
      <c r="A571">
        <v>566</v>
      </c>
      <c r="C571" s="24">
        <v>1.8115907907485962E-2</v>
      </c>
      <c r="D571" s="24">
        <v>3.2336533069610596E-2</v>
      </c>
      <c r="E571" s="24">
        <v>0.2825300648495348</v>
      </c>
      <c r="F571" s="24">
        <v>0</v>
      </c>
      <c r="I571" s="53">
        <v>0</v>
      </c>
      <c r="J571" s="53">
        <v>6873.2025101780891</v>
      </c>
      <c r="K571" s="53">
        <v>0</v>
      </c>
      <c r="L571" s="24">
        <v>0.82598048448562622</v>
      </c>
      <c r="M571" s="24">
        <v>0.74946385622024536</v>
      </c>
      <c r="N571" s="24">
        <v>0.30187675356864929</v>
      </c>
      <c r="P571" s="53">
        <v>14.263341893384489</v>
      </c>
      <c r="Q571" s="54">
        <v>565.087074270887</v>
      </c>
      <c r="R571" s="54">
        <v>14.30763147336452</v>
      </c>
      <c r="S571" s="54">
        <v>628.00469660345857</v>
      </c>
      <c r="T571" s="54">
        <v>4.4289579980031135E-2</v>
      </c>
      <c r="U571" s="54">
        <v>62.917622332571568</v>
      </c>
      <c r="W571" s="69">
        <f t="shared" si="50"/>
        <v>1425769.102264178</v>
      </c>
      <c r="X571" s="69">
        <f t="shared" si="51"/>
        <v>1430135.1426398486</v>
      </c>
      <c r="Y571" s="69">
        <f t="shared" si="48"/>
        <v>4366.0403756705427</v>
      </c>
      <c r="AA571" s="68">
        <f t="shared" si="52"/>
        <v>0</v>
      </c>
      <c r="AB571" s="68">
        <f t="shared" si="53"/>
        <v>1</v>
      </c>
      <c r="AC571" s="68">
        <f t="shared" si="49"/>
        <v>1</v>
      </c>
    </row>
    <row r="572" spans="1:29" x14ac:dyDescent="0.25">
      <c r="A572">
        <v>567</v>
      </c>
      <c r="C572" s="24">
        <v>5.611911416053772E-3</v>
      </c>
      <c r="D572" s="24">
        <v>6.1900317668914795E-3</v>
      </c>
      <c r="E572" s="24">
        <v>0.32040824172194299</v>
      </c>
      <c r="F572" s="24">
        <v>0</v>
      </c>
      <c r="I572" s="53">
        <v>0</v>
      </c>
      <c r="J572" s="53">
        <v>3165.3139740228653</v>
      </c>
      <c r="K572" s="53">
        <v>0</v>
      </c>
      <c r="L572" s="24">
        <v>0.90516042709350586</v>
      </c>
      <c r="M572" s="24">
        <v>0.77603471279144287</v>
      </c>
      <c r="N572" s="24">
        <v>0.2850322425365448</v>
      </c>
      <c r="P572" s="53">
        <v>15.834773930503516</v>
      </c>
      <c r="Q572" s="54">
        <v>455.35797285257109</v>
      </c>
      <c r="R572" s="54">
        <v>15.877891935841706</v>
      </c>
      <c r="S572" s="54">
        <v>598.90216515623979</v>
      </c>
      <c r="T572" s="54">
        <v>4.3118005338190102E-2</v>
      </c>
      <c r="U572" s="54">
        <v>143.54419230366869</v>
      </c>
      <c r="W572" s="69">
        <f t="shared" si="50"/>
        <v>1583022.035077499</v>
      </c>
      <c r="X572" s="69">
        <f t="shared" si="51"/>
        <v>1587190.2914190143</v>
      </c>
      <c r="Y572" s="69">
        <f t="shared" si="48"/>
        <v>4168.2563415153418</v>
      </c>
      <c r="AA572" s="68">
        <f t="shared" si="52"/>
        <v>0</v>
      </c>
      <c r="AB572" s="68">
        <f t="shared" si="53"/>
        <v>1</v>
      </c>
      <c r="AC572" s="68">
        <f t="shared" si="49"/>
        <v>1</v>
      </c>
    </row>
    <row r="573" spans="1:29" x14ac:dyDescent="0.25">
      <c r="A573">
        <v>568</v>
      </c>
      <c r="C573" s="24">
        <v>1.1733770370483398E-3</v>
      </c>
      <c r="D573" s="24">
        <v>2.8002262115478516E-3</v>
      </c>
      <c r="E573" s="24">
        <v>0.27455580819354902</v>
      </c>
      <c r="F573" s="24">
        <v>0</v>
      </c>
      <c r="I573" s="53">
        <v>0</v>
      </c>
      <c r="J573" s="53">
        <v>2931.1282560229301</v>
      </c>
      <c r="K573" s="53">
        <v>0</v>
      </c>
      <c r="L573" s="24">
        <v>0.83861738443374634</v>
      </c>
      <c r="M573" s="24">
        <v>0.72636902332305908</v>
      </c>
      <c r="N573" s="24">
        <v>0.30269813537597656</v>
      </c>
      <c r="P573" s="53">
        <v>14.753924846796341</v>
      </c>
      <c r="Q573" s="54">
        <v>440.76837253780803</v>
      </c>
      <c r="R573" s="54">
        <v>14.784038118234969</v>
      </c>
      <c r="S573" s="54">
        <v>591.957383457692</v>
      </c>
      <c r="T573" s="54">
        <v>3.0113271438628075E-2</v>
      </c>
      <c r="U573" s="54">
        <v>151.18901091988397</v>
      </c>
      <c r="W573" s="69">
        <f t="shared" si="50"/>
        <v>1474951.7163070964</v>
      </c>
      <c r="X573" s="69">
        <f t="shared" si="51"/>
        <v>1477811.854440039</v>
      </c>
      <c r="Y573" s="69">
        <f t="shared" si="48"/>
        <v>2860.1381329429237</v>
      </c>
      <c r="AA573" s="68">
        <f t="shared" si="52"/>
        <v>0</v>
      </c>
      <c r="AB573" s="68">
        <f t="shared" si="53"/>
        <v>1</v>
      </c>
      <c r="AC573" s="68">
        <f t="shared" si="49"/>
        <v>1</v>
      </c>
    </row>
    <row r="574" spans="1:29" x14ac:dyDescent="0.25">
      <c r="A574">
        <v>569</v>
      </c>
      <c r="C574" s="24">
        <v>2.0051628351211548E-2</v>
      </c>
      <c r="D574" s="24">
        <v>3.7819325923919678E-2</v>
      </c>
      <c r="E574" s="24">
        <v>0.37922034703826163</v>
      </c>
      <c r="F574" s="24">
        <v>0</v>
      </c>
      <c r="I574" s="53">
        <v>0</v>
      </c>
      <c r="J574" s="53">
        <v>6644.553504884243</v>
      </c>
      <c r="K574" s="53">
        <v>0</v>
      </c>
      <c r="L574" s="24">
        <v>0.87397563457489014</v>
      </c>
      <c r="M574" s="24">
        <v>0.77295988798141479</v>
      </c>
      <c r="N574" s="24">
        <v>0.27658653259277344</v>
      </c>
      <c r="P574" s="53">
        <v>15.084244741022907</v>
      </c>
      <c r="Q574" s="54">
        <v>487.62159736666462</v>
      </c>
      <c r="R574" s="54">
        <v>15.111266104516089</v>
      </c>
      <c r="S574" s="54">
        <v>614.75264994590043</v>
      </c>
      <c r="T574" s="54">
        <v>2.7021363493181738E-2</v>
      </c>
      <c r="U574" s="54">
        <v>127.13105257923581</v>
      </c>
      <c r="W574" s="69">
        <f t="shared" si="50"/>
        <v>1507936.8525049242</v>
      </c>
      <c r="X574" s="69">
        <f t="shared" si="51"/>
        <v>1510511.857801663</v>
      </c>
      <c r="Y574" s="69">
        <f t="shared" si="48"/>
        <v>2575.0052967389379</v>
      </c>
      <c r="AA574" s="68">
        <f t="shared" si="52"/>
        <v>0</v>
      </c>
      <c r="AB574" s="68">
        <f t="shared" si="53"/>
        <v>1</v>
      </c>
      <c r="AC574" s="68">
        <f t="shared" si="49"/>
        <v>1</v>
      </c>
    </row>
    <row r="575" spans="1:29" x14ac:dyDescent="0.25">
      <c r="A575">
        <v>570</v>
      </c>
      <c r="C575" s="24">
        <v>9.5792561769485474E-3</v>
      </c>
      <c r="D575" s="24">
        <v>9.0037733316421509E-3</v>
      </c>
      <c r="E575" s="24">
        <v>0.25393451445232579</v>
      </c>
      <c r="F575" s="24">
        <v>0</v>
      </c>
      <c r="I575" s="53">
        <v>0</v>
      </c>
      <c r="J575" s="53">
        <v>6875.903345644474</v>
      </c>
      <c r="K575" s="53">
        <v>0</v>
      </c>
      <c r="L575" s="24">
        <v>0.86193615198135376</v>
      </c>
      <c r="M575" s="24">
        <v>0.73008811473846436</v>
      </c>
      <c r="N575" s="24">
        <v>0.33077335357666016</v>
      </c>
      <c r="P575" s="53">
        <v>14.995768887602534</v>
      </c>
      <c r="Q575" s="54">
        <v>603.37338910992696</v>
      </c>
      <c r="R575" s="54">
        <v>15.057494399214596</v>
      </c>
      <c r="S575" s="54">
        <v>633.01295065947329</v>
      </c>
      <c r="T575" s="54">
        <v>6.1725511612062078E-2</v>
      </c>
      <c r="U575" s="54">
        <v>29.639561549546329</v>
      </c>
      <c r="W575" s="69">
        <f t="shared" si="50"/>
        <v>1498973.5153711434</v>
      </c>
      <c r="X575" s="69">
        <f t="shared" si="51"/>
        <v>1505116.4269708002</v>
      </c>
      <c r="Y575" s="69">
        <f t="shared" si="48"/>
        <v>6142.9115996566616</v>
      </c>
      <c r="AA575" s="68">
        <f t="shared" si="52"/>
        <v>0</v>
      </c>
      <c r="AB575" s="68">
        <f t="shared" si="53"/>
        <v>1</v>
      </c>
      <c r="AC575" s="68">
        <f t="shared" si="49"/>
        <v>1</v>
      </c>
    </row>
    <row r="576" spans="1:29" x14ac:dyDescent="0.25">
      <c r="A576">
        <v>571</v>
      </c>
      <c r="C576" s="24">
        <v>5.9809207916259766E-2</v>
      </c>
      <c r="D576" s="24">
        <v>1.4941126108169556E-2</v>
      </c>
      <c r="E576" s="24">
        <v>0.38657330016599001</v>
      </c>
      <c r="F576" s="24">
        <v>0</v>
      </c>
      <c r="I576" s="53">
        <v>0</v>
      </c>
      <c r="J576" s="53">
        <v>4640.7640911638737</v>
      </c>
      <c r="K576" s="53">
        <v>0</v>
      </c>
      <c r="L576" s="24">
        <v>0.80558967590332031</v>
      </c>
      <c r="M576" s="24">
        <v>0.75108557939529419</v>
      </c>
      <c r="N576" s="24">
        <v>0.28481271862983704</v>
      </c>
      <c r="P576" s="53">
        <v>13.352836858282021</v>
      </c>
      <c r="Q576" s="54">
        <v>451.96391088668491</v>
      </c>
      <c r="R576" s="54">
        <v>13.368513362732422</v>
      </c>
      <c r="S576" s="54">
        <v>601.57459938462262</v>
      </c>
      <c r="T576" s="54">
        <v>1.5676504450400586E-2</v>
      </c>
      <c r="U576" s="54">
        <v>149.6106884979377</v>
      </c>
      <c r="W576" s="69">
        <f t="shared" si="50"/>
        <v>1334831.7219173154</v>
      </c>
      <c r="X576" s="69">
        <f t="shared" si="51"/>
        <v>1336249.7616738577</v>
      </c>
      <c r="Y576" s="69">
        <f t="shared" si="48"/>
        <v>1418.0397565421208</v>
      </c>
      <c r="AA576" s="68">
        <f t="shared" si="52"/>
        <v>0</v>
      </c>
      <c r="AB576" s="68">
        <f t="shared" si="53"/>
        <v>1</v>
      </c>
      <c r="AC576" s="68">
        <f t="shared" si="49"/>
        <v>1</v>
      </c>
    </row>
    <row r="577" spans="1:29" x14ac:dyDescent="0.25">
      <c r="A577">
        <v>572</v>
      </c>
      <c r="C577" s="24">
        <v>8.0832988023757935E-3</v>
      </c>
      <c r="D577" s="24">
        <v>2.0647048950195313E-4</v>
      </c>
      <c r="E577" s="24">
        <v>0.28640311314419298</v>
      </c>
      <c r="F577" s="24">
        <v>0</v>
      </c>
      <c r="I577" s="53">
        <v>0</v>
      </c>
      <c r="J577" s="53">
        <v>3037.317655980587</v>
      </c>
      <c r="K577" s="53">
        <v>0</v>
      </c>
      <c r="L577" s="24">
        <v>0.82090342044830322</v>
      </c>
      <c r="M577" s="24">
        <v>0.82794284820556641</v>
      </c>
      <c r="N577" s="24">
        <v>0.2927936315536499</v>
      </c>
      <c r="P577" s="53">
        <v>14.362077421591094</v>
      </c>
      <c r="Q577" s="54">
        <v>463.67074392135839</v>
      </c>
      <c r="R577" s="54">
        <v>14.376807193514226</v>
      </c>
      <c r="S577" s="54">
        <v>599.23540970844635</v>
      </c>
      <c r="T577" s="54">
        <v>1.4729771923132517E-2</v>
      </c>
      <c r="U577" s="54">
        <v>135.56466578708796</v>
      </c>
      <c r="W577" s="69">
        <f t="shared" si="50"/>
        <v>1435744.071415188</v>
      </c>
      <c r="X577" s="69">
        <f t="shared" si="51"/>
        <v>1437081.4839417143</v>
      </c>
      <c r="Y577" s="69">
        <f t="shared" si="48"/>
        <v>1337.4125265261637</v>
      </c>
      <c r="AA577" s="68">
        <f t="shared" si="52"/>
        <v>0</v>
      </c>
      <c r="AB577" s="68">
        <f t="shared" si="53"/>
        <v>1</v>
      </c>
      <c r="AC577" s="68">
        <f t="shared" si="49"/>
        <v>1</v>
      </c>
    </row>
    <row r="578" spans="1:29" x14ac:dyDescent="0.25">
      <c r="A578">
        <v>573</v>
      </c>
      <c r="C578" s="24">
        <v>6.3036918640136719E-2</v>
      </c>
      <c r="D578" s="24">
        <v>5.6770801544189453E-2</v>
      </c>
      <c r="E578" s="24">
        <v>0.15042557486710506</v>
      </c>
      <c r="F578" s="24">
        <v>0</v>
      </c>
      <c r="I578" s="53">
        <v>0</v>
      </c>
      <c r="J578" s="53">
        <v>6695.9811374545097</v>
      </c>
      <c r="K578" s="53">
        <v>0</v>
      </c>
      <c r="L578" s="24">
        <v>0.90837526321411133</v>
      </c>
      <c r="M578" s="24">
        <v>0.73061734437942505</v>
      </c>
      <c r="N578" s="24">
        <v>0.29829174280166626</v>
      </c>
      <c r="P578" s="53">
        <v>14.943812431381208</v>
      </c>
      <c r="Q578" s="54">
        <v>528.40469733072496</v>
      </c>
      <c r="R578" s="54">
        <v>15.019958508638387</v>
      </c>
      <c r="S578" s="54">
        <v>599.53215541205793</v>
      </c>
      <c r="T578" s="54">
        <v>7.6146077257179812E-2</v>
      </c>
      <c r="U578" s="54">
        <v>71.127458081332975</v>
      </c>
      <c r="W578" s="69">
        <f t="shared" si="50"/>
        <v>1493852.8384407901</v>
      </c>
      <c r="X578" s="69">
        <f t="shared" si="51"/>
        <v>1501396.3187084268</v>
      </c>
      <c r="Y578" s="69">
        <f t="shared" si="48"/>
        <v>7543.480267636648</v>
      </c>
      <c r="AA578" s="68">
        <f t="shared" si="52"/>
        <v>0</v>
      </c>
      <c r="AB578" s="68">
        <f t="shared" si="53"/>
        <v>1</v>
      </c>
      <c r="AC578" s="68">
        <f t="shared" si="49"/>
        <v>1</v>
      </c>
    </row>
    <row r="579" spans="1:29" x14ac:dyDescent="0.25">
      <c r="A579">
        <v>574</v>
      </c>
      <c r="C579" s="24">
        <v>5.7787597179412842E-3</v>
      </c>
      <c r="D579" s="24">
        <v>3.4150630235671997E-2</v>
      </c>
      <c r="E579" s="24">
        <v>0.41902079875142639</v>
      </c>
      <c r="F579" s="24">
        <v>0</v>
      </c>
      <c r="I579" s="53">
        <v>0</v>
      </c>
      <c r="J579" s="53">
        <v>3404.6359360218048</v>
      </c>
      <c r="K579" s="53">
        <v>0</v>
      </c>
      <c r="L579" s="24">
        <v>0.84462988376617432</v>
      </c>
      <c r="M579" s="24">
        <v>0.69292104244232178</v>
      </c>
      <c r="N579" s="24">
        <v>0.34220480918884277</v>
      </c>
      <c r="P579" s="53">
        <v>14.720842369208878</v>
      </c>
      <c r="Q579" s="54">
        <v>516.86926066908234</v>
      </c>
      <c r="R579" s="54">
        <v>14.785220729763779</v>
      </c>
      <c r="S579" s="54">
        <v>631.20364510667059</v>
      </c>
      <c r="T579" s="54">
        <v>6.4378360554901093E-2</v>
      </c>
      <c r="U579" s="54">
        <v>114.33438443758826</v>
      </c>
      <c r="W579" s="69">
        <f t="shared" si="50"/>
        <v>1471567.3676602188</v>
      </c>
      <c r="X579" s="69">
        <f t="shared" si="51"/>
        <v>1477890.8693312712</v>
      </c>
      <c r="Y579" s="69">
        <f t="shared" si="48"/>
        <v>6323.5016710525206</v>
      </c>
      <c r="AA579" s="68">
        <f t="shared" si="52"/>
        <v>0</v>
      </c>
      <c r="AB579" s="68">
        <f t="shared" si="53"/>
        <v>1</v>
      </c>
      <c r="AC579" s="68">
        <f t="shared" si="49"/>
        <v>1</v>
      </c>
    </row>
    <row r="580" spans="1:29" x14ac:dyDescent="0.25">
      <c r="A580">
        <v>575</v>
      </c>
      <c r="C580" s="24">
        <v>2.3518204689025879E-2</v>
      </c>
      <c r="D580" s="24">
        <v>3.0333518981933594E-2</v>
      </c>
      <c r="E580" s="24">
        <v>0.33162546428633793</v>
      </c>
      <c r="F580" s="24">
        <v>0</v>
      </c>
      <c r="I580" s="53">
        <v>0</v>
      </c>
      <c r="J580" s="53">
        <v>5815.3294958174229</v>
      </c>
      <c r="K580" s="53">
        <v>0</v>
      </c>
      <c r="L580" s="24">
        <v>0.86938488483428955</v>
      </c>
      <c r="M580" s="24">
        <v>0.75187540054321289</v>
      </c>
      <c r="N580" s="24">
        <v>0.28838735818862915</v>
      </c>
      <c r="P580" s="53">
        <v>14.92782813747448</v>
      </c>
      <c r="Q580" s="54">
        <v>521.39092202138602</v>
      </c>
      <c r="R580" s="54">
        <v>14.972624491320198</v>
      </c>
      <c r="S580" s="54">
        <v>621.72372066708556</v>
      </c>
      <c r="T580" s="54">
        <v>4.4796353845718784E-2</v>
      </c>
      <c r="U580" s="54">
        <v>100.33279864569954</v>
      </c>
      <c r="W580" s="69">
        <f t="shared" si="50"/>
        <v>1492261.4228254266</v>
      </c>
      <c r="X580" s="69">
        <f t="shared" si="51"/>
        <v>1496640.7254113527</v>
      </c>
      <c r="Y580" s="69">
        <f t="shared" si="48"/>
        <v>4379.3025859261788</v>
      </c>
      <c r="AA580" s="68">
        <f t="shared" si="52"/>
        <v>0</v>
      </c>
      <c r="AB580" s="68">
        <f t="shared" si="53"/>
        <v>1</v>
      </c>
      <c r="AC580" s="68">
        <f t="shared" si="49"/>
        <v>1</v>
      </c>
    </row>
    <row r="581" spans="1:29" x14ac:dyDescent="0.25">
      <c r="A581">
        <v>576</v>
      </c>
      <c r="C581" s="24">
        <v>5.5649757385253906E-2</v>
      </c>
      <c r="D581" s="24">
        <v>1.806129515171051E-2</v>
      </c>
      <c r="E581" s="24">
        <v>0.21805363104052108</v>
      </c>
      <c r="F581" s="24">
        <v>0</v>
      </c>
      <c r="I581" s="53">
        <v>0</v>
      </c>
      <c r="J581" s="53">
        <v>5042.1338528394699</v>
      </c>
      <c r="K581" s="53">
        <v>0</v>
      </c>
      <c r="L581" s="24">
        <v>0.87261223793029785</v>
      </c>
      <c r="M581" s="24">
        <v>0.73033851385116577</v>
      </c>
      <c r="N581" s="24">
        <v>0.29568642377853394</v>
      </c>
      <c r="P581" s="53">
        <v>14.480474773322159</v>
      </c>
      <c r="Q581" s="54">
        <v>513.77820992294596</v>
      </c>
      <c r="R581" s="54">
        <v>14.539000905346281</v>
      </c>
      <c r="S581" s="54">
        <v>605.51674386281206</v>
      </c>
      <c r="T581" s="54">
        <v>5.8526132024121935E-2</v>
      </c>
      <c r="U581" s="54">
        <v>91.738533939866102</v>
      </c>
      <c r="W581" s="69">
        <f t="shared" si="50"/>
        <v>1447533.6991222932</v>
      </c>
      <c r="X581" s="69">
        <f t="shared" si="51"/>
        <v>1453294.5737907654</v>
      </c>
      <c r="Y581" s="69">
        <f t="shared" si="48"/>
        <v>5760.8746684723274</v>
      </c>
      <c r="AA581" s="68">
        <f t="shared" si="52"/>
        <v>0</v>
      </c>
      <c r="AB581" s="68">
        <f t="shared" si="53"/>
        <v>1</v>
      </c>
      <c r="AC581" s="68">
        <f t="shared" si="49"/>
        <v>1</v>
      </c>
    </row>
    <row r="582" spans="1:29" x14ac:dyDescent="0.25">
      <c r="A582">
        <v>577</v>
      </c>
      <c r="C582" s="24">
        <v>2.8404116630554199E-2</v>
      </c>
      <c r="D582" s="24">
        <v>1.6052260994911194E-2</v>
      </c>
      <c r="E582" s="24">
        <v>0.21007812560810504</v>
      </c>
      <c r="F582" s="24">
        <v>0</v>
      </c>
      <c r="I582" s="53">
        <v>0</v>
      </c>
      <c r="J582" s="53">
        <v>7942.5424337387085</v>
      </c>
      <c r="K582" s="53">
        <v>0</v>
      </c>
      <c r="L582" s="24">
        <v>0.81960678100585938</v>
      </c>
      <c r="M582" s="24">
        <v>0.82779502868652344</v>
      </c>
      <c r="N582" s="24">
        <v>0.29045826196670532</v>
      </c>
      <c r="P582" s="53">
        <v>14.037588401915263</v>
      </c>
      <c r="Q582" s="54">
        <v>584.64848503016719</v>
      </c>
      <c r="R582" s="54">
        <v>14.059895250084864</v>
      </c>
      <c r="S582" s="54">
        <v>619.65297614624808</v>
      </c>
      <c r="T582" s="54">
        <v>2.2306848169600713E-2</v>
      </c>
      <c r="U582" s="54">
        <v>35.004491116080885</v>
      </c>
      <c r="W582" s="69">
        <f t="shared" si="50"/>
        <v>1403174.1917064961</v>
      </c>
      <c r="X582" s="69">
        <f t="shared" si="51"/>
        <v>1405369.8720323402</v>
      </c>
      <c r="Y582" s="69">
        <f t="shared" si="48"/>
        <v>2195.6803258439904</v>
      </c>
      <c r="AA582" s="68">
        <f t="shared" si="52"/>
        <v>0</v>
      </c>
      <c r="AB582" s="68">
        <f t="shared" si="53"/>
        <v>1</v>
      </c>
      <c r="AC582" s="68">
        <f t="shared" si="49"/>
        <v>1</v>
      </c>
    </row>
    <row r="583" spans="1:29" x14ac:dyDescent="0.25">
      <c r="A583">
        <v>578</v>
      </c>
      <c r="C583" s="24">
        <v>4.4313788414001465E-2</v>
      </c>
      <c r="D583" s="24">
        <v>3.6036133766174316E-2</v>
      </c>
      <c r="E583" s="24">
        <v>0.32829606522823507</v>
      </c>
      <c r="F583" s="24">
        <v>0</v>
      </c>
      <c r="I583" s="53">
        <v>0</v>
      </c>
      <c r="J583" s="53">
        <v>4959.7630277276039</v>
      </c>
      <c r="K583" s="53">
        <v>0</v>
      </c>
      <c r="L583" s="24">
        <v>0.85374617576599121</v>
      </c>
      <c r="M583" s="24">
        <v>0.73886239528656006</v>
      </c>
      <c r="N583" s="24">
        <v>0.29900938272476196</v>
      </c>
      <c r="P583" s="53">
        <v>14.33455248499078</v>
      </c>
      <c r="Q583" s="54">
        <v>511.69284049829253</v>
      </c>
      <c r="R583" s="54">
        <v>14.386123339092423</v>
      </c>
      <c r="S583" s="54">
        <v>618.19693232531483</v>
      </c>
      <c r="T583" s="54">
        <v>5.1570854101642638E-2</v>
      </c>
      <c r="U583" s="54">
        <v>106.50409182702231</v>
      </c>
      <c r="W583" s="69">
        <f t="shared" si="50"/>
        <v>1432943.5556585796</v>
      </c>
      <c r="X583" s="69">
        <f t="shared" si="51"/>
        <v>1437994.136976917</v>
      </c>
      <c r="Y583" s="69">
        <f t="shared" ref="Y583:Y646" si="54">T583*cRatio-U583</f>
        <v>5050.5813183372411</v>
      </c>
      <c r="AA583" s="68">
        <f t="shared" si="52"/>
        <v>0</v>
      </c>
      <c r="AB583" s="68">
        <f t="shared" si="53"/>
        <v>1</v>
      </c>
      <c r="AC583" s="68">
        <f t="shared" ref="AC583:AC646" si="55">IF(Y583&gt;0,1,0)</f>
        <v>1</v>
      </c>
    </row>
    <row r="584" spans="1:29" x14ac:dyDescent="0.25">
      <c r="A584">
        <v>579</v>
      </c>
      <c r="C584" s="24">
        <v>3.4504026174545288E-2</v>
      </c>
      <c r="D584" s="24">
        <v>8.7055861949920654E-3</v>
      </c>
      <c r="E584" s="24">
        <v>0.2415963103610852</v>
      </c>
      <c r="F584" s="24">
        <v>0</v>
      </c>
      <c r="I584" s="53">
        <v>0</v>
      </c>
      <c r="J584" s="53">
        <v>2306.6624999046326</v>
      </c>
      <c r="K584" s="53">
        <v>0</v>
      </c>
      <c r="L584" s="24">
        <v>0.85301405191421509</v>
      </c>
      <c r="M584" s="24">
        <v>0.71994161605834961</v>
      </c>
      <c r="N584" s="24">
        <v>0.36230182647705078</v>
      </c>
      <c r="P584" s="53">
        <v>14.496276369312854</v>
      </c>
      <c r="Q584" s="54">
        <v>436.64893081926363</v>
      </c>
      <c r="R584" s="54">
        <v>14.534899676246088</v>
      </c>
      <c r="S584" s="54">
        <v>589.41089823090124</v>
      </c>
      <c r="T584" s="54">
        <v>3.8623306933233792E-2</v>
      </c>
      <c r="U584" s="54">
        <v>152.76196741163761</v>
      </c>
      <c r="W584" s="69">
        <f t="shared" si="50"/>
        <v>1449190.9880004663</v>
      </c>
      <c r="X584" s="69">
        <f t="shared" si="51"/>
        <v>1452900.5567263779</v>
      </c>
      <c r="Y584" s="69">
        <f t="shared" si="54"/>
        <v>3709.5687259117417</v>
      </c>
      <c r="AA584" s="68">
        <f t="shared" si="52"/>
        <v>0</v>
      </c>
      <c r="AB584" s="68">
        <f t="shared" si="53"/>
        <v>1</v>
      </c>
      <c r="AC584" s="68">
        <f t="shared" si="55"/>
        <v>1</v>
      </c>
    </row>
    <row r="585" spans="1:29" x14ac:dyDescent="0.25">
      <c r="A585">
        <v>580</v>
      </c>
      <c r="C585" s="24">
        <v>6.694793701171875E-3</v>
      </c>
      <c r="D585" s="24">
        <v>3.9090871810913086E-2</v>
      </c>
      <c r="E585" s="24">
        <v>0.29909509402656026</v>
      </c>
      <c r="F585" s="24">
        <v>0</v>
      </c>
      <c r="I585" s="53">
        <v>0</v>
      </c>
      <c r="J585" s="53">
        <v>5414.3741726875305</v>
      </c>
      <c r="K585" s="53">
        <v>0</v>
      </c>
      <c r="L585" s="24">
        <v>0.82663470506668091</v>
      </c>
      <c r="M585" s="24">
        <v>0.72093629837036133</v>
      </c>
      <c r="N585" s="24">
        <v>0.30329513549804688</v>
      </c>
      <c r="P585" s="53">
        <v>14.433911379337772</v>
      </c>
      <c r="Q585" s="54">
        <v>517.35557240738046</v>
      </c>
      <c r="R585" s="54">
        <v>14.482420457416831</v>
      </c>
      <c r="S585" s="54">
        <v>616.38934063700685</v>
      </c>
      <c r="T585" s="54">
        <v>4.8509078079058909E-2</v>
      </c>
      <c r="U585" s="54">
        <v>99.033768229626389</v>
      </c>
      <c r="W585" s="69">
        <f t="shared" si="50"/>
        <v>1442873.7823613698</v>
      </c>
      <c r="X585" s="69">
        <f t="shared" si="51"/>
        <v>1447625.6564010461</v>
      </c>
      <c r="Y585" s="69">
        <f t="shared" si="54"/>
        <v>4751.8740396762641</v>
      </c>
      <c r="AA585" s="68">
        <f t="shared" si="52"/>
        <v>0</v>
      </c>
      <c r="AB585" s="68">
        <f t="shared" si="53"/>
        <v>1</v>
      </c>
      <c r="AC585" s="68">
        <f t="shared" si="55"/>
        <v>1</v>
      </c>
    </row>
    <row r="586" spans="1:29" x14ac:dyDescent="0.25">
      <c r="A586">
        <v>581</v>
      </c>
      <c r="C586" s="24">
        <v>5.3642749786376953E-2</v>
      </c>
      <c r="D586" s="24">
        <v>1.3819485902786255E-2</v>
      </c>
      <c r="E586" s="24">
        <v>0.465814575663693</v>
      </c>
      <c r="F586" s="24">
        <v>0</v>
      </c>
      <c r="I586" s="53">
        <v>0</v>
      </c>
      <c r="J586" s="53">
        <v>5397.7454081177711</v>
      </c>
      <c r="K586" s="53">
        <v>0</v>
      </c>
      <c r="L586" s="24">
        <v>0.81701743602752686</v>
      </c>
      <c r="M586" s="24">
        <v>0.74685424566268921</v>
      </c>
      <c r="N586" s="24">
        <v>0.28714248538017273</v>
      </c>
      <c r="P586" s="53">
        <v>13.624699596481761</v>
      </c>
      <c r="Q586" s="54">
        <v>469.48961645922361</v>
      </c>
      <c r="R586" s="54">
        <v>13.641984525988912</v>
      </c>
      <c r="S586" s="54">
        <v>614.43003042933958</v>
      </c>
      <c r="T586" s="54">
        <v>1.7284929507150437E-2</v>
      </c>
      <c r="U586" s="54">
        <v>144.94041397011597</v>
      </c>
      <c r="W586" s="69">
        <f t="shared" ref="W586:W649" si="56">P586*cRatio-Q586</f>
        <v>1362000.4700317169</v>
      </c>
      <c r="X586" s="69">
        <f t="shared" ref="X586:X649" si="57">R586*cRatio-S586</f>
        <v>1363584.022568462</v>
      </c>
      <c r="Y586" s="69">
        <f t="shared" si="54"/>
        <v>1583.5525367449277</v>
      </c>
      <c r="AA586" s="68">
        <f t="shared" ref="AA586:AA649" si="58">IF(MAX(W586:X586)=W586,1,0)</f>
        <v>0</v>
      </c>
      <c r="AB586" s="68">
        <f t="shared" ref="AB586:AB649" si="59">IF(MAX(W586:X586)=X586,1,0)</f>
        <v>1</v>
      </c>
      <c r="AC586" s="68">
        <f t="shared" si="55"/>
        <v>1</v>
      </c>
    </row>
    <row r="587" spans="1:29" x14ac:dyDescent="0.25">
      <c r="A587">
        <v>582</v>
      </c>
      <c r="C587" s="24">
        <v>3.7519454956054688E-2</v>
      </c>
      <c r="D587" s="24">
        <v>3.8675963878631592E-3</v>
      </c>
      <c r="E587" s="24">
        <v>0.41197119799610926</v>
      </c>
      <c r="F587" s="24">
        <v>0</v>
      </c>
      <c r="I587" s="53">
        <v>0</v>
      </c>
      <c r="J587" s="53">
        <v>5038.6344082653522</v>
      </c>
      <c r="K587" s="53">
        <v>0</v>
      </c>
      <c r="L587" s="24">
        <v>0.85157015919685364</v>
      </c>
      <c r="M587" s="24">
        <v>0.71789926290512085</v>
      </c>
      <c r="N587" s="24">
        <v>0.28680774569511414</v>
      </c>
      <c r="P587" s="53">
        <v>14.414838799294232</v>
      </c>
      <c r="Q587" s="54">
        <v>494.49437518082118</v>
      </c>
      <c r="R587" s="54">
        <v>14.451323932498171</v>
      </c>
      <c r="S587" s="54">
        <v>620.84076367192915</v>
      </c>
      <c r="T587" s="54">
        <v>3.6485133203939313E-2</v>
      </c>
      <c r="U587" s="54">
        <v>126.34638849110797</v>
      </c>
      <c r="W587" s="69">
        <f t="shared" si="56"/>
        <v>1440989.3855542424</v>
      </c>
      <c r="X587" s="69">
        <f t="shared" si="57"/>
        <v>1444511.5524861452</v>
      </c>
      <c r="Y587" s="69">
        <f t="shared" si="54"/>
        <v>3522.1669319028233</v>
      </c>
      <c r="AA587" s="68">
        <f t="shared" si="58"/>
        <v>0</v>
      </c>
      <c r="AB587" s="68">
        <f t="shared" si="59"/>
        <v>1</v>
      </c>
      <c r="AC587" s="68">
        <f t="shared" si="55"/>
        <v>1</v>
      </c>
    </row>
    <row r="588" spans="1:29" x14ac:dyDescent="0.25">
      <c r="A588">
        <v>583</v>
      </c>
      <c r="C588" s="24">
        <v>2.5511950254440308E-2</v>
      </c>
      <c r="D588" s="24">
        <v>1.909831166267395E-2</v>
      </c>
      <c r="E588" s="24">
        <v>0.14589121568524685</v>
      </c>
      <c r="F588" s="24">
        <v>0</v>
      </c>
      <c r="I588" s="53">
        <v>0</v>
      </c>
      <c r="J588" s="53">
        <v>3286.777064204216</v>
      </c>
      <c r="K588" s="53">
        <v>0</v>
      </c>
      <c r="L588" s="24">
        <v>0.86551833152770996</v>
      </c>
      <c r="M588" s="24">
        <v>0.78218257427215576</v>
      </c>
      <c r="N588" s="24">
        <v>0.28667706251144409</v>
      </c>
      <c r="P588" s="53">
        <v>14.839722577276873</v>
      </c>
      <c r="Q588" s="54">
        <v>468.12492344058506</v>
      </c>
      <c r="R588" s="54">
        <v>14.889422287859041</v>
      </c>
      <c r="S588" s="54">
        <v>590.00260946316121</v>
      </c>
      <c r="T588" s="54">
        <v>4.9699710582167711E-2</v>
      </c>
      <c r="U588" s="54">
        <v>121.87768602257614</v>
      </c>
      <c r="W588" s="69">
        <f t="shared" si="56"/>
        <v>1483504.1328042466</v>
      </c>
      <c r="X588" s="69">
        <f t="shared" si="57"/>
        <v>1488352.2261764409</v>
      </c>
      <c r="Y588" s="69">
        <f t="shared" si="54"/>
        <v>4848.0933721941947</v>
      </c>
      <c r="AA588" s="68">
        <f t="shared" si="58"/>
        <v>0</v>
      </c>
      <c r="AB588" s="68">
        <f t="shared" si="59"/>
        <v>1</v>
      </c>
      <c r="AC588" s="68">
        <f t="shared" si="55"/>
        <v>1</v>
      </c>
    </row>
    <row r="589" spans="1:29" x14ac:dyDescent="0.25">
      <c r="A589">
        <v>584</v>
      </c>
      <c r="C589" s="24">
        <v>2.8212785720825195E-2</v>
      </c>
      <c r="D589" s="24">
        <v>1.4994189143180847E-2</v>
      </c>
      <c r="E589" s="24">
        <v>0.35505221909747059</v>
      </c>
      <c r="F589" s="24">
        <v>0</v>
      </c>
      <c r="I589" s="53">
        <v>0</v>
      </c>
      <c r="J589" s="53">
        <v>3573.8945007324219</v>
      </c>
      <c r="K589" s="53">
        <v>0</v>
      </c>
      <c r="L589" s="24">
        <v>0.85596707463264465</v>
      </c>
      <c r="M589" s="24">
        <v>0.74140799045562744</v>
      </c>
      <c r="N589" s="24">
        <v>0.31566423177719116</v>
      </c>
      <c r="P589" s="53">
        <v>14.63187988990223</v>
      </c>
      <c r="Q589" s="54">
        <v>471.00629125726175</v>
      </c>
      <c r="R589" s="54">
        <v>14.67091950503195</v>
      </c>
      <c r="S589" s="54">
        <v>606.66684777982493</v>
      </c>
      <c r="T589" s="54">
        <v>3.9039615129720318E-2</v>
      </c>
      <c r="U589" s="54">
        <v>135.66055652256318</v>
      </c>
      <c r="W589" s="69">
        <f t="shared" si="56"/>
        <v>1462716.9826989658</v>
      </c>
      <c r="X589" s="69">
        <f t="shared" si="57"/>
        <v>1466485.2836554151</v>
      </c>
      <c r="Y589" s="69">
        <f t="shared" si="54"/>
        <v>3768.3009564494687</v>
      </c>
      <c r="AA589" s="68">
        <f t="shared" si="58"/>
        <v>0</v>
      </c>
      <c r="AB589" s="68">
        <f t="shared" si="59"/>
        <v>1</v>
      </c>
      <c r="AC589" s="68">
        <f t="shared" si="55"/>
        <v>1</v>
      </c>
    </row>
    <row r="590" spans="1:29" x14ac:dyDescent="0.25">
      <c r="A590">
        <v>585</v>
      </c>
      <c r="C590" s="24">
        <v>5.0093650817871094E-2</v>
      </c>
      <c r="D590" s="24">
        <v>9.6571296453475952E-3</v>
      </c>
      <c r="E590" s="24">
        <v>0.33436254782756436</v>
      </c>
      <c r="F590" s="24">
        <v>0</v>
      </c>
      <c r="I590" s="53">
        <v>0</v>
      </c>
      <c r="J590" s="53">
        <v>3845.7987830042839</v>
      </c>
      <c r="K590" s="53">
        <v>0</v>
      </c>
      <c r="L590" s="24">
        <v>0.81423234939575195</v>
      </c>
      <c r="M590" s="24">
        <v>0.723061203956604</v>
      </c>
      <c r="N590" s="24">
        <v>0.3065255880355835</v>
      </c>
      <c r="P590" s="53">
        <v>13.618538684947833</v>
      </c>
      <c r="Q590" s="54">
        <v>468.29487539324492</v>
      </c>
      <c r="R590" s="54">
        <v>13.647175553067475</v>
      </c>
      <c r="S590" s="54">
        <v>604.07064384641421</v>
      </c>
      <c r="T590" s="54">
        <v>2.86368681196425E-2</v>
      </c>
      <c r="U590" s="54">
        <v>135.77576845316929</v>
      </c>
      <c r="W590" s="69">
        <f t="shared" si="56"/>
        <v>1361385.5736193901</v>
      </c>
      <c r="X590" s="69">
        <f t="shared" si="57"/>
        <v>1364113.4846629011</v>
      </c>
      <c r="Y590" s="69">
        <f t="shared" si="54"/>
        <v>2727.9110435110806</v>
      </c>
      <c r="AA590" s="68">
        <f t="shared" si="58"/>
        <v>0</v>
      </c>
      <c r="AB590" s="68">
        <f t="shared" si="59"/>
        <v>1</v>
      </c>
      <c r="AC590" s="68">
        <f t="shared" si="55"/>
        <v>1</v>
      </c>
    </row>
    <row r="591" spans="1:29" x14ac:dyDescent="0.25">
      <c r="A591">
        <v>586</v>
      </c>
      <c r="C591" s="24">
        <v>2.961885929107666E-2</v>
      </c>
      <c r="D591" s="24">
        <v>2.6523411273956299E-2</v>
      </c>
      <c r="E591" s="24">
        <v>0.24645122199404076</v>
      </c>
      <c r="F591" s="24">
        <v>0</v>
      </c>
      <c r="I591" s="53">
        <v>0</v>
      </c>
      <c r="J591" s="53">
        <v>3588.641993701458</v>
      </c>
      <c r="K591" s="53">
        <v>0</v>
      </c>
      <c r="L591" s="24">
        <v>0.88499951362609863</v>
      </c>
      <c r="M591" s="24">
        <v>0.85107994079589844</v>
      </c>
      <c r="N591" s="24">
        <v>0.33100581169128418</v>
      </c>
      <c r="P591" s="53">
        <v>15.103377136624694</v>
      </c>
      <c r="Q591" s="54">
        <v>514.74419623767494</v>
      </c>
      <c r="R591" s="54">
        <v>15.152602600422497</v>
      </c>
      <c r="S591" s="54">
        <v>609.38115883108151</v>
      </c>
      <c r="T591" s="54">
        <v>4.922546379780357E-2</v>
      </c>
      <c r="U591" s="54">
        <v>94.636962593406565</v>
      </c>
      <c r="W591" s="69">
        <f t="shared" si="56"/>
        <v>1509822.9694662315</v>
      </c>
      <c r="X591" s="69">
        <f t="shared" si="57"/>
        <v>1514650.8788834186</v>
      </c>
      <c r="Y591" s="69">
        <f t="shared" si="54"/>
        <v>4827.9094171869501</v>
      </c>
      <c r="AA591" s="68">
        <f t="shared" si="58"/>
        <v>0</v>
      </c>
      <c r="AB591" s="68">
        <f t="shared" si="59"/>
        <v>1</v>
      </c>
      <c r="AC591" s="68">
        <f t="shared" si="55"/>
        <v>1</v>
      </c>
    </row>
    <row r="592" spans="1:29" x14ac:dyDescent="0.25">
      <c r="A592">
        <v>587</v>
      </c>
      <c r="C592" s="24">
        <v>5.971074104309082E-3</v>
      </c>
      <c r="D592" s="24">
        <v>1.7677456140518188E-2</v>
      </c>
      <c r="E592" s="24">
        <v>0.24296246854445491</v>
      </c>
      <c r="F592" s="24">
        <v>0</v>
      </c>
      <c r="I592" s="53">
        <v>0</v>
      </c>
      <c r="J592" s="53">
        <v>6989.743560552597</v>
      </c>
      <c r="K592" s="53">
        <v>0</v>
      </c>
      <c r="L592" s="24">
        <v>0.81390726566314697</v>
      </c>
      <c r="M592" s="24">
        <v>0.71443355083465576</v>
      </c>
      <c r="N592" s="24">
        <v>0.26765435934066772</v>
      </c>
      <c r="P592" s="53">
        <v>14.230327894544901</v>
      </c>
      <c r="Q592" s="54">
        <v>544.21814728803565</v>
      </c>
      <c r="R592" s="54">
        <v>14.275749079469653</v>
      </c>
      <c r="S592" s="54">
        <v>616.05689702498933</v>
      </c>
      <c r="T592" s="54">
        <v>4.5421184924752112E-2</v>
      </c>
      <c r="U592" s="54">
        <v>71.838749736953673</v>
      </c>
      <c r="W592" s="69">
        <f t="shared" si="56"/>
        <v>1422488.5713072021</v>
      </c>
      <c r="X592" s="69">
        <f t="shared" si="57"/>
        <v>1426958.8510499403</v>
      </c>
      <c r="Y592" s="69">
        <f t="shared" si="54"/>
        <v>4470.2797427382575</v>
      </c>
      <c r="AA592" s="68">
        <f t="shared" si="58"/>
        <v>0</v>
      </c>
      <c r="AB592" s="68">
        <f t="shared" si="59"/>
        <v>1</v>
      </c>
      <c r="AC592" s="68">
        <f t="shared" si="55"/>
        <v>1</v>
      </c>
    </row>
    <row r="593" spans="1:29" x14ac:dyDescent="0.25">
      <c r="A593">
        <v>588</v>
      </c>
      <c r="C593" s="24">
        <v>2.5992393493652344E-3</v>
      </c>
      <c r="D593" s="24">
        <v>2.0419999957084656E-2</v>
      </c>
      <c r="E593" s="24">
        <v>0.24496534381750873</v>
      </c>
      <c r="F593" s="24">
        <v>0</v>
      </c>
      <c r="I593" s="53">
        <v>0</v>
      </c>
      <c r="J593" s="53">
        <v>6069.1032558679581</v>
      </c>
      <c r="K593" s="53">
        <v>0</v>
      </c>
      <c r="L593" s="24">
        <v>0.88868331909179688</v>
      </c>
      <c r="M593" s="24">
        <v>0.73550790548324585</v>
      </c>
      <c r="N593" s="24">
        <v>0.27870535850524902</v>
      </c>
      <c r="P593" s="53">
        <v>15.551645444938259</v>
      </c>
      <c r="Q593" s="54">
        <v>574.00682878428233</v>
      </c>
      <c r="R593" s="54">
        <v>15.630286402840603</v>
      </c>
      <c r="S593" s="54">
        <v>623.90702081100994</v>
      </c>
      <c r="T593" s="54">
        <v>7.8640957902344155E-2</v>
      </c>
      <c r="U593" s="54">
        <v>49.900192026727609</v>
      </c>
      <c r="W593" s="69">
        <f t="shared" si="56"/>
        <v>1554590.5376650416</v>
      </c>
      <c r="X593" s="69">
        <f t="shared" si="57"/>
        <v>1562404.7332632493</v>
      </c>
      <c r="Y593" s="69">
        <f t="shared" si="54"/>
        <v>7814.1955982076879</v>
      </c>
      <c r="AA593" s="68">
        <f t="shared" si="58"/>
        <v>0</v>
      </c>
      <c r="AB593" s="68">
        <f t="shared" si="59"/>
        <v>1</v>
      </c>
      <c r="AC593" s="68">
        <f t="shared" si="55"/>
        <v>1</v>
      </c>
    </row>
    <row r="594" spans="1:29" x14ac:dyDescent="0.25">
      <c r="A594">
        <v>589</v>
      </c>
      <c r="C594" s="24">
        <v>4.391595721244812E-3</v>
      </c>
      <c r="D594" s="24">
        <v>1.8827319145202637E-2</v>
      </c>
      <c r="E594" s="24">
        <v>0.25465204641712247</v>
      </c>
      <c r="F594" s="24">
        <v>0</v>
      </c>
      <c r="I594" s="53">
        <v>0</v>
      </c>
      <c r="J594" s="53">
        <v>3684.1211840510368</v>
      </c>
      <c r="K594" s="53">
        <v>0</v>
      </c>
      <c r="L594" s="24">
        <v>0.79784321784973145</v>
      </c>
      <c r="M594" s="24">
        <v>0.78222113847732544</v>
      </c>
      <c r="N594" s="24">
        <v>0.28075540065765381</v>
      </c>
      <c r="P594" s="53">
        <v>14.008925763708021</v>
      </c>
      <c r="Q594" s="54">
        <v>447.81498221196415</v>
      </c>
      <c r="R594" s="54">
        <v>14.025215571928921</v>
      </c>
      <c r="S594" s="54">
        <v>592.84288606450832</v>
      </c>
      <c r="T594" s="54">
        <v>1.6289808220900426E-2</v>
      </c>
      <c r="U594" s="54">
        <v>145.02790385254417</v>
      </c>
      <c r="W594" s="69">
        <f t="shared" si="56"/>
        <v>1400444.7613885901</v>
      </c>
      <c r="X594" s="69">
        <f t="shared" si="57"/>
        <v>1401928.7143068276</v>
      </c>
      <c r="Y594" s="69">
        <f t="shared" si="54"/>
        <v>1483.9529182374986</v>
      </c>
      <c r="AA594" s="68">
        <f t="shared" si="58"/>
        <v>0</v>
      </c>
      <c r="AB594" s="68">
        <f t="shared" si="59"/>
        <v>1</v>
      </c>
      <c r="AC594" s="68">
        <f t="shared" si="55"/>
        <v>1</v>
      </c>
    </row>
    <row r="595" spans="1:29" x14ac:dyDescent="0.25">
      <c r="A595">
        <v>590</v>
      </c>
      <c r="C595" s="24">
        <v>3.2468497753143311E-2</v>
      </c>
      <c r="D595" s="24">
        <v>2.7471303939819336E-2</v>
      </c>
      <c r="E595" s="24">
        <v>0.39018746357429729</v>
      </c>
      <c r="F595" s="24">
        <v>0</v>
      </c>
      <c r="I595" s="53">
        <v>0</v>
      </c>
      <c r="J595" s="53">
        <v>4040.7991036772728</v>
      </c>
      <c r="K595" s="53">
        <v>0</v>
      </c>
      <c r="L595" s="24">
        <v>0.81351768970489502</v>
      </c>
      <c r="M595" s="24">
        <v>0.7103191614151001</v>
      </c>
      <c r="N595" s="24">
        <v>0.33087390661239624</v>
      </c>
      <c r="P595" s="53">
        <v>13.841170700624271</v>
      </c>
      <c r="Q595" s="54">
        <v>493.77522715577726</v>
      </c>
      <c r="R595" s="54">
        <v>13.878607933192171</v>
      </c>
      <c r="S595" s="54">
        <v>618.35272102224042</v>
      </c>
      <c r="T595" s="54">
        <v>3.743723256789977E-2</v>
      </c>
      <c r="U595" s="54">
        <v>124.57749386646316</v>
      </c>
      <c r="W595" s="69">
        <f t="shared" si="56"/>
        <v>1383623.2948352713</v>
      </c>
      <c r="X595" s="69">
        <f t="shared" si="57"/>
        <v>1387242.440598195</v>
      </c>
      <c r="Y595" s="69">
        <f t="shared" si="54"/>
        <v>3619.1457629235138</v>
      </c>
      <c r="AA595" s="68">
        <f t="shared" si="58"/>
        <v>0</v>
      </c>
      <c r="AB595" s="68">
        <f t="shared" si="59"/>
        <v>1</v>
      </c>
      <c r="AC595" s="68">
        <f t="shared" si="55"/>
        <v>1</v>
      </c>
    </row>
    <row r="596" spans="1:29" x14ac:dyDescent="0.25">
      <c r="A596">
        <v>591</v>
      </c>
      <c r="C596" s="24">
        <v>8.4839165210723877E-3</v>
      </c>
      <c r="D596" s="24">
        <v>2.0317569375038147E-2</v>
      </c>
      <c r="E596" s="24">
        <v>0.25201167127141921</v>
      </c>
      <c r="F596" s="24">
        <v>0</v>
      </c>
      <c r="I596" s="53">
        <v>0</v>
      </c>
      <c r="J596" s="53">
        <v>3717.7256308495998</v>
      </c>
      <c r="K596" s="53">
        <v>0</v>
      </c>
      <c r="L596" s="24">
        <v>0.819011390209198</v>
      </c>
      <c r="M596" s="24">
        <v>0.69013559818267822</v>
      </c>
      <c r="N596" s="24">
        <v>0.30024287104606628</v>
      </c>
      <c r="P596" s="53">
        <v>14.274445135982081</v>
      </c>
      <c r="Q596" s="54">
        <v>479.95610103755337</v>
      </c>
      <c r="R596" s="54">
        <v>14.326144134328592</v>
      </c>
      <c r="S596" s="54">
        <v>600.96275830729519</v>
      </c>
      <c r="T596" s="54">
        <v>5.169899834651126E-2</v>
      </c>
      <c r="U596" s="54">
        <v>121.00665726974182</v>
      </c>
      <c r="W596" s="69">
        <f t="shared" si="56"/>
        <v>1426964.5574971705</v>
      </c>
      <c r="X596" s="69">
        <f t="shared" si="57"/>
        <v>1432013.4506745518</v>
      </c>
      <c r="Y596" s="69">
        <f t="shared" si="54"/>
        <v>5048.8931773813847</v>
      </c>
      <c r="AA596" s="68">
        <f t="shared" si="58"/>
        <v>0</v>
      </c>
      <c r="AB596" s="68">
        <f t="shared" si="59"/>
        <v>1</v>
      </c>
      <c r="AC596" s="68">
        <f t="shared" si="55"/>
        <v>1</v>
      </c>
    </row>
    <row r="597" spans="1:29" x14ac:dyDescent="0.25">
      <c r="A597">
        <v>592</v>
      </c>
      <c r="C597" s="24">
        <v>6.1657577753067017E-3</v>
      </c>
      <c r="D597" s="24">
        <v>6.1868190765380859E-2</v>
      </c>
      <c r="E597" s="24">
        <v>0.29290220986136462</v>
      </c>
      <c r="F597" s="24">
        <v>0</v>
      </c>
      <c r="I597" s="53">
        <v>0</v>
      </c>
      <c r="J597" s="53">
        <v>4193.517379462719</v>
      </c>
      <c r="K597" s="53">
        <v>0</v>
      </c>
      <c r="L597" s="24">
        <v>0.87091368436813354</v>
      </c>
      <c r="M597" s="24">
        <v>0.77441644668579102</v>
      </c>
      <c r="N597" s="24">
        <v>0.31124889850616455</v>
      </c>
      <c r="P597" s="53">
        <v>15.209763222331235</v>
      </c>
      <c r="Q597" s="54">
        <v>492.56381756337555</v>
      </c>
      <c r="R597" s="54">
        <v>15.265121710245181</v>
      </c>
      <c r="S597" s="54">
        <v>608.28978183265372</v>
      </c>
      <c r="T597" s="54">
        <v>5.5358487913945709E-2</v>
      </c>
      <c r="U597" s="54">
        <v>115.72596426927817</v>
      </c>
      <c r="W597" s="69">
        <f t="shared" si="56"/>
        <v>1520483.75841556</v>
      </c>
      <c r="X597" s="69">
        <f t="shared" si="57"/>
        <v>1525903.8812426855</v>
      </c>
      <c r="Y597" s="69">
        <f t="shared" si="54"/>
        <v>5420.122827125293</v>
      </c>
      <c r="AA597" s="68">
        <f t="shared" si="58"/>
        <v>0</v>
      </c>
      <c r="AB597" s="68">
        <f t="shared" si="59"/>
        <v>1</v>
      </c>
      <c r="AC597" s="68">
        <f t="shared" si="55"/>
        <v>1</v>
      </c>
    </row>
    <row r="598" spans="1:29" x14ac:dyDescent="0.25">
      <c r="A598">
        <v>593</v>
      </c>
      <c r="C598" s="24">
        <v>7.8453123569488525E-3</v>
      </c>
      <c r="D598" s="24">
        <v>3.5785436630249023E-2</v>
      </c>
      <c r="E598" s="24">
        <v>0.25418477212125457</v>
      </c>
      <c r="F598" s="24">
        <v>0</v>
      </c>
      <c r="I598" s="53">
        <v>0</v>
      </c>
      <c r="J598" s="53">
        <v>7231.6639125347137</v>
      </c>
      <c r="K598" s="53">
        <v>0</v>
      </c>
      <c r="L598" s="24">
        <v>0.80696558952331543</v>
      </c>
      <c r="M598" s="24">
        <v>0.74739933013916016</v>
      </c>
      <c r="N598" s="24">
        <v>0.32536810636520386</v>
      </c>
      <c r="P598" s="53">
        <v>14.095818456964393</v>
      </c>
      <c r="Q598" s="54">
        <v>543.18346948365149</v>
      </c>
      <c r="R598" s="54">
        <v>14.130150198562674</v>
      </c>
      <c r="S598" s="54">
        <v>617.37816350228843</v>
      </c>
      <c r="T598" s="54">
        <v>3.433174159828134E-2</v>
      </c>
      <c r="U598" s="54">
        <v>74.194694018636937</v>
      </c>
      <c r="W598" s="69">
        <f t="shared" si="56"/>
        <v>1409038.6622269556</v>
      </c>
      <c r="X598" s="69">
        <f t="shared" si="57"/>
        <v>1412397.6416927651</v>
      </c>
      <c r="Y598" s="69">
        <f t="shared" si="54"/>
        <v>3358.979465809497</v>
      </c>
      <c r="AA598" s="68">
        <f t="shared" si="58"/>
        <v>0</v>
      </c>
      <c r="AB598" s="68">
        <f t="shared" si="59"/>
        <v>1</v>
      </c>
      <c r="AC598" s="68">
        <f t="shared" si="55"/>
        <v>1</v>
      </c>
    </row>
    <row r="599" spans="1:29" x14ac:dyDescent="0.25">
      <c r="A599">
        <v>594</v>
      </c>
      <c r="C599" s="24">
        <v>9.5593631267547607E-3</v>
      </c>
      <c r="D599" s="24">
        <v>7.8357696533203125E-2</v>
      </c>
      <c r="E599" s="24">
        <v>0.15851479086369843</v>
      </c>
      <c r="F599" s="24">
        <v>0</v>
      </c>
      <c r="I599" s="53">
        <v>0</v>
      </c>
      <c r="J599" s="53">
        <v>6050.5419969558716</v>
      </c>
      <c r="K599" s="53">
        <v>0</v>
      </c>
      <c r="L599" s="24">
        <v>0.81937140226364136</v>
      </c>
      <c r="M599" s="24">
        <v>0.64309120178222656</v>
      </c>
      <c r="N599" s="24">
        <v>0.30851942300796509</v>
      </c>
      <c r="P599" s="53">
        <v>14.228749707411108</v>
      </c>
      <c r="Q599" s="54">
        <v>540.52272169668095</v>
      </c>
      <c r="R599" s="54">
        <v>14.317570645328153</v>
      </c>
      <c r="S599" s="54">
        <v>602.61819226679461</v>
      </c>
      <c r="T599" s="54">
        <v>8.8820937917045484E-2</v>
      </c>
      <c r="U599" s="54">
        <v>62.095470570113662</v>
      </c>
      <c r="W599" s="69">
        <f t="shared" si="56"/>
        <v>1422334.4480194142</v>
      </c>
      <c r="X599" s="69">
        <f t="shared" si="57"/>
        <v>1431154.4463405483</v>
      </c>
      <c r="Y599" s="69">
        <f t="shared" si="54"/>
        <v>8819.9983211344352</v>
      </c>
      <c r="AA599" s="68">
        <f t="shared" si="58"/>
        <v>0</v>
      </c>
      <c r="AB599" s="68">
        <f t="shared" si="59"/>
        <v>1</v>
      </c>
      <c r="AC599" s="68">
        <f t="shared" si="55"/>
        <v>1</v>
      </c>
    </row>
    <row r="600" spans="1:29" x14ac:dyDescent="0.25">
      <c r="A600">
        <v>595</v>
      </c>
      <c r="C600" s="24">
        <v>7.5882971286773682E-3</v>
      </c>
      <c r="D600" s="24">
        <v>3.4061074256896973E-2</v>
      </c>
      <c r="E600" s="24">
        <v>0.24175750646270328</v>
      </c>
      <c r="F600" s="24">
        <v>0</v>
      </c>
      <c r="I600" s="53">
        <v>0</v>
      </c>
      <c r="J600" s="53">
        <v>6252.7297995984554</v>
      </c>
      <c r="K600" s="53">
        <v>0</v>
      </c>
      <c r="L600" s="24">
        <v>0.85639649629592896</v>
      </c>
      <c r="M600" s="24">
        <v>0.77686673402786255</v>
      </c>
      <c r="N600" s="24">
        <v>0.33615648746490479</v>
      </c>
      <c r="P600" s="53">
        <v>14.961700629055533</v>
      </c>
      <c r="Q600" s="54">
        <v>523.05915985258684</v>
      </c>
      <c r="R600" s="54">
        <v>14.999870025703991</v>
      </c>
      <c r="S600" s="54">
        <v>610.52632572100651</v>
      </c>
      <c r="T600" s="54">
        <v>3.8169396648457976E-2</v>
      </c>
      <c r="U600" s="54">
        <v>87.46716586841967</v>
      </c>
      <c r="W600" s="69">
        <f t="shared" si="56"/>
        <v>1495647.0037457007</v>
      </c>
      <c r="X600" s="69">
        <f t="shared" si="57"/>
        <v>1499376.476244678</v>
      </c>
      <c r="Y600" s="69">
        <f t="shared" si="54"/>
        <v>3729.4724989773781</v>
      </c>
      <c r="AA600" s="68">
        <f t="shared" si="58"/>
        <v>0</v>
      </c>
      <c r="AB600" s="68">
        <f t="shared" si="59"/>
        <v>1</v>
      </c>
      <c r="AC600" s="68">
        <f t="shared" si="55"/>
        <v>1</v>
      </c>
    </row>
    <row r="601" spans="1:29" x14ac:dyDescent="0.25">
      <c r="A601">
        <v>596</v>
      </c>
      <c r="C601" s="24">
        <v>3.879779577255249E-2</v>
      </c>
      <c r="D601" s="24">
        <v>1.4269351959228516E-3</v>
      </c>
      <c r="E601" s="24">
        <v>0.46852835994348618</v>
      </c>
      <c r="F601" s="24">
        <v>0</v>
      </c>
      <c r="I601" s="53">
        <v>0</v>
      </c>
      <c r="J601" s="53">
        <v>4157.0467874407768</v>
      </c>
      <c r="K601" s="53">
        <v>0</v>
      </c>
      <c r="L601" s="24">
        <v>0.86707663536071777</v>
      </c>
      <c r="M601" s="24">
        <v>0.7856324315071106</v>
      </c>
      <c r="N601" s="24">
        <v>0.25227463245391846</v>
      </c>
      <c r="P601" s="53">
        <v>14.676625685921426</v>
      </c>
      <c r="Q601" s="54">
        <v>474.86500198640334</v>
      </c>
      <c r="R601" s="54">
        <v>14.700238284932222</v>
      </c>
      <c r="S601" s="54">
        <v>617.20705730045142</v>
      </c>
      <c r="T601" s="54">
        <v>2.3612599010796487E-2</v>
      </c>
      <c r="U601" s="54">
        <v>142.34205531404808</v>
      </c>
      <c r="W601" s="69">
        <f t="shared" si="56"/>
        <v>1467187.703590156</v>
      </c>
      <c r="X601" s="69">
        <f t="shared" si="57"/>
        <v>1469406.6214359216</v>
      </c>
      <c r="Y601" s="69">
        <f t="shared" si="54"/>
        <v>2218.9178457656003</v>
      </c>
      <c r="AA601" s="68">
        <f t="shared" si="58"/>
        <v>0</v>
      </c>
      <c r="AB601" s="68">
        <f t="shared" si="59"/>
        <v>1</v>
      </c>
      <c r="AC601" s="68">
        <f t="shared" si="55"/>
        <v>1</v>
      </c>
    </row>
    <row r="602" spans="1:29" x14ac:dyDescent="0.25">
      <c r="A602">
        <v>597</v>
      </c>
      <c r="C602" s="24">
        <v>2.095283567905426E-2</v>
      </c>
      <c r="D602" s="24">
        <v>1.3012900948524475E-2</v>
      </c>
      <c r="E602" s="24">
        <v>0.14841790725599363</v>
      </c>
      <c r="F602" s="24">
        <v>0</v>
      </c>
      <c r="I602" s="53">
        <v>0</v>
      </c>
      <c r="J602" s="53">
        <v>6880.0058215856552</v>
      </c>
      <c r="K602" s="53">
        <v>0</v>
      </c>
      <c r="L602" s="24">
        <v>0.83170735836029053</v>
      </c>
      <c r="M602" s="24">
        <v>0.75515764951705933</v>
      </c>
      <c r="N602" s="24">
        <v>0.2741960883140564</v>
      </c>
      <c r="P602" s="53">
        <v>14.295294130855384</v>
      </c>
      <c r="Q602" s="54">
        <v>664.09293191316328</v>
      </c>
      <c r="R602" s="54">
        <v>14.369657069918221</v>
      </c>
      <c r="S602" s="54">
        <v>620.13972374828165</v>
      </c>
      <c r="T602" s="54">
        <v>7.4362939062837086E-2</v>
      </c>
      <c r="U602" s="54">
        <v>-43.95320816488163</v>
      </c>
      <c r="W602" s="69">
        <f t="shared" si="56"/>
        <v>1428865.3201536252</v>
      </c>
      <c r="X602" s="69">
        <f t="shared" si="57"/>
        <v>1436345.5672680738</v>
      </c>
      <c r="Y602" s="69">
        <f t="shared" si="54"/>
        <v>7480.2471144485899</v>
      </c>
      <c r="AA602" s="68">
        <f t="shared" si="58"/>
        <v>0</v>
      </c>
      <c r="AB602" s="68">
        <f t="shared" si="59"/>
        <v>1</v>
      </c>
      <c r="AC602" s="68">
        <f t="shared" si="55"/>
        <v>1</v>
      </c>
    </row>
    <row r="603" spans="1:29" x14ac:dyDescent="0.25">
      <c r="A603">
        <v>598</v>
      </c>
      <c r="C603" s="24">
        <v>2.819553017616272E-2</v>
      </c>
      <c r="D603" s="24">
        <v>2.9769420623779297E-2</v>
      </c>
      <c r="E603" s="24">
        <v>0.23663137879535862</v>
      </c>
      <c r="F603" s="24">
        <v>0</v>
      </c>
      <c r="I603" s="53">
        <v>0</v>
      </c>
      <c r="J603" s="53">
        <v>4109.5912456512451</v>
      </c>
      <c r="K603" s="53">
        <v>0</v>
      </c>
      <c r="L603" s="24">
        <v>0.83526241779327393</v>
      </c>
      <c r="M603" s="24">
        <v>0.75794303417205811</v>
      </c>
      <c r="N603" s="24">
        <v>0.27014631032943726</v>
      </c>
      <c r="P603" s="53">
        <v>14.246522383661624</v>
      </c>
      <c r="Q603" s="54">
        <v>555.84452757813813</v>
      </c>
      <c r="R603" s="54">
        <v>14.315700939710554</v>
      </c>
      <c r="S603" s="54">
        <v>617.95991486502783</v>
      </c>
      <c r="T603" s="54">
        <v>6.9178556048930417E-2</v>
      </c>
      <c r="U603" s="54">
        <v>62.1153872868897</v>
      </c>
      <c r="W603" s="69">
        <f t="shared" si="56"/>
        <v>1424096.3938385842</v>
      </c>
      <c r="X603" s="69">
        <f t="shared" si="57"/>
        <v>1430952.1340561905</v>
      </c>
      <c r="Y603" s="69">
        <f t="shared" si="54"/>
        <v>6855.7402176061514</v>
      </c>
      <c r="AA603" s="68">
        <f t="shared" si="58"/>
        <v>0</v>
      </c>
      <c r="AB603" s="68">
        <f t="shared" si="59"/>
        <v>1</v>
      </c>
      <c r="AC603" s="68">
        <f t="shared" si="55"/>
        <v>1</v>
      </c>
    </row>
    <row r="604" spans="1:29" x14ac:dyDescent="0.25">
      <c r="A604">
        <v>599</v>
      </c>
      <c r="C604" s="24">
        <v>7.900238037109375E-3</v>
      </c>
      <c r="D604" s="24">
        <v>5.4387569427490234E-2</v>
      </c>
      <c r="E604" s="24">
        <v>0.1863938154903905</v>
      </c>
      <c r="F604" s="24">
        <v>0</v>
      </c>
      <c r="I604" s="53">
        <v>0</v>
      </c>
      <c r="J604" s="53">
        <v>2913.5588556528091</v>
      </c>
      <c r="K604" s="53">
        <v>0</v>
      </c>
      <c r="L604" s="24">
        <v>0.82121437788009644</v>
      </c>
      <c r="M604" s="24">
        <v>0.83108901977539063</v>
      </c>
      <c r="N604" s="24">
        <v>0.30511721968650818</v>
      </c>
      <c r="P604" s="53">
        <v>14.35245932629195</v>
      </c>
      <c r="Q604" s="54">
        <v>460.96899035227329</v>
      </c>
      <c r="R604" s="54">
        <v>14.383649451364747</v>
      </c>
      <c r="S604" s="54">
        <v>591.70151868483526</v>
      </c>
      <c r="T604" s="54">
        <v>3.1190125072797059E-2</v>
      </c>
      <c r="U604" s="54">
        <v>130.73252833256197</v>
      </c>
      <c r="W604" s="69">
        <f t="shared" si="56"/>
        <v>1434784.9636388428</v>
      </c>
      <c r="X604" s="69">
        <f t="shared" si="57"/>
        <v>1437773.2436177898</v>
      </c>
      <c r="Y604" s="69">
        <f t="shared" si="54"/>
        <v>2988.2799789471437</v>
      </c>
      <c r="AA604" s="68">
        <f t="shared" si="58"/>
        <v>0</v>
      </c>
      <c r="AB604" s="68">
        <f t="shared" si="59"/>
        <v>1</v>
      </c>
      <c r="AC604" s="68">
        <f t="shared" si="55"/>
        <v>1</v>
      </c>
    </row>
    <row r="605" spans="1:29" x14ac:dyDescent="0.25">
      <c r="A605">
        <v>600</v>
      </c>
      <c r="C605" s="24">
        <v>2.6309609413146973E-2</v>
      </c>
      <c r="D605" s="24">
        <v>3.429412841796875E-2</v>
      </c>
      <c r="E605" s="24">
        <v>0.38565367452129456</v>
      </c>
      <c r="F605" s="24">
        <v>0</v>
      </c>
      <c r="I605" s="53">
        <v>0</v>
      </c>
      <c r="J605" s="53">
        <v>4758.9046880602837</v>
      </c>
      <c r="K605" s="53">
        <v>0</v>
      </c>
      <c r="L605" s="24">
        <v>0.85361519455909729</v>
      </c>
      <c r="M605" s="24">
        <v>0.7654184103012085</v>
      </c>
      <c r="N605" s="24">
        <v>0.26736921072006226</v>
      </c>
      <c r="P605" s="53">
        <v>14.58548276105847</v>
      </c>
      <c r="Q605" s="54">
        <v>560.69505725477893</v>
      </c>
      <c r="R605" s="54">
        <v>14.643534982904411</v>
      </c>
      <c r="S605" s="54">
        <v>644.37198466626148</v>
      </c>
      <c r="T605" s="54">
        <v>5.8052221845940721E-2</v>
      </c>
      <c r="U605" s="54">
        <v>83.676927411482552</v>
      </c>
      <c r="W605" s="69">
        <f t="shared" si="56"/>
        <v>1457987.5810485922</v>
      </c>
      <c r="X605" s="69">
        <f t="shared" si="57"/>
        <v>1463709.1263057748</v>
      </c>
      <c r="Y605" s="69">
        <f t="shared" si="54"/>
        <v>5721.5452571825899</v>
      </c>
      <c r="AA605" s="68">
        <f t="shared" si="58"/>
        <v>0</v>
      </c>
      <c r="AB605" s="68">
        <f t="shared" si="59"/>
        <v>1</v>
      </c>
      <c r="AC605" s="68">
        <f t="shared" si="55"/>
        <v>1</v>
      </c>
    </row>
    <row r="606" spans="1:29" x14ac:dyDescent="0.25">
      <c r="A606">
        <v>601</v>
      </c>
      <c r="C606" s="24">
        <v>1.2542158365249634E-2</v>
      </c>
      <c r="D606" s="24">
        <v>4.0792226791381836E-3</v>
      </c>
      <c r="E606" s="24">
        <v>0.36872195492065013</v>
      </c>
      <c r="F606" s="24">
        <v>0</v>
      </c>
      <c r="I606" s="53">
        <v>0</v>
      </c>
      <c r="J606" s="53">
        <v>4373.8097883760929</v>
      </c>
      <c r="K606" s="53">
        <v>0</v>
      </c>
      <c r="L606" s="24">
        <v>0.82833820581436157</v>
      </c>
      <c r="M606" s="24">
        <v>0.71830350160598755</v>
      </c>
      <c r="N606" s="24">
        <v>0.28600886464118958</v>
      </c>
      <c r="P606" s="53">
        <v>14.408137615901282</v>
      </c>
      <c r="Q606" s="54">
        <v>461.38948951135018</v>
      </c>
      <c r="R606" s="54">
        <v>14.433109159575611</v>
      </c>
      <c r="S606" s="54">
        <v>604.04034028218473</v>
      </c>
      <c r="T606" s="54">
        <v>2.4971543674329411E-2</v>
      </c>
      <c r="U606" s="54">
        <v>142.65085077083455</v>
      </c>
      <c r="W606" s="69">
        <f t="shared" si="56"/>
        <v>1440352.372100617</v>
      </c>
      <c r="X606" s="69">
        <f t="shared" si="57"/>
        <v>1442706.875617279</v>
      </c>
      <c r="Y606" s="69">
        <f t="shared" si="54"/>
        <v>2354.5035166621064</v>
      </c>
      <c r="AA606" s="68">
        <f t="shared" si="58"/>
        <v>0</v>
      </c>
      <c r="AB606" s="68">
        <f t="shared" si="59"/>
        <v>1</v>
      </c>
      <c r="AC606" s="68">
        <f t="shared" si="55"/>
        <v>1</v>
      </c>
    </row>
    <row r="607" spans="1:29" x14ac:dyDescent="0.25">
      <c r="A607">
        <v>602</v>
      </c>
      <c r="C607" s="24">
        <v>2.7834683656692505E-2</v>
      </c>
      <c r="D607" s="24">
        <v>1.4693602919578552E-2</v>
      </c>
      <c r="E607" s="24">
        <v>0.35431036477498451</v>
      </c>
      <c r="F607" s="24">
        <v>0</v>
      </c>
      <c r="I607" s="53">
        <v>0</v>
      </c>
      <c r="J607" s="53">
        <v>2838.8109058141708</v>
      </c>
      <c r="K607" s="53">
        <v>0</v>
      </c>
      <c r="L607" s="24">
        <v>0.82453072071075439</v>
      </c>
      <c r="M607" s="24">
        <v>0.77652782201766968</v>
      </c>
      <c r="N607" s="24">
        <v>0.31104281544685364</v>
      </c>
      <c r="P607" s="53">
        <v>14.107605723865916</v>
      </c>
      <c r="Q607" s="54">
        <v>474.5477588859307</v>
      </c>
      <c r="R607" s="54">
        <v>14.14035981710483</v>
      </c>
      <c r="S607" s="54">
        <v>607.90543507278369</v>
      </c>
      <c r="T607" s="54">
        <v>3.2754093238914095E-2</v>
      </c>
      <c r="U607" s="54">
        <v>133.35767618685298</v>
      </c>
      <c r="W607" s="69">
        <f t="shared" si="56"/>
        <v>1410286.0246277058</v>
      </c>
      <c r="X607" s="69">
        <f t="shared" si="57"/>
        <v>1413428.0762754104</v>
      </c>
      <c r="Y607" s="69">
        <f t="shared" si="54"/>
        <v>3142.0516477045562</v>
      </c>
      <c r="AA607" s="68">
        <f t="shared" si="58"/>
        <v>0</v>
      </c>
      <c r="AB607" s="68">
        <f t="shared" si="59"/>
        <v>1</v>
      </c>
      <c r="AC607" s="68">
        <f t="shared" si="55"/>
        <v>1</v>
      </c>
    </row>
    <row r="608" spans="1:29" x14ac:dyDescent="0.25">
      <c r="A608">
        <v>603</v>
      </c>
      <c r="C608" s="24">
        <v>1.3464987277984619E-3</v>
      </c>
      <c r="D608" s="24">
        <v>3.9074242115020752E-2</v>
      </c>
      <c r="E608" s="24">
        <v>0.25152568393389862</v>
      </c>
      <c r="F608" s="24">
        <v>0</v>
      </c>
      <c r="I608" s="53">
        <v>0</v>
      </c>
      <c r="J608" s="53">
        <v>4865.4433339834213</v>
      </c>
      <c r="K608" s="53">
        <v>0</v>
      </c>
      <c r="L608" s="24">
        <v>0.84288543462753296</v>
      </c>
      <c r="M608" s="24">
        <v>0.69833791255950928</v>
      </c>
      <c r="N608" s="24">
        <v>0.24204587936401367</v>
      </c>
      <c r="P608" s="53">
        <v>14.806422919213631</v>
      </c>
      <c r="Q608" s="54">
        <v>468.14303004718414</v>
      </c>
      <c r="R608" s="54">
        <v>14.852551398622488</v>
      </c>
      <c r="S608" s="54">
        <v>597.86712393735741</v>
      </c>
      <c r="T608" s="54">
        <v>4.6128479408857004E-2</v>
      </c>
      <c r="U608" s="54">
        <v>129.72409389017326</v>
      </c>
      <c r="W608" s="69">
        <f t="shared" si="56"/>
        <v>1480174.148891316</v>
      </c>
      <c r="X608" s="69">
        <f t="shared" si="57"/>
        <v>1484657.2727383114</v>
      </c>
      <c r="Y608" s="69">
        <f t="shared" si="54"/>
        <v>4483.1238469955269</v>
      </c>
      <c r="AA608" s="68">
        <f t="shared" si="58"/>
        <v>0</v>
      </c>
      <c r="AB608" s="68">
        <f t="shared" si="59"/>
        <v>1</v>
      </c>
      <c r="AC608" s="68">
        <f t="shared" si="55"/>
        <v>1</v>
      </c>
    </row>
    <row r="609" spans="1:29" x14ac:dyDescent="0.25">
      <c r="A609">
        <v>604</v>
      </c>
      <c r="C609" s="24">
        <v>2.6919901371002197E-2</v>
      </c>
      <c r="D609" s="24">
        <v>1.8676236271858215E-2</v>
      </c>
      <c r="E609" s="24">
        <v>0.2169296899439711</v>
      </c>
      <c r="F609" s="24">
        <v>0</v>
      </c>
      <c r="I609" s="53">
        <v>0</v>
      </c>
      <c r="J609" s="53">
        <v>4978.0262634158134</v>
      </c>
      <c r="K609" s="53">
        <v>0</v>
      </c>
      <c r="L609" s="24">
        <v>0.79600417613983154</v>
      </c>
      <c r="M609" s="24">
        <v>0.77278983592987061</v>
      </c>
      <c r="N609" s="24">
        <v>0.28454023599624634</v>
      </c>
      <c r="P609" s="53">
        <v>13.663391297277261</v>
      </c>
      <c r="Q609" s="54">
        <v>451.48191227179939</v>
      </c>
      <c r="R609" s="54">
        <v>13.677749984867923</v>
      </c>
      <c r="S609" s="54">
        <v>591.57486046397128</v>
      </c>
      <c r="T609" s="54">
        <v>1.435868759066139E-2</v>
      </c>
      <c r="U609" s="54">
        <v>140.09294819217189</v>
      </c>
      <c r="W609" s="69">
        <f t="shared" si="56"/>
        <v>1365887.6478154543</v>
      </c>
      <c r="X609" s="69">
        <f t="shared" si="57"/>
        <v>1367183.4236263281</v>
      </c>
      <c r="Y609" s="69">
        <f t="shared" si="54"/>
        <v>1295.775810873967</v>
      </c>
      <c r="AA609" s="68">
        <f t="shared" si="58"/>
        <v>0</v>
      </c>
      <c r="AB609" s="68">
        <f t="shared" si="59"/>
        <v>1</v>
      </c>
      <c r="AC609" s="68">
        <f t="shared" si="55"/>
        <v>1</v>
      </c>
    </row>
    <row r="610" spans="1:29" x14ac:dyDescent="0.25">
      <c r="A610">
        <v>605</v>
      </c>
      <c r="C610" s="24">
        <v>1.3222143054008484E-2</v>
      </c>
      <c r="D610" s="24">
        <v>5.4416805505752563E-3</v>
      </c>
      <c r="E610" s="24">
        <v>0.37572933411248166</v>
      </c>
      <c r="F610" s="24">
        <v>0</v>
      </c>
      <c r="I610" s="53">
        <v>0</v>
      </c>
      <c r="J610" s="53">
        <v>5369.6054965257645</v>
      </c>
      <c r="K610" s="53">
        <v>0</v>
      </c>
      <c r="L610" s="24">
        <v>0.9095146656036377</v>
      </c>
      <c r="M610" s="24">
        <v>0.72293180227279663</v>
      </c>
      <c r="N610" s="24">
        <v>0.26164954900741577</v>
      </c>
      <c r="P610" s="53">
        <v>15.768022902802024</v>
      </c>
      <c r="Q610" s="54">
        <v>515.72392492719712</v>
      </c>
      <c r="R610" s="54">
        <v>15.820595434905583</v>
      </c>
      <c r="S610" s="54">
        <v>625.22341636096348</v>
      </c>
      <c r="T610" s="54">
        <v>5.2572532103559055E-2</v>
      </c>
      <c r="U610" s="54">
        <v>109.49949143376637</v>
      </c>
      <c r="W610" s="69">
        <f t="shared" si="56"/>
        <v>1576286.5663552752</v>
      </c>
      <c r="X610" s="69">
        <f t="shared" si="57"/>
        <v>1581434.3200741971</v>
      </c>
      <c r="Y610" s="69">
        <f t="shared" si="54"/>
        <v>5147.7537189221384</v>
      </c>
      <c r="AA610" s="68">
        <f t="shared" si="58"/>
        <v>0</v>
      </c>
      <c r="AB610" s="68">
        <f t="shared" si="59"/>
        <v>1</v>
      </c>
      <c r="AC610" s="68">
        <f t="shared" si="55"/>
        <v>1</v>
      </c>
    </row>
    <row r="611" spans="1:29" x14ac:dyDescent="0.25">
      <c r="A611">
        <v>606</v>
      </c>
      <c r="C611" s="24">
        <v>1.5612870454788208E-2</v>
      </c>
      <c r="D611" s="24">
        <v>1.8953382968902588E-2</v>
      </c>
      <c r="E611" s="24">
        <v>0.24620680987524426</v>
      </c>
      <c r="F611" s="24">
        <v>0</v>
      </c>
      <c r="I611" s="53">
        <v>0</v>
      </c>
      <c r="J611" s="53">
        <v>5820.1141655445099</v>
      </c>
      <c r="K611" s="53">
        <v>0</v>
      </c>
      <c r="L611" s="24">
        <v>0.87279102206230164</v>
      </c>
      <c r="M611" s="24">
        <v>0.75712543725967407</v>
      </c>
      <c r="N611" s="24">
        <v>0.29527044296264648</v>
      </c>
      <c r="P611" s="53">
        <v>15.110851180255768</v>
      </c>
      <c r="Q611" s="54">
        <v>524.68390229260422</v>
      </c>
      <c r="R611" s="54">
        <v>15.159641529502441</v>
      </c>
      <c r="S611" s="54">
        <v>611.60723442597202</v>
      </c>
      <c r="T611" s="54">
        <v>4.8790349246672804E-2</v>
      </c>
      <c r="U611" s="54">
        <v>86.923332133367808</v>
      </c>
      <c r="W611" s="69">
        <f t="shared" si="56"/>
        <v>1510560.4341232842</v>
      </c>
      <c r="X611" s="69">
        <f t="shared" si="57"/>
        <v>1515352.5457158179</v>
      </c>
      <c r="Y611" s="69">
        <f t="shared" si="54"/>
        <v>4792.1115925339127</v>
      </c>
      <c r="AA611" s="68">
        <f t="shared" si="58"/>
        <v>0</v>
      </c>
      <c r="AB611" s="68">
        <f t="shared" si="59"/>
        <v>1</v>
      </c>
      <c r="AC611" s="68">
        <f t="shared" si="55"/>
        <v>1</v>
      </c>
    </row>
    <row r="612" spans="1:29" x14ac:dyDescent="0.25">
      <c r="A612">
        <v>607</v>
      </c>
      <c r="C612" s="24">
        <v>1.1795908212661743E-2</v>
      </c>
      <c r="D612" s="24">
        <v>1.3367921113967896E-2</v>
      </c>
      <c r="E612" s="24">
        <v>0.28366043416039866</v>
      </c>
      <c r="F612" s="24">
        <v>0</v>
      </c>
      <c r="I612" s="53">
        <v>0</v>
      </c>
      <c r="J612" s="53">
        <v>5030.6343473494053</v>
      </c>
      <c r="K612" s="53">
        <v>0</v>
      </c>
      <c r="L612" s="24">
        <v>0.86200714111328125</v>
      </c>
      <c r="M612" s="24">
        <v>0.78656923770904541</v>
      </c>
      <c r="N612" s="24">
        <v>0.33846640586853027</v>
      </c>
      <c r="P612" s="53">
        <v>14.98396275190588</v>
      </c>
      <c r="Q612" s="54">
        <v>547.68790913446321</v>
      </c>
      <c r="R612" s="54">
        <v>15.028492815959259</v>
      </c>
      <c r="S612" s="54">
        <v>623.17728002506669</v>
      </c>
      <c r="T612" s="54">
        <v>4.4530064053379448E-2</v>
      </c>
      <c r="U612" s="54">
        <v>75.489370890603482</v>
      </c>
      <c r="W612" s="69">
        <f t="shared" si="56"/>
        <v>1497848.5872814537</v>
      </c>
      <c r="X612" s="69">
        <f t="shared" si="57"/>
        <v>1502226.1043159009</v>
      </c>
      <c r="Y612" s="69">
        <f t="shared" si="54"/>
        <v>4377.5170344473408</v>
      </c>
      <c r="AA612" s="68">
        <f t="shared" si="58"/>
        <v>0</v>
      </c>
      <c r="AB612" s="68">
        <f t="shared" si="59"/>
        <v>1</v>
      </c>
      <c r="AC612" s="68">
        <f t="shared" si="55"/>
        <v>1</v>
      </c>
    </row>
    <row r="613" spans="1:29" x14ac:dyDescent="0.25">
      <c r="A613">
        <v>608</v>
      </c>
      <c r="C613" s="24">
        <v>6.9883763790130615E-3</v>
      </c>
      <c r="D613" s="24">
        <v>6.5142512321472168E-3</v>
      </c>
      <c r="E613" s="24">
        <v>0.39144672322529306</v>
      </c>
      <c r="F613" s="24">
        <v>0</v>
      </c>
      <c r="I613" s="53">
        <v>0</v>
      </c>
      <c r="J613" s="53">
        <v>7181.1303496360779</v>
      </c>
      <c r="K613" s="53">
        <v>0</v>
      </c>
      <c r="L613" s="24">
        <v>0.86344635486602783</v>
      </c>
      <c r="M613" s="24">
        <v>0.68921875953674316</v>
      </c>
      <c r="N613" s="24">
        <v>0.30518406629562378</v>
      </c>
      <c r="P613" s="53">
        <v>15.057188651383209</v>
      </c>
      <c r="Q613" s="54">
        <v>583.14914300136923</v>
      </c>
      <c r="R613" s="54">
        <v>15.110125663592786</v>
      </c>
      <c r="S613" s="54">
        <v>653.93269735976776</v>
      </c>
      <c r="T613" s="54">
        <v>5.2937012209577361E-2</v>
      </c>
      <c r="U613" s="54">
        <v>70.783554358398533</v>
      </c>
      <c r="W613" s="69">
        <f t="shared" si="56"/>
        <v>1505135.7159953197</v>
      </c>
      <c r="X613" s="69">
        <f t="shared" si="57"/>
        <v>1510358.6336619188</v>
      </c>
      <c r="Y613" s="69">
        <f t="shared" si="54"/>
        <v>5222.9176665993373</v>
      </c>
      <c r="AA613" s="68">
        <f t="shared" si="58"/>
        <v>0</v>
      </c>
      <c r="AB613" s="68">
        <f t="shared" si="59"/>
        <v>1</v>
      </c>
      <c r="AC613" s="68">
        <f t="shared" si="55"/>
        <v>1</v>
      </c>
    </row>
    <row r="614" spans="1:29" x14ac:dyDescent="0.25">
      <c r="A614">
        <v>609</v>
      </c>
      <c r="C614" s="24">
        <v>2.7726531028747559E-2</v>
      </c>
      <c r="D614" s="24">
        <v>9.08622145652771E-3</v>
      </c>
      <c r="E614" s="24">
        <v>0.27943670843745017</v>
      </c>
      <c r="F614" s="24">
        <v>0</v>
      </c>
      <c r="I614" s="53">
        <v>0</v>
      </c>
      <c r="J614" s="53">
        <v>4827.0332626998425</v>
      </c>
      <c r="K614" s="53">
        <v>0</v>
      </c>
      <c r="L614" s="24">
        <v>0.85449084639549255</v>
      </c>
      <c r="M614" s="24">
        <v>0.79303956031799316</v>
      </c>
      <c r="N614" s="24">
        <v>0.29973104596138</v>
      </c>
      <c r="P614" s="53">
        <v>14.639460149635083</v>
      </c>
      <c r="Q614" s="54">
        <v>475.34073795627864</v>
      </c>
      <c r="R614" s="54">
        <v>14.664853711246977</v>
      </c>
      <c r="S614" s="54">
        <v>601.97351136491227</v>
      </c>
      <c r="T614" s="54">
        <v>2.53935616118941E-2</v>
      </c>
      <c r="U614" s="54">
        <v>126.63277340863362</v>
      </c>
      <c r="W614" s="69">
        <f t="shared" si="56"/>
        <v>1463470.674225552</v>
      </c>
      <c r="X614" s="69">
        <f t="shared" si="57"/>
        <v>1465883.3976133326</v>
      </c>
      <c r="Y614" s="69">
        <f t="shared" si="54"/>
        <v>2412.7233877807766</v>
      </c>
      <c r="AA614" s="68">
        <f t="shared" si="58"/>
        <v>0</v>
      </c>
      <c r="AB614" s="68">
        <f t="shared" si="59"/>
        <v>1</v>
      </c>
      <c r="AC614" s="68">
        <f t="shared" si="55"/>
        <v>1</v>
      </c>
    </row>
    <row r="615" spans="1:29" x14ac:dyDescent="0.25">
      <c r="A615">
        <v>610</v>
      </c>
      <c r="C615" s="24">
        <v>8.7681859731674194E-3</v>
      </c>
      <c r="D615" s="24">
        <v>3.7043392658233643E-2</v>
      </c>
      <c r="E615" s="24">
        <v>0.42655448928808443</v>
      </c>
      <c r="F615" s="24">
        <v>0</v>
      </c>
      <c r="I615" s="53">
        <v>0</v>
      </c>
      <c r="J615" s="53">
        <v>8299.8070865869522</v>
      </c>
      <c r="K615" s="53">
        <v>0</v>
      </c>
      <c r="L615" s="24">
        <v>0.83646517992019653</v>
      </c>
      <c r="M615" s="24">
        <v>0.69060325622558594</v>
      </c>
      <c r="N615" s="24">
        <v>0.26252245903015137</v>
      </c>
      <c r="P615" s="53">
        <v>14.569251470824227</v>
      </c>
      <c r="Q615" s="54">
        <v>555.76600897559456</v>
      </c>
      <c r="R615" s="54">
        <v>14.612536440876587</v>
      </c>
      <c r="S615" s="54">
        <v>648.74806500659383</v>
      </c>
      <c r="T615" s="54">
        <v>4.3284970052360094E-2</v>
      </c>
      <c r="U615" s="54">
        <v>92.982056030999274</v>
      </c>
      <c r="W615" s="69">
        <f t="shared" si="56"/>
        <v>1456369.3810734469</v>
      </c>
      <c r="X615" s="69">
        <f t="shared" si="57"/>
        <v>1460604.896022652</v>
      </c>
      <c r="Y615" s="69">
        <f t="shared" si="54"/>
        <v>4235.5149492050105</v>
      </c>
      <c r="AA615" s="68">
        <f t="shared" si="58"/>
        <v>0</v>
      </c>
      <c r="AB615" s="68">
        <f t="shared" si="59"/>
        <v>1</v>
      </c>
      <c r="AC615" s="68">
        <f t="shared" si="55"/>
        <v>1</v>
      </c>
    </row>
    <row r="616" spans="1:29" x14ac:dyDescent="0.25">
      <c r="A616">
        <v>611</v>
      </c>
      <c r="C616" s="24">
        <v>1.4483928680419922E-2</v>
      </c>
      <c r="D616" s="24">
        <v>6.8556785583496094E-2</v>
      </c>
      <c r="E616" s="24">
        <v>0.32978999113372837</v>
      </c>
      <c r="F616" s="24">
        <v>0</v>
      </c>
      <c r="I616" s="53">
        <v>0</v>
      </c>
      <c r="J616" s="53">
        <v>6738.2073029875755</v>
      </c>
      <c r="K616" s="53">
        <v>0</v>
      </c>
      <c r="L616" s="24">
        <v>0.85722154378890991</v>
      </c>
      <c r="M616" s="24">
        <v>0.72812032699584961</v>
      </c>
      <c r="N616" s="24">
        <v>0.29656168818473816</v>
      </c>
      <c r="P616" s="53">
        <v>14.829812643330365</v>
      </c>
      <c r="Q616" s="54">
        <v>552.23281331629903</v>
      </c>
      <c r="R616" s="54">
        <v>14.891284683004432</v>
      </c>
      <c r="S616" s="54">
        <v>631.95007922010745</v>
      </c>
      <c r="T616" s="54">
        <v>6.1472039674066892E-2</v>
      </c>
      <c r="U616" s="54">
        <v>79.717265903808425</v>
      </c>
      <c r="W616" s="69">
        <f t="shared" si="56"/>
        <v>1482429.0315197201</v>
      </c>
      <c r="X616" s="69">
        <f t="shared" si="57"/>
        <v>1488496.518221223</v>
      </c>
      <c r="Y616" s="69">
        <f t="shared" si="54"/>
        <v>6067.4867015028804</v>
      </c>
      <c r="AA616" s="68">
        <f t="shared" si="58"/>
        <v>0</v>
      </c>
      <c r="AB616" s="68">
        <f t="shared" si="59"/>
        <v>1</v>
      </c>
      <c r="AC616" s="68">
        <f t="shared" si="55"/>
        <v>1</v>
      </c>
    </row>
    <row r="617" spans="1:29" x14ac:dyDescent="0.25">
      <c r="A617">
        <v>612</v>
      </c>
      <c r="C617" s="24">
        <v>5.9946030378341675E-3</v>
      </c>
      <c r="D617" s="24">
        <v>1.6035556793212891E-2</v>
      </c>
      <c r="E617" s="24">
        <v>0.21666392385816954</v>
      </c>
      <c r="F617" s="24">
        <v>0</v>
      </c>
      <c r="I617" s="53">
        <v>0</v>
      </c>
      <c r="J617" s="53">
        <v>4658.2473441958427</v>
      </c>
      <c r="K617" s="53">
        <v>0</v>
      </c>
      <c r="L617" s="24">
        <v>0.8435424268245697</v>
      </c>
      <c r="M617" s="24">
        <v>0.75908595323562622</v>
      </c>
      <c r="N617" s="24">
        <v>0.28732520341873169</v>
      </c>
      <c r="P617" s="53">
        <v>14.748306512421852</v>
      </c>
      <c r="Q617" s="54">
        <v>509.21998186493607</v>
      </c>
      <c r="R617" s="54">
        <v>14.796884305795572</v>
      </c>
      <c r="S617" s="54">
        <v>604.37999578842278</v>
      </c>
      <c r="T617" s="54">
        <v>4.8577793373720368E-2</v>
      </c>
      <c r="U617" s="54">
        <v>95.160013923486702</v>
      </c>
      <c r="W617" s="69">
        <f t="shared" si="56"/>
        <v>1474321.4312603201</v>
      </c>
      <c r="X617" s="69">
        <f t="shared" si="57"/>
        <v>1479084.0505837689</v>
      </c>
      <c r="Y617" s="69">
        <f t="shared" si="54"/>
        <v>4762.6193234485499</v>
      </c>
      <c r="AA617" s="68">
        <f t="shared" si="58"/>
        <v>0</v>
      </c>
      <c r="AB617" s="68">
        <f t="shared" si="59"/>
        <v>1</v>
      </c>
      <c r="AC617" s="68">
        <f t="shared" si="55"/>
        <v>1</v>
      </c>
    </row>
    <row r="618" spans="1:29" x14ac:dyDescent="0.25">
      <c r="A618">
        <v>613</v>
      </c>
      <c r="C618" s="24">
        <v>1.8133461475372314E-2</v>
      </c>
      <c r="D618" s="24">
        <v>1.3784602284431458E-2</v>
      </c>
      <c r="E618" s="24">
        <v>0.18682121460949341</v>
      </c>
      <c r="F618" s="24">
        <v>0</v>
      </c>
      <c r="I618" s="53">
        <v>0</v>
      </c>
      <c r="J618" s="53">
        <v>9814.5753145217896</v>
      </c>
      <c r="K618" s="53">
        <v>0</v>
      </c>
      <c r="L618" s="24">
        <v>0.79732918739318848</v>
      </c>
      <c r="M618" s="24">
        <v>0.73239737749099731</v>
      </c>
      <c r="N618" s="24">
        <v>0.30518713593482971</v>
      </c>
      <c r="P618" s="53">
        <v>13.79603078120704</v>
      </c>
      <c r="Q618" s="54">
        <v>542.10027285629542</v>
      </c>
      <c r="R618" s="54">
        <v>13.822188926717358</v>
      </c>
      <c r="S618" s="54">
        <v>606.98990459728111</v>
      </c>
      <c r="T618" s="54">
        <v>2.6158145510317254E-2</v>
      </c>
      <c r="U618" s="54">
        <v>64.889631740985692</v>
      </c>
      <c r="W618" s="69">
        <f t="shared" si="56"/>
        <v>1379060.9778478479</v>
      </c>
      <c r="X618" s="69">
        <f t="shared" si="57"/>
        <v>1381611.9027671386</v>
      </c>
      <c r="Y618" s="69">
        <f t="shared" si="54"/>
        <v>2550.9249192907396</v>
      </c>
      <c r="AA618" s="68">
        <f t="shared" si="58"/>
        <v>0</v>
      </c>
      <c r="AB618" s="68">
        <f t="shared" si="59"/>
        <v>1</v>
      </c>
      <c r="AC618" s="68">
        <f t="shared" si="55"/>
        <v>1</v>
      </c>
    </row>
    <row r="619" spans="1:29" x14ac:dyDescent="0.25">
      <c r="A619">
        <v>614</v>
      </c>
      <c r="C619" s="24">
        <v>3.020864725112915E-2</v>
      </c>
      <c r="D619" s="24">
        <v>2.7838319540023804E-2</v>
      </c>
      <c r="E619" s="24">
        <v>0.25603739663063929</v>
      </c>
      <c r="F619" s="24">
        <v>0</v>
      </c>
      <c r="I619" s="53">
        <v>0</v>
      </c>
      <c r="J619" s="53">
        <v>5022.6622261106968</v>
      </c>
      <c r="K619" s="53">
        <v>0</v>
      </c>
      <c r="L619" s="24">
        <v>0.83265578746795654</v>
      </c>
      <c r="M619" s="24">
        <v>0.7339400053024292</v>
      </c>
      <c r="N619" s="24">
        <v>0.30491358041763306</v>
      </c>
      <c r="P619" s="53">
        <v>14.184839166791605</v>
      </c>
      <c r="Q619" s="54">
        <v>538.85473565236236</v>
      </c>
      <c r="R619" s="54">
        <v>14.242859543879902</v>
      </c>
      <c r="S619" s="54">
        <v>616.73864571386775</v>
      </c>
      <c r="T619" s="54">
        <v>5.8020377088297437E-2</v>
      </c>
      <c r="U619" s="54">
        <v>77.883910061505389</v>
      </c>
      <c r="W619" s="69">
        <f t="shared" si="56"/>
        <v>1417945.061943508</v>
      </c>
      <c r="X619" s="69">
        <f t="shared" si="57"/>
        <v>1423669.2157422765</v>
      </c>
      <c r="Y619" s="69">
        <f t="shared" si="54"/>
        <v>5724.1537987682386</v>
      </c>
      <c r="AA619" s="68">
        <f t="shared" si="58"/>
        <v>0</v>
      </c>
      <c r="AB619" s="68">
        <f t="shared" si="59"/>
        <v>1</v>
      </c>
      <c r="AC619" s="68">
        <f t="shared" si="55"/>
        <v>1</v>
      </c>
    </row>
    <row r="620" spans="1:29" x14ac:dyDescent="0.25">
      <c r="A620">
        <v>615</v>
      </c>
      <c r="C620" s="24">
        <v>1.459696888923645E-2</v>
      </c>
      <c r="D620" s="24">
        <v>1.2041062116622925E-2</v>
      </c>
      <c r="E620" s="24">
        <v>0.27431111785519963</v>
      </c>
      <c r="F620" s="24">
        <v>0</v>
      </c>
      <c r="I620" s="53">
        <v>0</v>
      </c>
      <c r="J620" s="53">
        <v>5808.0162853002548</v>
      </c>
      <c r="K620" s="53">
        <v>0</v>
      </c>
      <c r="L620" s="24">
        <v>0.85036101937294006</v>
      </c>
      <c r="M620" s="24">
        <v>0.69757628440856934</v>
      </c>
      <c r="N620" s="24">
        <v>0.31014555692672729</v>
      </c>
      <c r="P620" s="53">
        <v>14.739961116782078</v>
      </c>
      <c r="Q620" s="54">
        <v>501.65187695675365</v>
      </c>
      <c r="R620" s="54">
        <v>14.784170828955443</v>
      </c>
      <c r="S620" s="54">
        <v>608.84776009904203</v>
      </c>
      <c r="T620" s="54">
        <v>4.4209712173364224E-2</v>
      </c>
      <c r="U620" s="54">
        <v>107.19588314228838</v>
      </c>
      <c r="W620" s="69">
        <f t="shared" si="56"/>
        <v>1473494.4598012511</v>
      </c>
      <c r="X620" s="69">
        <f t="shared" si="57"/>
        <v>1477808.2351354454</v>
      </c>
      <c r="Y620" s="69">
        <f t="shared" si="54"/>
        <v>4313.7753341941343</v>
      </c>
      <c r="AA620" s="68">
        <f t="shared" si="58"/>
        <v>0</v>
      </c>
      <c r="AB620" s="68">
        <f t="shared" si="59"/>
        <v>1</v>
      </c>
      <c r="AC620" s="68">
        <f t="shared" si="55"/>
        <v>1</v>
      </c>
    </row>
    <row r="621" spans="1:29" x14ac:dyDescent="0.25">
      <c r="A621">
        <v>616</v>
      </c>
      <c r="C621" s="24">
        <v>3.659433126449585E-2</v>
      </c>
      <c r="D621" s="24">
        <v>1.0850459337234497E-2</v>
      </c>
      <c r="E621" s="24">
        <v>0.33904734955331528</v>
      </c>
      <c r="F621" s="24">
        <v>0</v>
      </c>
      <c r="I621" s="53">
        <v>0</v>
      </c>
      <c r="J621" s="53">
        <v>5665.9174151718616</v>
      </c>
      <c r="K621" s="53">
        <v>0</v>
      </c>
      <c r="L621" s="24">
        <v>0.85193747282028198</v>
      </c>
      <c r="M621" s="24">
        <v>0.7287592887878418</v>
      </c>
      <c r="N621" s="24">
        <v>0.31638193130493164</v>
      </c>
      <c r="P621" s="53">
        <v>14.435069603243463</v>
      </c>
      <c r="Q621" s="54">
        <v>518.15927537233529</v>
      </c>
      <c r="R621" s="54">
        <v>14.476090942972304</v>
      </c>
      <c r="S621" s="54">
        <v>621.60264961618111</v>
      </c>
      <c r="T621" s="54">
        <v>4.1021339728841255E-2</v>
      </c>
      <c r="U621" s="54">
        <v>103.44337424384582</v>
      </c>
      <c r="W621" s="69">
        <f t="shared" si="56"/>
        <v>1442988.801048974</v>
      </c>
      <c r="X621" s="69">
        <f t="shared" si="57"/>
        <v>1446987.4916476144</v>
      </c>
      <c r="Y621" s="69">
        <f t="shared" si="54"/>
        <v>3998.6905986402799</v>
      </c>
      <c r="AA621" s="68">
        <f t="shared" si="58"/>
        <v>0</v>
      </c>
      <c r="AB621" s="68">
        <f t="shared" si="59"/>
        <v>1</v>
      </c>
      <c r="AC621" s="68">
        <f t="shared" si="55"/>
        <v>1</v>
      </c>
    </row>
    <row r="622" spans="1:29" x14ac:dyDescent="0.25">
      <c r="A622">
        <v>617</v>
      </c>
      <c r="C622" s="24">
        <v>2.3018673062324524E-2</v>
      </c>
      <c r="D622" s="24">
        <v>1.8984541296958923E-2</v>
      </c>
      <c r="E622" s="24">
        <v>0.42135187449376088</v>
      </c>
      <c r="F622" s="24">
        <v>0</v>
      </c>
      <c r="I622" s="53">
        <v>0</v>
      </c>
      <c r="J622" s="53">
        <v>6514.5688131451607</v>
      </c>
      <c r="K622" s="53">
        <v>0</v>
      </c>
      <c r="L622" s="24">
        <v>0.8278127908706665</v>
      </c>
      <c r="M622" s="24">
        <v>0.7633659839630127</v>
      </c>
      <c r="N622" s="24">
        <v>0.31126970052719116</v>
      </c>
      <c r="P622" s="53">
        <v>14.238105919050666</v>
      </c>
      <c r="Q622" s="54">
        <v>537.83014125193313</v>
      </c>
      <c r="R622" s="54">
        <v>14.265318261186358</v>
      </c>
      <c r="S622" s="54">
        <v>640.22409906165376</v>
      </c>
      <c r="T622" s="54">
        <v>2.721234213569268E-2</v>
      </c>
      <c r="U622" s="54">
        <v>102.39395780972063</v>
      </c>
      <c r="W622" s="69">
        <f t="shared" si="56"/>
        <v>1423272.7617638146</v>
      </c>
      <c r="X622" s="69">
        <f t="shared" si="57"/>
        <v>1425891.6020195743</v>
      </c>
      <c r="Y622" s="69">
        <f t="shared" si="54"/>
        <v>2618.8402557595473</v>
      </c>
      <c r="AA622" s="68">
        <f t="shared" si="58"/>
        <v>0</v>
      </c>
      <c r="AB622" s="68">
        <f t="shared" si="59"/>
        <v>1</v>
      </c>
      <c r="AC622" s="68">
        <f t="shared" si="55"/>
        <v>1</v>
      </c>
    </row>
    <row r="623" spans="1:29" x14ac:dyDescent="0.25">
      <c r="A623">
        <v>618</v>
      </c>
      <c r="C623" s="24">
        <v>4.5684874057769775E-3</v>
      </c>
      <c r="D623" s="24">
        <v>2.0022392272949219E-3</v>
      </c>
      <c r="E623" s="24">
        <v>0.33631550301673846</v>
      </c>
      <c r="F623" s="24">
        <v>0</v>
      </c>
      <c r="I623" s="53">
        <v>0</v>
      </c>
      <c r="J623" s="53">
        <v>8630.5849254131317</v>
      </c>
      <c r="K623" s="53">
        <v>0</v>
      </c>
      <c r="L623" s="24">
        <v>0.83127671480178833</v>
      </c>
      <c r="M623" s="24">
        <v>0.799560546875</v>
      </c>
      <c r="N623" s="24">
        <v>0.23669004440307617</v>
      </c>
      <c r="P623" s="53">
        <v>14.583615271757004</v>
      </c>
      <c r="Q623" s="54">
        <v>564.21765471836306</v>
      </c>
      <c r="R623" s="54">
        <v>14.605104749820311</v>
      </c>
      <c r="S623" s="54">
        <v>636.9222062268019</v>
      </c>
      <c r="T623" s="54">
        <v>2.1489478063307033E-2</v>
      </c>
      <c r="U623" s="54">
        <v>72.70455150843884</v>
      </c>
      <c r="W623" s="69">
        <f t="shared" si="56"/>
        <v>1457797.3095209822</v>
      </c>
      <c r="X623" s="69">
        <f t="shared" si="57"/>
        <v>1459873.5527758044</v>
      </c>
      <c r="Y623" s="69">
        <f t="shared" si="54"/>
        <v>2076.2432548222646</v>
      </c>
      <c r="AA623" s="68">
        <f t="shared" si="58"/>
        <v>0</v>
      </c>
      <c r="AB623" s="68">
        <f t="shared" si="59"/>
        <v>1</v>
      </c>
      <c r="AC623" s="68">
        <f t="shared" si="55"/>
        <v>1</v>
      </c>
    </row>
    <row r="624" spans="1:29" x14ac:dyDescent="0.25">
      <c r="A624">
        <v>619</v>
      </c>
      <c r="C624" s="24">
        <v>2.0809635519981384E-2</v>
      </c>
      <c r="D624" s="24">
        <v>4.6611666679382324E-2</v>
      </c>
      <c r="E624" s="24">
        <v>0.21105638691970605</v>
      </c>
      <c r="F624" s="24">
        <v>0</v>
      </c>
      <c r="I624" s="53">
        <v>0</v>
      </c>
      <c r="J624" s="53">
        <v>3250.4089176654816</v>
      </c>
      <c r="K624" s="53">
        <v>0</v>
      </c>
      <c r="L624" s="24">
        <v>0.91145896911621094</v>
      </c>
      <c r="M624" s="24">
        <v>0.78366369009017944</v>
      </c>
      <c r="N624" s="24">
        <v>0.29123210906982422</v>
      </c>
      <c r="P624" s="53">
        <v>15.685914699255303</v>
      </c>
      <c r="Q624" s="54">
        <v>465.87128153692913</v>
      </c>
      <c r="R624" s="54">
        <v>15.747733089723299</v>
      </c>
      <c r="S624" s="54">
        <v>594.3742112281999</v>
      </c>
      <c r="T624" s="54">
        <v>6.1818390467996309E-2</v>
      </c>
      <c r="U624" s="54">
        <v>128.50292969127077</v>
      </c>
      <c r="W624" s="69">
        <f t="shared" si="56"/>
        <v>1568125.5986439933</v>
      </c>
      <c r="X624" s="69">
        <f t="shared" si="57"/>
        <v>1574178.9347611016</v>
      </c>
      <c r="Y624" s="69">
        <f t="shared" si="54"/>
        <v>6053.3361171083598</v>
      </c>
      <c r="AA624" s="68">
        <f t="shared" si="58"/>
        <v>0</v>
      </c>
      <c r="AB624" s="68">
        <f t="shared" si="59"/>
        <v>1</v>
      </c>
      <c r="AC624" s="68">
        <f t="shared" si="55"/>
        <v>1</v>
      </c>
    </row>
    <row r="625" spans="1:29" x14ac:dyDescent="0.25">
      <c r="A625">
        <v>620</v>
      </c>
      <c r="C625" s="24">
        <v>5.243229866027832E-2</v>
      </c>
      <c r="D625" s="24">
        <v>1.6397953033447266E-2</v>
      </c>
      <c r="E625" s="24">
        <v>0.19368588362326819</v>
      </c>
      <c r="F625" s="24">
        <v>0</v>
      </c>
      <c r="I625" s="53">
        <v>0</v>
      </c>
      <c r="J625" s="53">
        <v>5494.9754849076271</v>
      </c>
      <c r="K625" s="53">
        <v>0</v>
      </c>
      <c r="L625" s="24">
        <v>0.8465612530708313</v>
      </c>
      <c r="M625" s="24">
        <v>0.80649864673614502</v>
      </c>
      <c r="N625" s="24">
        <v>0.33370780944824219</v>
      </c>
      <c r="P625" s="53">
        <v>14.13179971933269</v>
      </c>
      <c r="Q625" s="54">
        <v>513.98702357003242</v>
      </c>
      <c r="R625" s="54">
        <v>14.161906061989852</v>
      </c>
      <c r="S625" s="54">
        <v>602.50637642482081</v>
      </c>
      <c r="T625" s="54">
        <v>3.0106342657161278E-2</v>
      </c>
      <c r="U625" s="54">
        <v>88.519352854788394</v>
      </c>
      <c r="W625" s="69">
        <f t="shared" si="56"/>
        <v>1412665.9849096988</v>
      </c>
      <c r="X625" s="69">
        <f t="shared" si="57"/>
        <v>1415588.0998225603</v>
      </c>
      <c r="Y625" s="69">
        <f t="shared" si="54"/>
        <v>2922.1149128613392</v>
      </c>
      <c r="AA625" s="68">
        <f t="shared" si="58"/>
        <v>0</v>
      </c>
      <c r="AB625" s="68">
        <f t="shared" si="59"/>
        <v>1</v>
      </c>
      <c r="AC625" s="68">
        <f t="shared" si="55"/>
        <v>1</v>
      </c>
    </row>
    <row r="626" spans="1:29" x14ac:dyDescent="0.25">
      <c r="A626">
        <v>621</v>
      </c>
      <c r="C626" s="24">
        <v>3.4986257553100586E-2</v>
      </c>
      <c r="D626" s="24">
        <v>2.0324885845184326E-2</v>
      </c>
      <c r="E626" s="24">
        <v>0.33592321137307846</v>
      </c>
      <c r="F626" s="24">
        <v>0</v>
      </c>
      <c r="I626" s="53">
        <v>0</v>
      </c>
      <c r="J626" s="53">
        <v>5968.8324108719826</v>
      </c>
      <c r="K626" s="53">
        <v>0</v>
      </c>
      <c r="L626" s="24">
        <v>0.84060138463973999</v>
      </c>
      <c r="M626" s="24">
        <v>0.7435336709022522</v>
      </c>
      <c r="N626" s="24">
        <v>0.33332228660583496</v>
      </c>
      <c r="P626" s="53">
        <v>14.27761237579362</v>
      </c>
      <c r="Q626" s="54">
        <v>510.01227902740709</v>
      </c>
      <c r="R626" s="54">
        <v>14.311212551525077</v>
      </c>
      <c r="S626" s="54">
        <v>618.41233083443456</v>
      </c>
      <c r="T626" s="54">
        <v>3.3600175731457682E-2</v>
      </c>
      <c r="U626" s="54">
        <v>108.40005180702747</v>
      </c>
      <c r="W626" s="69">
        <f t="shared" si="56"/>
        <v>1427251.2253003346</v>
      </c>
      <c r="X626" s="69">
        <f t="shared" si="57"/>
        <v>1430502.8428216733</v>
      </c>
      <c r="Y626" s="69">
        <f t="shared" si="54"/>
        <v>3251.617521338741</v>
      </c>
      <c r="AA626" s="68">
        <f t="shared" si="58"/>
        <v>0</v>
      </c>
      <c r="AB626" s="68">
        <f t="shared" si="59"/>
        <v>1</v>
      </c>
      <c r="AC626" s="68">
        <f t="shared" si="55"/>
        <v>1</v>
      </c>
    </row>
    <row r="627" spans="1:29" x14ac:dyDescent="0.25">
      <c r="A627">
        <v>622</v>
      </c>
      <c r="C627" s="24">
        <v>4.5947879552841187E-3</v>
      </c>
      <c r="D627" s="24">
        <v>2.4813592433929443E-2</v>
      </c>
      <c r="E627" s="24">
        <v>0.26686216781916933</v>
      </c>
      <c r="F627" s="24">
        <v>0</v>
      </c>
      <c r="I627" s="53">
        <v>0</v>
      </c>
      <c r="J627" s="53">
        <v>4542.3407573252916</v>
      </c>
      <c r="K627" s="53">
        <v>0</v>
      </c>
      <c r="L627" s="24">
        <v>0.87606465816497803</v>
      </c>
      <c r="M627" s="24">
        <v>0.80714249610900879</v>
      </c>
      <c r="N627" s="24">
        <v>0.28382658958435059</v>
      </c>
      <c r="P627" s="53">
        <v>15.346048912303125</v>
      </c>
      <c r="Q627" s="54">
        <v>500.79776699173556</v>
      </c>
      <c r="R627" s="54">
        <v>15.387804174965463</v>
      </c>
      <c r="S627" s="54">
        <v>607.87821143585586</v>
      </c>
      <c r="T627" s="54">
        <v>4.1755262662338311E-2</v>
      </c>
      <c r="U627" s="54">
        <v>107.0804444441203</v>
      </c>
      <c r="W627" s="69">
        <f t="shared" si="56"/>
        <v>1534104.0934633208</v>
      </c>
      <c r="X627" s="69">
        <f t="shared" si="57"/>
        <v>1538172.5392851105</v>
      </c>
      <c r="Y627" s="69">
        <f t="shared" si="54"/>
        <v>4068.4458217897109</v>
      </c>
      <c r="AA627" s="68">
        <f t="shared" si="58"/>
        <v>0</v>
      </c>
      <c r="AB627" s="68">
        <f t="shared" si="59"/>
        <v>1</v>
      </c>
      <c r="AC627" s="68">
        <f t="shared" si="55"/>
        <v>1</v>
      </c>
    </row>
    <row r="628" spans="1:29" x14ac:dyDescent="0.25">
      <c r="A628">
        <v>623</v>
      </c>
      <c r="C628" s="24">
        <v>2.3652523756027222E-2</v>
      </c>
      <c r="D628" s="24">
        <v>3.3793628215789795E-2</v>
      </c>
      <c r="E628" s="24">
        <v>0.15846788953277896</v>
      </c>
      <c r="F628" s="24">
        <v>0</v>
      </c>
      <c r="I628" s="53">
        <v>0</v>
      </c>
      <c r="J628" s="53">
        <v>5071.0909999907017</v>
      </c>
      <c r="K628" s="53">
        <v>0</v>
      </c>
      <c r="L628" s="24">
        <v>0.79768943786621094</v>
      </c>
      <c r="M628" s="24">
        <v>0.71834754943847656</v>
      </c>
      <c r="N628" s="24">
        <v>0.28222048282623291</v>
      </c>
      <c r="P628" s="53">
        <v>13.702375042704411</v>
      </c>
      <c r="Q628" s="54">
        <v>502.47331330508888</v>
      </c>
      <c r="R628" s="54">
        <v>13.748012232602377</v>
      </c>
      <c r="S628" s="54">
        <v>596.44536050297984</v>
      </c>
      <c r="T628" s="54">
        <v>4.5637189897966834E-2</v>
      </c>
      <c r="U628" s="54">
        <v>93.972047197890959</v>
      </c>
      <c r="W628" s="69">
        <f t="shared" si="56"/>
        <v>1369735.0309571361</v>
      </c>
      <c r="X628" s="69">
        <f t="shared" si="57"/>
        <v>1374204.7778997349</v>
      </c>
      <c r="Y628" s="69">
        <f t="shared" si="54"/>
        <v>4469.7469425987929</v>
      </c>
      <c r="AA628" s="68">
        <f t="shared" si="58"/>
        <v>0</v>
      </c>
      <c r="AB628" s="68">
        <f t="shared" si="59"/>
        <v>1</v>
      </c>
      <c r="AC628" s="68">
        <f t="shared" si="55"/>
        <v>1</v>
      </c>
    </row>
    <row r="629" spans="1:29" x14ac:dyDescent="0.25">
      <c r="A629">
        <v>624</v>
      </c>
      <c r="C629" s="24">
        <v>1.7592713236808777E-2</v>
      </c>
      <c r="D629" s="24">
        <v>2.4259522557258606E-2</v>
      </c>
      <c r="E629" s="24">
        <v>0.25477426287426586</v>
      </c>
      <c r="F629" s="24">
        <v>0</v>
      </c>
      <c r="I629" s="53">
        <v>0</v>
      </c>
      <c r="J629" s="53">
        <v>6496.4825287461281</v>
      </c>
      <c r="K629" s="53">
        <v>0</v>
      </c>
      <c r="L629" s="24">
        <v>0.87868332862854004</v>
      </c>
      <c r="M629" s="24">
        <v>0.78467005491256714</v>
      </c>
      <c r="N629" s="24">
        <v>0.24638962745666504</v>
      </c>
      <c r="P629" s="53">
        <v>15.185072147712512</v>
      </c>
      <c r="Q629" s="54">
        <v>532.05694310898309</v>
      </c>
      <c r="R629" s="54">
        <v>15.231434242373558</v>
      </c>
      <c r="S629" s="54">
        <v>614.67014600487755</v>
      </c>
      <c r="T629" s="54">
        <v>4.6362094661045461E-2</v>
      </c>
      <c r="U629" s="54">
        <v>82.61320289589446</v>
      </c>
      <c r="W629" s="69">
        <f t="shared" si="56"/>
        <v>1517975.1578281422</v>
      </c>
      <c r="X629" s="69">
        <f t="shared" si="57"/>
        <v>1522528.7540913511</v>
      </c>
      <c r="Y629" s="69">
        <f t="shared" si="54"/>
        <v>4553.5962632086512</v>
      </c>
      <c r="AA629" s="68">
        <f t="shared" si="58"/>
        <v>0</v>
      </c>
      <c r="AB629" s="68">
        <f t="shared" si="59"/>
        <v>1</v>
      </c>
      <c r="AC629" s="68">
        <f t="shared" si="55"/>
        <v>1</v>
      </c>
    </row>
    <row r="630" spans="1:29" x14ac:dyDescent="0.25">
      <c r="A630">
        <v>625</v>
      </c>
      <c r="C630" s="24">
        <v>1.0882347822189331E-2</v>
      </c>
      <c r="D630" s="24">
        <v>1.9203633069992065E-2</v>
      </c>
      <c r="E630" s="24">
        <v>0.24269181055247518</v>
      </c>
      <c r="F630" s="24">
        <v>0</v>
      </c>
      <c r="I630" s="53">
        <v>0</v>
      </c>
      <c r="J630" s="53">
        <v>2750.6239712238312</v>
      </c>
      <c r="K630" s="53">
        <v>0</v>
      </c>
      <c r="L630" s="24">
        <v>0.81934350728988647</v>
      </c>
      <c r="M630" s="24">
        <v>0.7378307580947876</v>
      </c>
      <c r="N630" s="24">
        <v>0.2580949068069458</v>
      </c>
      <c r="P630" s="53">
        <v>14.255910037989596</v>
      </c>
      <c r="Q630" s="54">
        <v>465.21139439828579</v>
      </c>
      <c r="R630" s="54">
        <v>14.300471844976304</v>
      </c>
      <c r="S630" s="54">
        <v>596.501090371288</v>
      </c>
      <c r="T630" s="54">
        <v>4.4561806986708419E-2</v>
      </c>
      <c r="U630" s="54">
        <v>131.28969597300221</v>
      </c>
      <c r="W630" s="69">
        <f t="shared" si="56"/>
        <v>1425125.7924045613</v>
      </c>
      <c r="X630" s="69">
        <f t="shared" si="57"/>
        <v>1429450.6834072592</v>
      </c>
      <c r="Y630" s="69">
        <f t="shared" si="54"/>
        <v>4324.8910026978392</v>
      </c>
      <c r="AA630" s="68">
        <f t="shared" si="58"/>
        <v>0</v>
      </c>
      <c r="AB630" s="68">
        <f t="shared" si="59"/>
        <v>1</v>
      </c>
      <c r="AC630" s="68">
        <f t="shared" si="55"/>
        <v>1</v>
      </c>
    </row>
    <row r="631" spans="1:29" x14ac:dyDescent="0.25">
      <c r="A631">
        <v>626</v>
      </c>
      <c r="C631" s="24">
        <v>1.1454910039901733E-2</v>
      </c>
      <c r="D631" s="24">
        <v>1.6450881958007813E-4</v>
      </c>
      <c r="E631" s="24">
        <v>0.37762166657646601</v>
      </c>
      <c r="F631" s="24">
        <v>0</v>
      </c>
      <c r="I631" s="53">
        <v>0</v>
      </c>
      <c r="J631" s="53">
        <v>8507.6317191123962</v>
      </c>
      <c r="K631" s="53">
        <v>0</v>
      </c>
      <c r="L631" s="24">
        <v>0.89526379108428955</v>
      </c>
      <c r="M631" s="24">
        <v>0.83831405639648438</v>
      </c>
      <c r="N631" s="24">
        <v>0.31138515472412109</v>
      </c>
      <c r="P631" s="53">
        <v>15.596667375317104</v>
      </c>
      <c r="Q631" s="54">
        <v>551.87778696441626</v>
      </c>
      <c r="R631" s="54">
        <v>15.618762999122385</v>
      </c>
      <c r="S631" s="54">
        <v>639.17668025807848</v>
      </c>
      <c r="T631" s="54">
        <v>2.2095623805281406E-2</v>
      </c>
      <c r="U631" s="54">
        <v>87.298893293662218</v>
      </c>
      <c r="W631" s="69">
        <f t="shared" si="56"/>
        <v>1559114.859744746</v>
      </c>
      <c r="X631" s="69">
        <f t="shared" si="57"/>
        <v>1561237.1232319805</v>
      </c>
      <c r="Y631" s="69">
        <f t="shared" si="54"/>
        <v>2122.2634872344784</v>
      </c>
      <c r="AA631" s="68">
        <f t="shared" si="58"/>
        <v>0</v>
      </c>
      <c r="AB631" s="68">
        <f t="shared" si="59"/>
        <v>1</v>
      </c>
      <c r="AC631" s="68">
        <f t="shared" si="55"/>
        <v>1</v>
      </c>
    </row>
    <row r="632" spans="1:29" x14ac:dyDescent="0.25">
      <c r="A632">
        <v>627</v>
      </c>
      <c r="C632" s="24">
        <v>1.6001462936401367E-2</v>
      </c>
      <c r="D632" s="24">
        <v>3.8633644580841064E-3</v>
      </c>
      <c r="E632" s="24">
        <v>0.26671193157830902</v>
      </c>
      <c r="F632" s="24">
        <v>0</v>
      </c>
      <c r="I632" s="53">
        <v>0</v>
      </c>
      <c r="J632" s="53">
        <v>4959.0948037803173</v>
      </c>
      <c r="K632" s="53">
        <v>0</v>
      </c>
      <c r="L632" s="24">
        <v>0.8900303840637207</v>
      </c>
      <c r="M632" s="24">
        <v>0.74679040908813477</v>
      </c>
      <c r="N632" s="24">
        <v>0.27485817670822144</v>
      </c>
      <c r="P632" s="53">
        <v>15.405258532509814</v>
      </c>
      <c r="Q632" s="54">
        <v>486.14435365386822</v>
      </c>
      <c r="R632" s="54">
        <v>15.452151782219387</v>
      </c>
      <c r="S632" s="54">
        <v>603.89907343422726</v>
      </c>
      <c r="T632" s="54">
        <v>4.6893249709572871E-2</v>
      </c>
      <c r="U632" s="54">
        <v>117.75471978035904</v>
      </c>
      <c r="W632" s="69">
        <f t="shared" si="56"/>
        <v>1540039.7088973275</v>
      </c>
      <c r="X632" s="69">
        <f t="shared" si="57"/>
        <v>1544611.2791485044</v>
      </c>
      <c r="Y632" s="69">
        <f t="shared" si="54"/>
        <v>4571.5702511769287</v>
      </c>
      <c r="AA632" s="68">
        <f t="shared" si="58"/>
        <v>0</v>
      </c>
      <c r="AB632" s="68">
        <f t="shared" si="59"/>
        <v>1</v>
      </c>
      <c r="AC632" s="68">
        <f t="shared" si="55"/>
        <v>1</v>
      </c>
    </row>
    <row r="633" spans="1:29" x14ac:dyDescent="0.25">
      <c r="A633">
        <v>628</v>
      </c>
      <c r="C633" s="24">
        <v>2.1986290812492371E-2</v>
      </c>
      <c r="D633" s="24">
        <v>6.5464973449707031E-3</v>
      </c>
      <c r="E633" s="24">
        <v>0.3134355969952104</v>
      </c>
      <c r="F633" s="24">
        <v>0</v>
      </c>
      <c r="I633" s="53">
        <v>0</v>
      </c>
      <c r="J633" s="53">
        <v>4800.1925460994244</v>
      </c>
      <c r="K633" s="53">
        <v>0</v>
      </c>
      <c r="L633" s="24">
        <v>0.87439393997192383</v>
      </c>
      <c r="M633" s="24">
        <v>0.7273327112197876</v>
      </c>
      <c r="N633" s="24">
        <v>0.35788750648498535</v>
      </c>
      <c r="P633" s="53">
        <v>15.053772862574201</v>
      </c>
      <c r="Q633" s="54">
        <v>473.73595318221527</v>
      </c>
      <c r="R633" s="54">
        <v>15.089019505008489</v>
      </c>
      <c r="S633" s="54">
        <v>604.21503614846768</v>
      </c>
      <c r="T633" s="54">
        <v>3.5246642434287878E-2</v>
      </c>
      <c r="U633" s="54">
        <v>130.47908296625241</v>
      </c>
      <c r="W633" s="69">
        <f t="shared" si="56"/>
        <v>1504903.550304238</v>
      </c>
      <c r="X633" s="69">
        <f t="shared" si="57"/>
        <v>1508297.7354647005</v>
      </c>
      <c r="Y633" s="69">
        <f t="shared" si="54"/>
        <v>3394.1851604625354</v>
      </c>
      <c r="AA633" s="68">
        <f t="shared" si="58"/>
        <v>0</v>
      </c>
      <c r="AB633" s="68">
        <f t="shared" si="59"/>
        <v>1</v>
      </c>
      <c r="AC633" s="68">
        <f t="shared" si="55"/>
        <v>1</v>
      </c>
    </row>
    <row r="634" spans="1:29" x14ac:dyDescent="0.25">
      <c r="A634">
        <v>629</v>
      </c>
      <c r="C634" s="24">
        <v>3.9280414581298828E-2</v>
      </c>
      <c r="D634" s="24">
        <v>1.1185407638549805E-2</v>
      </c>
      <c r="E634" s="24">
        <v>0.25060531115713258</v>
      </c>
      <c r="F634" s="24">
        <v>0</v>
      </c>
      <c r="I634" s="53">
        <v>0</v>
      </c>
      <c r="J634" s="53">
        <v>8062.8320574760437</v>
      </c>
      <c r="K634" s="53">
        <v>0</v>
      </c>
      <c r="L634" s="24">
        <v>0.86501854658126831</v>
      </c>
      <c r="M634" s="24">
        <v>0.80616462230682373</v>
      </c>
      <c r="N634" s="24">
        <v>0.35123729705810547</v>
      </c>
      <c r="P634" s="53">
        <v>14.628484601337771</v>
      </c>
      <c r="Q634" s="54">
        <v>598.32646469158624</v>
      </c>
      <c r="R634" s="54">
        <v>14.666181909083356</v>
      </c>
      <c r="S634" s="54">
        <v>631.08282001870953</v>
      </c>
      <c r="T634" s="54">
        <v>3.7697307745585107E-2</v>
      </c>
      <c r="U634" s="54">
        <v>32.756355327123288</v>
      </c>
      <c r="W634" s="69">
        <f t="shared" si="56"/>
        <v>1462250.1336690853</v>
      </c>
      <c r="X634" s="69">
        <f t="shared" si="57"/>
        <v>1465987.1080883169</v>
      </c>
      <c r="Y634" s="69">
        <f t="shared" si="54"/>
        <v>3736.9744192313874</v>
      </c>
      <c r="AA634" s="68">
        <f t="shared" si="58"/>
        <v>0</v>
      </c>
      <c r="AB634" s="68">
        <f t="shared" si="59"/>
        <v>1</v>
      </c>
      <c r="AC634" s="68">
        <f t="shared" si="55"/>
        <v>1</v>
      </c>
    </row>
    <row r="635" spans="1:29" x14ac:dyDescent="0.25">
      <c r="A635">
        <v>630</v>
      </c>
      <c r="C635" s="24">
        <v>4.1558563709259033E-2</v>
      </c>
      <c r="D635" s="24">
        <v>1.7790824174880981E-2</v>
      </c>
      <c r="E635" s="24">
        <v>0.39143983837298729</v>
      </c>
      <c r="F635" s="24">
        <v>0</v>
      </c>
      <c r="I635" s="53">
        <v>0</v>
      </c>
      <c r="J635" s="53">
        <v>5107.6849922537804</v>
      </c>
      <c r="K635" s="53">
        <v>0</v>
      </c>
      <c r="L635" s="24">
        <v>0.84759259223937988</v>
      </c>
      <c r="M635" s="24">
        <v>0.7831951379776001</v>
      </c>
      <c r="N635" s="24">
        <v>0.3073192834854126</v>
      </c>
      <c r="P635" s="53">
        <v>14.290744016262579</v>
      </c>
      <c r="Q635" s="54">
        <v>536.20686513335693</v>
      </c>
      <c r="R635" s="54">
        <v>14.326047274412854</v>
      </c>
      <c r="S635" s="54">
        <v>635.35501188876765</v>
      </c>
      <c r="T635" s="54">
        <v>3.5303258150275241E-2</v>
      </c>
      <c r="U635" s="54">
        <v>99.148146755410721</v>
      </c>
      <c r="W635" s="69">
        <f t="shared" si="56"/>
        <v>1428538.1947611247</v>
      </c>
      <c r="X635" s="69">
        <f t="shared" si="57"/>
        <v>1431969.3724293967</v>
      </c>
      <c r="Y635" s="69">
        <f t="shared" si="54"/>
        <v>3431.1776682721134</v>
      </c>
      <c r="AA635" s="68">
        <f t="shared" si="58"/>
        <v>0</v>
      </c>
      <c r="AB635" s="68">
        <f t="shared" si="59"/>
        <v>1</v>
      </c>
      <c r="AC635" s="68">
        <f t="shared" si="55"/>
        <v>1</v>
      </c>
    </row>
    <row r="636" spans="1:29" x14ac:dyDescent="0.25">
      <c r="A636">
        <v>631</v>
      </c>
      <c r="C636" s="24">
        <v>1.8492609262466431E-2</v>
      </c>
      <c r="D636" s="24">
        <v>1.0513380169868469E-2</v>
      </c>
      <c r="E636" s="24">
        <v>0.17597523822848707</v>
      </c>
      <c r="F636" s="24">
        <v>0</v>
      </c>
      <c r="I636" s="53">
        <v>0</v>
      </c>
      <c r="J636" s="53">
        <v>4540.6678691506386</v>
      </c>
      <c r="K636" s="53">
        <v>0</v>
      </c>
      <c r="L636" s="24">
        <v>0.88814467191696167</v>
      </c>
      <c r="M636" s="24">
        <v>0.73371231555938721</v>
      </c>
      <c r="N636" s="24">
        <v>0.3458559513092041</v>
      </c>
      <c r="P636" s="53">
        <v>15.329512047792932</v>
      </c>
      <c r="Q636" s="54">
        <v>487.71023959979391</v>
      </c>
      <c r="R636" s="54">
        <v>15.385511259905973</v>
      </c>
      <c r="S636" s="54">
        <v>595.72150192863523</v>
      </c>
      <c r="T636" s="54">
        <v>5.5999212113041708E-2</v>
      </c>
      <c r="U636" s="54">
        <v>108.01126232884133</v>
      </c>
      <c r="W636" s="69">
        <f t="shared" si="56"/>
        <v>1532463.4945396935</v>
      </c>
      <c r="X636" s="69">
        <f t="shared" si="57"/>
        <v>1537955.4044886688</v>
      </c>
      <c r="Y636" s="69">
        <f t="shared" si="54"/>
        <v>5491.9099489753289</v>
      </c>
      <c r="AA636" s="68">
        <f t="shared" si="58"/>
        <v>0</v>
      </c>
      <c r="AB636" s="68">
        <f t="shared" si="59"/>
        <v>1</v>
      </c>
      <c r="AC636" s="68">
        <f t="shared" si="55"/>
        <v>1</v>
      </c>
    </row>
    <row r="637" spans="1:29" x14ac:dyDescent="0.25">
      <c r="A637">
        <v>632</v>
      </c>
      <c r="C637" s="24">
        <v>1.5521824359893799E-2</v>
      </c>
      <c r="D637" s="24">
        <v>2.1320581436157227E-3</v>
      </c>
      <c r="E637" s="24">
        <v>0.19603276789294871</v>
      </c>
      <c r="F637" s="24">
        <v>0</v>
      </c>
      <c r="I637" s="53">
        <v>0</v>
      </c>
      <c r="J637" s="53">
        <v>3957.6622657477856</v>
      </c>
      <c r="K637" s="53">
        <v>0</v>
      </c>
      <c r="L637" s="24">
        <v>0.8383135199546814</v>
      </c>
      <c r="M637" s="24">
        <v>0.72245454788208008</v>
      </c>
      <c r="N637" s="24">
        <v>0.28247064352035522</v>
      </c>
      <c r="P637" s="53">
        <v>14.531813122587961</v>
      </c>
      <c r="Q637" s="54">
        <v>457.27786822873117</v>
      </c>
      <c r="R637" s="54">
        <v>14.56864548681609</v>
      </c>
      <c r="S637" s="54">
        <v>591.54837696805089</v>
      </c>
      <c r="T637" s="54">
        <v>3.6832364228128966E-2</v>
      </c>
      <c r="U637" s="54">
        <v>134.27050873931972</v>
      </c>
      <c r="W637" s="69">
        <f t="shared" si="56"/>
        <v>1452724.0343905673</v>
      </c>
      <c r="X637" s="69">
        <f t="shared" si="57"/>
        <v>1456273.0003046407</v>
      </c>
      <c r="Y637" s="69">
        <f t="shared" si="54"/>
        <v>3548.9659140735771</v>
      </c>
      <c r="AA637" s="68">
        <f t="shared" si="58"/>
        <v>0</v>
      </c>
      <c r="AB637" s="68">
        <f t="shared" si="59"/>
        <v>1</v>
      </c>
      <c r="AC637" s="68">
        <f t="shared" si="55"/>
        <v>1</v>
      </c>
    </row>
    <row r="638" spans="1:29" x14ac:dyDescent="0.25">
      <c r="A638">
        <v>633</v>
      </c>
      <c r="C638" s="24">
        <v>1.6845911741256714E-2</v>
      </c>
      <c r="D638" s="24">
        <v>1.9190788269042969E-2</v>
      </c>
      <c r="E638" s="24">
        <v>0.2745046823742967</v>
      </c>
      <c r="F638" s="24">
        <v>0</v>
      </c>
      <c r="I638" s="53">
        <v>0</v>
      </c>
      <c r="J638" s="53">
        <v>5334.9975496530533</v>
      </c>
      <c r="K638" s="53">
        <v>0</v>
      </c>
      <c r="L638" s="24">
        <v>0.82955706119537354</v>
      </c>
      <c r="M638" s="24">
        <v>0.72985172271728516</v>
      </c>
      <c r="N638" s="24">
        <v>0.29609018564224243</v>
      </c>
      <c r="P638" s="53">
        <v>14.353423831366124</v>
      </c>
      <c r="Q638" s="54">
        <v>497.61971915309397</v>
      </c>
      <c r="R638" s="54">
        <v>14.391439837307907</v>
      </c>
      <c r="S638" s="54">
        <v>607.78723425071541</v>
      </c>
      <c r="T638" s="54">
        <v>3.8016005941782893E-2</v>
      </c>
      <c r="U638" s="54">
        <v>110.16751509762145</v>
      </c>
      <c r="W638" s="69">
        <f t="shared" si="56"/>
        <v>1434844.7634174593</v>
      </c>
      <c r="X638" s="69">
        <f t="shared" si="57"/>
        <v>1438536.19649654</v>
      </c>
      <c r="Y638" s="69">
        <f t="shared" si="54"/>
        <v>3691.4330790806675</v>
      </c>
      <c r="AA638" s="68">
        <f t="shared" si="58"/>
        <v>0</v>
      </c>
      <c r="AB638" s="68">
        <f t="shared" si="59"/>
        <v>1</v>
      </c>
      <c r="AC638" s="68">
        <f t="shared" si="55"/>
        <v>1</v>
      </c>
    </row>
    <row r="639" spans="1:29" x14ac:dyDescent="0.25">
      <c r="A639">
        <v>634</v>
      </c>
      <c r="C639" s="24">
        <v>2.5167465209960938E-3</v>
      </c>
      <c r="D639" s="24">
        <v>2.1243035793304443E-2</v>
      </c>
      <c r="E639" s="24">
        <v>0.23613980351634889</v>
      </c>
      <c r="F639" s="24">
        <v>0</v>
      </c>
      <c r="I639" s="53">
        <v>0</v>
      </c>
      <c r="J639" s="53">
        <v>3016.2464827299118</v>
      </c>
      <c r="K639" s="53">
        <v>0</v>
      </c>
      <c r="L639" s="24">
        <v>0.85670009255409241</v>
      </c>
      <c r="M639" s="24">
        <v>0.74609041213989258</v>
      </c>
      <c r="N639" s="24">
        <v>0.24950659275054932</v>
      </c>
      <c r="P639" s="53">
        <v>15.015839422205785</v>
      </c>
      <c r="Q639" s="54">
        <v>473.22440266436547</v>
      </c>
      <c r="R639" s="54">
        <v>15.075412048737668</v>
      </c>
      <c r="S639" s="54">
        <v>598.01953967656596</v>
      </c>
      <c r="T639" s="54">
        <v>5.9572626531883444E-2</v>
      </c>
      <c r="U639" s="54">
        <v>124.79513701220048</v>
      </c>
      <c r="W639" s="69">
        <f t="shared" si="56"/>
        <v>1501110.717817914</v>
      </c>
      <c r="X639" s="69">
        <f t="shared" si="57"/>
        <v>1506943.1853340901</v>
      </c>
      <c r="Y639" s="69">
        <f t="shared" si="54"/>
        <v>5832.4675161761443</v>
      </c>
      <c r="AA639" s="68">
        <f t="shared" si="58"/>
        <v>0</v>
      </c>
      <c r="AB639" s="68">
        <f t="shared" si="59"/>
        <v>1</v>
      </c>
      <c r="AC639" s="68">
        <f t="shared" si="55"/>
        <v>1</v>
      </c>
    </row>
    <row r="640" spans="1:29" x14ac:dyDescent="0.25">
      <c r="A640">
        <v>635</v>
      </c>
      <c r="C640" s="24">
        <v>4.542839527130127E-2</v>
      </c>
      <c r="D640" s="24">
        <v>4.1294842958450317E-3</v>
      </c>
      <c r="E640" s="24">
        <v>0.11516609265658764</v>
      </c>
      <c r="F640" s="24">
        <v>0</v>
      </c>
      <c r="I640" s="53">
        <v>0</v>
      </c>
      <c r="J640" s="53">
        <v>7823.0351209640503</v>
      </c>
      <c r="K640" s="53">
        <v>0</v>
      </c>
      <c r="L640" s="24">
        <v>0.85435521602630615</v>
      </c>
      <c r="M640" s="24">
        <v>0.78972458839416504</v>
      </c>
      <c r="N640" s="24">
        <v>0.32155054807662964</v>
      </c>
      <c r="P640" s="53">
        <v>14.354816187279379</v>
      </c>
      <c r="Q640" s="54">
        <v>598.24594227043178</v>
      </c>
      <c r="R640" s="54">
        <v>14.399451980036398</v>
      </c>
      <c r="S640" s="54">
        <v>602.95689773577703</v>
      </c>
      <c r="T640" s="54">
        <v>4.4635792757018677E-2</v>
      </c>
      <c r="U640" s="54">
        <v>4.7109554653452506</v>
      </c>
      <c r="W640" s="69">
        <f t="shared" si="56"/>
        <v>1434883.3727856674</v>
      </c>
      <c r="X640" s="69">
        <f t="shared" si="57"/>
        <v>1439342.2411059039</v>
      </c>
      <c r="Y640" s="69">
        <f t="shared" si="54"/>
        <v>4458.8683202365228</v>
      </c>
      <c r="AA640" s="68">
        <f t="shared" si="58"/>
        <v>0</v>
      </c>
      <c r="AB640" s="68">
        <f t="shared" si="59"/>
        <v>1</v>
      </c>
      <c r="AC640" s="68">
        <f t="shared" si="55"/>
        <v>1</v>
      </c>
    </row>
    <row r="641" spans="1:29" x14ac:dyDescent="0.25">
      <c r="A641">
        <v>636</v>
      </c>
      <c r="C641" s="24">
        <v>1.0572493076324463E-2</v>
      </c>
      <c r="D641" s="24">
        <v>5.1803231239318848E-2</v>
      </c>
      <c r="E641" s="24">
        <v>0.5048356047964655</v>
      </c>
      <c r="F641" s="24">
        <v>0</v>
      </c>
      <c r="I641" s="53">
        <v>0</v>
      </c>
      <c r="J641" s="53">
        <v>6304.5695424079895</v>
      </c>
      <c r="K641" s="53">
        <v>0</v>
      </c>
      <c r="L641" s="24">
        <v>0.86518293619155884</v>
      </c>
      <c r="M641" s="24">
        <v>0.70683348178863525</v>
      </c>
      <c r="N641" s="24">
        <v>0.31785094738006592</v>
      </c>
      <c r="P641" s="53">
        <v>15.000799995672024</v>
      </c>
      <c r="Q641" s="54">
        <v>577.08009804843527</v>
      </c>
      <c r="R641" s="54">
        <v>15.059206674172641</v>
      </c>
      <c r="S641" s="54">
        <v>672.70261085972345</v>
      </c>
      <c r="T641" s="54">
        <v>5.8406678500617204E-2</v>
      </c>
      <c r="U641" s="54">
        <v>95.622512811288175</v>
      </c>
      <c r="W641" s="69">
        <f t="shared" si="56"/>
        <v>1499502.9194691537</v>
      </c>
      <c r="X641" s="69">
        <f t="shared" si="57"/>
        <v>1505247.9648064044</v>
      </c>
      <c r="Y641" s="69">
        <f t="shared" si="54"/>
        <v>5745.0453372504317</v>
      </c>
      <c r="AA641" s="68">
        <f t="shared" si="58"/>
        <v>0</v>
      </c>
      <c r="AB641" s="68">
        <f t="shared" si="59"/>
        <v>1</v>
      </c>
      <c r="AC641" s="68">
        <f t="shared" si="55"/>
        <v>1</v>
      </c>
    </row>
    <row r="642" spans="1:29" x14ac:dyDescent="0.25">
      <c r="A642">
        <v>637</v>
      </c>
      <c r="C642" s="24">
        <v>5.8596283197402954E-3</v>
      </c>
      <c r="D642" s="24">
        <v>1.4860227704048157E-2</v>
      </c>
      <c r="E642" s="24">
        <v>0.27321520755453771</v>
      </c>
      <c r="F642" s="24">
        <v>0</v>
      </c>
      <c r="I642" s="53">
        <v>0</v>
      </c>
      <c r="J642" s="53">
        <v>5310.7424173504114</v>
      </c>
      <c r="K642" s="53">
        <v>0</v>
      </c>
      <c r="L642" s="24">
        <v>0.8501737117767334</v>
      </c>
      <c r="M642" s="24">
        <v>0.74530869722366333</v>
      </c>
      <c r="N642" s="24">
        <v>0.28544139862060547</v>
      </c>
      <c r="P642" s="53">
        <v>14.870940702138924</v>
      </c>
      <c r="Q642" s="54">
        <v>503.48954839567574</v>
      </c>
      <c r="R642" s="54">
        <v>14.912986366210161</v>
      </c>
      <c r="S642" s="54">
        <v>609.29593997841209</v>
      </c>
      <c r="T642" s="54">
        <v>4.2045664071236999E-2</v>
      </c>
      <c r="U642" s="54">
        <v>105.80639158273635</v>
      </c>
      <c r="W642" s="69">
        <f t="shared" si="56"/>
        <v>1486590.5806654969</v>
      </c>
      <c r="X642" s="69">
        <f t="shared" si="57"/>
        <v>1490689.3406810376</v>
      </c>
      <c r="Y642" s="69">
        <f t="shared" si="54"/>
        <v>4098.7600155409636</v>
      </c>
      <c r="AA642" s="68">
        <f t="shared" si="58"/>
        <v>0</v>
      </c>
      <c r="AB642" s="68">
        <f t="shared" si="59"/>
        <v>1</v>
      </c>
      <c r="AC642" s="68">
        <f t="shared" si="55"/>
        <v>1</v>
      </c>
    </row>
    <row r="643" spans="1:29" x14ac:dyDescent="0.25">
      <c r="A643">
        <v>638</v>
      </c>
      <c r="C643" s="24">
        <v>7.1326941251754761E-3</v>
      </c>
      <c r="D643" s="24">
        <v>1.2452661991119385E-2</v>
      </c>
      <c r="E643" s="24">
        <v>0.27868279555893766</v>
      </c>
      <c r="F643" s="24">
        <v>0</v>
      </c>
      <c r="I643" s="53">
        <v>0</v>
      </c>
      <c r="J643" s="53">
        <v>6060.5676844716072</v>
      </c>
      <c r="K643" s="53">
        <v>0</v>
      </c>
      <c r="L643" s="24">
        <v>0.86716163158416748</v>
      </c>
      <c r="M643" s="24">
        <v>0.77396637201309204</v>
      </c>
      <c r="N643" s="24">
        <v>0.32895100116729736</v>
      </c>
      <c r="P643" s="53">
        <v>15.133527349481048</v>
      </c>
      <c r="Q643" s="54">
        <v>581.923958982621</v>
      </c>
      <c r="R643" s="54">
        <v>15.186781334131625</v>
      </c>
      <c r="S643" s="54">
        <v>632.23969707002595</v>
      </c>
      <c r="T643" s="54">
        <v>5.3253984650577735E-2</v>
      </c>
      <c r="U643" s="54">
        <v>50.315738087404952</v>
      </c>
      <c r="W643" s="69">
        <f t="shared" si="56"/>
        <v>1512770.8109891221</v>
      </c>
      <c r="X643" s="69">
        <f t="shared" si="57"/>
        <v>1518045.8937160925</v>
      </c>
      <c r="Y643" s="69">
        <f t="shared" si="54"/>
        <v>5275.0827269703677</v>
      </c>
      <c r="AA643" s="68">
        <f t="shared" si="58"/>
        <v>0</v>
      </c>
      <c r="AB643" s="68">
        <f t="shared" si="59"/>
        <v>1</v>
      </c>
      <c r="AC643" s="68">
        <f t="shared" si="55"/>
        <v>1</v>
      </c>
    </row>
    <row r="644" spans="1:29" x14ac:dyDescent="0.25">
      <c r="A644">
        <v>639</v>
      </c>
      <c r="C644" s="24">
        <v>2.3592352867126465E-2</v>
      </c>
      <c r="D644" s="24">
        <v>6.0030519962310791E-3</v>
      </c>
      <c r="E644" s="24">
        <v>0.29394372866903351</v>
      </c>
      <c r="F644" s="24">
        <v>0</v>
      </c>
      <c r="I644" s="53">
        <v>0</v>
      </c>
      <c r="J644" s="53">
        <v>3790.5247882008553</v>
      </c>
      <c r="K644" s="53">
        <v>0</v>
      </c>
      <c r="L644" s="24">
        <v>0.81797301769256592</v>
      </c>
      <c r="M644" s="24">
        <v>0.73112529516220093</v>
      </c>
      <c r="N644" s="24">
        <v>0.31268739700317383</v>
      </c>
      <c r="P644" s="53">
        <v>14.042916834450207</v>
      </c>
      <c r="Q644" s="54">
        <v>493.74651821036508</v>
      </c>
      <c r="R644" s="54">
        <v>14.088044540225171</v>
      </c>
      <c r="S644" s="54">
        <v>608.9031883293095</v>
      </c>
      <c r="T644" s="54">
        <v>4.512770577496461E-2</v>
      </c>
      <c r="U644" s="54">
        <v>115.15667011894442</v>
      </c>
      <c r="W644" s="69">
        <f t="shared" si="56"/>
        <v>1403797.9369268103</v>
      </c>
      <c r="X644" s="69">
        <f t="shared" si="57"/>
        <v>1408195.5508341878</v>
      </c>
      <c r="Y644" s="69">
        <f t="shared" si="54"/>
        <v>4397.6139073775166</v>
      </c>
      <c r="AA644" s="68">
        <f t="shared" si="58"/>
        <v>0</v>
      </c>
      <c r="AB644" s="68">
        <f t="shared" si="59"/>
        <v>1</v>
      </c>
      <c r="AC644" s="68">
        <f t="shared" si="55"/>
        <v>1</v>
      </c>
    </row>
    <row r="645" spans="1:29" x14ac:dyDescent="0.25">
      <c r="A645">
        <v>640</v>
      </c>
      <c r="C645" s="24">
        <v>2.5608956813812256E-2</v>
      </c>
      <c r="D645" s="24">
        <v>1.4794617891311646E-2</v>
      </c>
      <c r="E645" s="24">
        <v>0.21344032840060417</v>
      </c>
      <c r="F645" s="24">
        <v>0</v>
      </c>
      <c r="I645" s="53">
        <v>0</v>
      </c>
      <c r="J645" s="53">
        <v>4206.9889605045319</v>
      </c>
      <c r="K645" s="53">
        <v>0</v>
      </c>
      <c r="L645" s="24">
        <v>0.86500096321105957</v>
      </c>
      <c r="M645" s="24">
        <v>0.74632453918457031</v>
      </c>
      <c r="N645" s="24">
        <v>0.29831236600875854</v>
      </c>
      <c r="P645" s="53">
        <v>14.803852705949707</v>
      </c>
      <c r="Q645" s="54">
        <v>512.4420370883438</v>
      </c>
      <c r="R645" s="54">
        <v>14.869402939547639</v>
      </c>
      <c r="S645" s="54">
        <v>604.79174755014253</v>
      </c>
      <c r="T645" s="54">
        <v>6.5550233597932106E-2</v>
      </c>
      <c r="U645" s="54">
        <v>92.349710461798736</v>
      </c>
      <c r="W645" s="69">
        <f t="shared" si="56"/>
        <v>1479872.8285578822</v>
      </c>
      <c r="X645" s="69">
        <f t="shared" si="57"/>
        <v>1486335.5022072135</v>
      </c>
      <c r="Y645" s="69">
        <f t="shared" si="54"/>
        <v>6462.673649331412</v>
      </c>
      <c r="AA645" s="68">
        <f t="shared" si="58"/>
        <v>0</v>
      </c>
      <c r="AB645" s="68">
        <f t="shared" si="59"/>
        <v>1</v>
      </c>
      <c r="AC645" s="68">
        <f t="shared" si="55"/>
        <v>1</v>
      </c>
    </row>
    <row r="646" spans="1:29" x14ac:dyDescent="0.25">
      <c r="A646">
        <v>641</v>
      </c>
      <c r="C646" s="24">
        <v>8.2457959651947021E-3</v>
      </c>
      <c r="D646" s="24">
        <v>9.615778923034668E-3</v>
      </c>
      <c r="E646" s="24">
        <v>0.34669664188970045</v>
      </c>
      <c r="F646" s="24">
        <v>0</v>
      </c>
      <c r="I646" s="53">
        <v>0</v>
      </c>
      <c r="J646" s="53">
        <v>3611.0356450080872</v>
      </c>
      <c r="K646" s="53">
        <v>0</v>
      </c>
      <c r="L646" s="24">
        <v>0.88929605484008789</v>
      </c>
      <c r="M646" s="24">
        <v>0.69808089733123779</v>
      </c>
      <c r="N646" s="24">
        <v>0.31450581550598145</v>
      </c>
      <c r="P646" s="53">
        <v>15.494586376356679</v>
      </c>
      <c r="Q646" s="54">
        <v>484.67305757644459</v>
      </c>
      <c r="R646" s="54">
        <v>15.549133112533777</v>
      </c>
      <c r="S646" s="54">
        <v>610.76381695216389</v>
      </c>
      <c r="T646" s="54">
        <v>5.4546736177098154E-2</v>
      </c>
      <c r="U646" s="54">
        <v>126.0907593757193</v>
      </c>
      <c r="W646" s="69">
        <f t="shared" si="56"/>
        <v>1548973.9645780914</v>
      </c>
      <c r="X646" s="69">
        <f t="shared" si="57"/>
        <v>1554302.5474364255</v>
      </c>
      <c r="Y646" s="69">
        <f t="shared" si="54"/>
        <v>5328.5828583340963</v>
      </c>
      <c r="AA646" s="68">
        <f t="shared" si="58"/>
        <v>0</v>
      </c>
      <c r="AB646" s="68">
        <f t="shared" si="59"/>
        <v>1</v>
      </c>
      <c r="AC646" s="68">
        <f t="shared" si="55"/>
        <v>1</v>
      </c>
    </row>
    <row r="647" spans="1:29" x14ac:dyDescent="0.25">
      <c r="A647">
        <v>642</v>
      </c>
      <c r="C647" s="24">
        <v>1.0789930820465088E-2</v>
      </c>
      <c r="D647" s="24">
        <v>1.1730760335922241E-2</v>
      </c>
      <c r="E647" s="24">
        <v>0.41187773122297239</v>
      </c>
      <c r="F647" s="24">
        <v>0</v>
      </c>
      <c r="I647" s="53">
        <v>0</v>
      </c>
      <c r="J647" s="53">
        <v>6878.371350467205</v>
      </c>
      <c r="K647" s="53">
        <v>0</v>
      </c>
      <c r="L647" s="24">
        <v>0.87667953968048096</v>
      </c>
      <c r="M647" s="24">
        <v>0.73741793632507324</v>
      </c>
      <c r="N647" s="24">
        <v>0.3534393310546875</v>
      </c>
      <c r="P647" s="53">
        <v>15.252251429508085</v>
      </c>
      <c r="Q647" s="54">
        <v>535.74761469981922</v>
      </c>
      <c r="R647" s="54">
        <v>15.290713078144105</v>
      </c>
      <c r="S647" s="54">
        <v>638.00676036078539</v>
      </c>
      <c r="T647" s="54">
        <v>3.8461648636019419E-2</v>
      </c>
      <c r="U647" s="54">
        <v>102.25914566096617</v>
      </c>
      <c r="W647" s="69">
        <f t="shared" si="56"/>
        <v>1524689.3953361087</v>
      </c>
      <c r="X647" s="69">
        <f t="shared" si="57"/>
        <v>1528433.3010540497</v>
      </c>
      <c r="Y647" s="69">
        <f t="shared" ref="Y647:Y710" si="60">T647*cRatio-U647</f>
        <v>3743.9057179409756</v>
      </c>
      <c r="AA647" s="68">
        <f t="shared" si="58"/>
        <v>0</v>
      </c>
      <c r="AB647" s="68">
        <f t="shared" si="59"/>
        <v>1</v>
      </c>
      <c r="AC647" s="68">
        <f t="shared" ref="AC647:AC710" si="61">IF(Y647&gt;0,1,0)</f>
        <v>1</v>
      </c>
    </row>
    <row r="648" spans="1:29" x14ac:dyDescent="0.25">
      <c r="A648">
        <v>643</v>
      </c>
      <c r="C648" s="24">
        <v>4.0882229804992676E-3</v>
      </c>
      <c r="D648" s="24">
        <v>4.7513484954833984E-2</v>
      </c>
      <c r="E648" s="24">
        <v>0.40848965497628231</v>
      </c>
      <c r="F648" s="24">
        <v>0</v>
      </c>
      <c r="I648" s="53">
        <v>0</v>
      </c>
      <c r="J648" s="53">
        <v>8732.9745292663574</v>
      </c>
      <c r="K648" s="53">
        <v>0</v>
      </c>
      <c r="L648" s="24">
        <v>0.79487442970275879</v>
      </c>
      <c r="M648" s="24">
        <v>0.77214086055755615</v>
      </c>
      <c r="N648" s="24">
        <v>0.2664034366607666</v>
      </c>
      <c r="P648" s="53">
        <v>13.923725920811538</v>
      </c>
      <c r="Q648" s="54">
        <v>646.36932868121505</v>
      </c>
      <c r="R648" s="54">
        <v>13.958301526124769</v>
      </c>
      <c r="S648" s="54">
        <v>683.64936687897</v>
      </c>
      <c r="T648" s="54">
        <v>3.4575605313230895E-2</v>
      </c>
      <c r="U648" s="54">
        <v>37.280038197754948</v>
      </c>
      <c r="W648" s="69">
        <f t="shared" si="56"/>
        <v>1391726.2227524726</v>
      </c>
      <c r="X648" s="69">
        <f t="shared" si="57"/>
        <v>1395146.5032455979</v>
      </c>
      <c r="Y648" s="69">
        <f t="shared" si="60"/>
        <v>3420.2804931253345</v>
      </c>
      <c r="AA648" s="68">
        <f t="shared" si="58"/>
        <v>0</v>
      </c>
      <c r="AB648" s="68">
        <f t="shared" si="59"/>
        <v>1</v>
      </c>
      <c r="AC648" s="68">
        <f t="shared" si="61"/>
        <v>1</v>
      </c>
    </row>
    <row r="649" spans="1:29" x14ac:dyDescent="0.25">
      <c r="A649">
        <v>644</v>
      </c>
      <c r="C649" s="24">
        <v>2.7979016304016113E-3</v>
      </c>
      <c r="D649" s="24">
        <v>2.905610203742981E-2</v>
      </c>
      <c r="E649" s="24">
        <v>0.23006152122762649</v>
      </c>
      <c r="F649" s="24">
        <v>0</v>
      </c>
      <c r="I649" s="53">
        <v>0</v>
      </c>
      <c r="J649" s="53">
        <v>2812.5103563070297</v>
      </c>
      <c r="K649" s="53">
        <v>0</v>
      </c>
      <c r="L649" s="24">
        <v>0.87410283088684082</v>
      </c>
      <c r="M649" s="24">
        <v>0.67609095573425293</v>
      </c>
      <c r="N649" s="24">
        <v>0.27362120151519775</v>
      </c>
      <c r="P649" s="53">
        <v>15.313530673334817</v>
      </c>
      <c r="Q649" s="54">
        <v>449.38197354992678</v>
      </c>
      <c r="R649" s="54">
        <v>15.377222704916747</v>
      </c>
      <c r="S649" s="54">
        <v>591.89173941007016</v>
      </c>
      <c r="T649" s="54">
        <v>6.3692031581929598E-2</v>
      </c>
      <c r="U649" s="54">
        <v>142.50976586014337</v>
      </c>
      <c r="W649" s="69">
        <f t="shared" si="56"/>
        <v>1530903.6853599318</v>
      </c>
      <c r="X649" s="69">
        <f t="shared" si="57"/>
        <v>1537130.3787522647</v>
      </c>
      <c r="Y649" s="69">
        <f t="shared" si="60"/>
        <v>6226.6933923328161</v>
      </c>
      <c r="AA649" s="68">
        <f t="shared" si="58"/>
        <v>0</v>
      </c>
      <c r="AB649" s="68">
        <f t="shared" si="59"/>
        <v>1</v>
      </c>
      <c r="AC649" s="68">
        <f t="shared" si="61"/>
        <v>1</v>
      </c>
    </row>
    <row r="650" spans="1:29" x14ac:dyDescent="0.25">
      <c r="A650">
        <v>645</v>
      </c>
      <c r="C650" s="24">
        <v>5.1164388656616211E-2</v>
      </c>
      <c r="D650" s="24">
        <v>1.0062336921691895E-2</v>
      </c>
      <c r="E650" s="24">
        <v>0.46412265393546148</v>
      </c>
      <c r="F650" s="24">
        <v>0</v>
      </c>
      <c r="I650" s="53">
        <v>0</v>
      </c>
      <c r="J650" s="53">
        <v>5620.7436136901379</v>
      </c>
      <c r="K650" s="53">
        <v>0</v>
      </c>
      <c r="L650" s="24">
        <v>0.80602359771728516</v>
      </c>
      <c r="M650" s="24">
        <v>0.76637524366378784</v>
      </c>
      <c r="N650" s="24">
        <v>0.3364938497543335</v>
      </c>
      <c r="P650" s="53">
        <v>13.472296810660419</v>
      </c>
      <c r="Q650" s="54">
        <v>520.24961454897789</v>
      </c>
      <c r="R650" s="54">
        <v>13.491644597206383</v>
      </c>
      <c r="S650" s="54">
        <v>638.22865793087806</v>
      </c>
      <c r="T650" s="54">
        <v>1.9347786545964141E-2</v>
      </c>
      <c r="U650" s="54">
        <v>117.97904338190017</v>
      </c>
      <c r="W650" s="69">
        <f t="shared" ref="W650:W713" si="62">P650*cRatio-Q650</f>
        <v>1346709.4314514929</v>
      </c>
      <c r="X650" s="69">
        <f t="shared" ref="X650:X713" si="63">R650*cRatio-S650</f>
        <v>1348526.2310627075</v>
      </c>
      <c r="Y650" s="69">
        <f t="shared" si="60"/>
        <v>1816.7996112145138</v>
      </c>
      <c r="AA650" s="68">
        <f t="shared" ref="AA650:AA713" si="64">IF(MAX(W650:X650)=W650,1,0)</f>
        <v>0</v>
      </c>
      <c r="AB650" s="68">
        <f t="shared" ref="AB650:AB713" si="65">IF(MAX(W650:X650)=X650,1,0)</f>
        <v>1</v>
      </c>
      <c r="AC650" s="68">
        <f t="shared" si="61"/>
        <v>1</v>
      </c>
    </row>
    <row r="651" spans="1:29" x14ac:dyDescent="0.25">
      <c r="A651">
        <v>646</v>
      </c>
      <c r="C651" s="24">
        <v>6.656259298324585E-3</v>
      </c>
      <c r="D651" s="24">
        <v>1.2933909893035889E-2</v>
      </c>
      <c r="E651" s="24">
        <v>0.41799832680793453</v>
      </c>
      <c r="F651" s="24">
        <v>0</v>
      </c>
      <c r="I651" s="53">
        <v>0</v>
      </c>
      <c r="J651" s="53">
        <v>6296.9885766506195</v>
      </c>
      <c r="K651" s="53">
        <v>0</v>
      </c>
      <c r="L651" s="24">
        <v>0.85120418667793274</v>
      </c>
      <c r="M651" s="24">
        <v>0.7969135046005249</v>
      </c>
      <c r="N651" s="24">
        <v>0.31565463542938232</v>
      </c>
      <c r="P651" s="53">
        <v>14.880971630359753</v>
      </c>
      <c r="Q651" s="54">
        <v>563.8337906669293</v>
      </c>
      <c r="R651" s="54">
        <v>14.912178577130522</v>
      </c>
      <c r="S651" s="54">
        <v>650.95492764592427</v>
      </c>
      <c r="T651" s="54">
        <v>3.1206946770769406E-2</v>
      </c>
      <c r="U651" s="54">
        <v>87.121136978994969</v>
      </c>
      <c r="W651" s="69">
        <f t="shared" si="62"/>
        <v>1487533.3292453084</v>
      </c>
      <c r="X651" s="69">
        <f t="shared" si="63"/>
        <v>1490566.9027854064</v>
      </c>
      <c r="Y651" s="69">
        <f t="shared" si="60"/>
        <v>3033.5735400979456</v>
      </c>
      <c r="AA651" s="68">
        <f t="shared" si="64"/>
        <v>0</v>
      </c>
      <c r="AB651" s="68">
        <f t="shared" si="65"/>
        <v>1</v>
      </c>
      <c r="AC651" s="68">
        <f t="shared" si="61"/>
        <v>1</v>
      </c>
    </row>
    <row r="652" spans="1:29" x14ac:dyDescent="0.25">
      <c r="A652">
        <v>647</v>
      </c>
      <c r="C652" s="24">
        <v>3.8852989673614502E-2</v>
      </c>
      <c r="D652" s="24">
        <v>1.9784718751907349E-2</v>
      </c>
      <c r="E652" s="24">
        <v>0.27074938752974281</v>
      </c>
      <c r="F652" s="24">
        <v>0</v>
      </c>
      <c r="I652" s="53">
        <v>0</v>
      </c>
      <c r="J652" s="53">
        <v>5601.013544946909</v>
      </c>
      <c r="K652" s="53">
        <v>0</v>
      </c>
      <c r="L652" s="24">
        <v>0.87488603591918945</v>
      </c>
      <c r="M652" s="24">
        <v>0.7794487476348877</v>
      </c>
      <c r="N652" s="24">
        <v>0.27983278036117554</v>
      </c>
      <c r="P652" s="53">
        <v>14.781431350371873</v>
      </c>
      <c r="Q652" s="54">
        <v>547.54242523406265</v>
      </c>
      <c r="R652" s="54">
        <v>14.833429729354716</v>
      </c>
      <c r="S652" s="54">
        <v>621.17903245134994</v>
      </c>
      <c r="T652" s="54">
        <v>5.1998378982842652E-2</v>
      </c>
      <c r="U652" s="54">
        <v>73.636607217287292</v>
      </c>
      <c r="W652" s="69">
        <f t="shared" si="62"/>
        <v>1477595.5926119532</v>
      </c>
      <c r="X652" s="69">
        <f t="shared" si="63"/>
        <v>1482721.7939030204</v>
      </c>
      <c r="Y652" s="69">
        <f t="shared" si="60"/>
        <v>5126.2012910669782</v>
      </c>
      <c r="AA652" s="68">
        <f t="shared" si="64"/>
        <v>0</v>
      </c>
      <c r="AB652" s="68">
        <f t="shared" si="65"/>
        <v>1</v>
      </c>
      <c r="AC652" s="68">
        <f t="shared" si="61"/>
        <v>1</v>
      </c>
    </row>
    <row r="653" spans="1:29" x14ac:dyDescent="0.25">
      <c r="A653">
        <v>648</v>
      </c>
      <c r="C653" s="24">
        <v>2.1120443940162659E-2</v>
      </c>
      <c r="D653" s="24">
        <v>1.5563100576400757E-2</v>
      </c>
      <c r="E653" s="24">
        <v>0.24653871242728409</v>
      </c>
      <c r="F653" s="24">
        <v>0</v>
      </c>
      <c r="I653" s="53">
        <v>0</v>
      </c>
      <c r="J653" s="53">
        <v>5447.6503282785416</v>
      </c>
      <c r="K653" s="53">
        <v>0</v>
      </c>
      <c r="L653" s="24">
        <v>0.80918645858764648</v>
      </c>
      <c r="M653" s="24">
        <v>0.72567230463027954</v>
      </c>
      <c r="N653" s="24">
        <v>0.31858640909194946</v>
      </c>
      <c r="P653" s="53">
        <v>13.938857423561673</v>
      </c>
      <c r="Q653" s="54">
        <v>517.24885818247276</v>
      </c>
      <c r="R653" s="54">
        <v>13.978111768533143</v>
      </c>
      <c r="S653" s="54">
        <v>609.82671098226933</v>
      </c>
      <c r="T653" s="54">
        <v>3.9254344971469735E-2</v>
      </c>
      <c r="U653" s="54">
        <v>92.577852799796574</v>
      </c>
      <c r="W653" s="69">
        <f t="shared" si="62"/>
        <v>1393368.4934979849</v>
      </c>
      <c r="X653" s="69">
        <f t="shared" si="63"/>
        <v>1397201.350142332</v>
      </c>
      <c r="Y653" s="69">
        <f t="shared" si="60"/>
        <v>3832.8566443471773</v>
      </c>
      <c r="AA653" s="68">
        <f t="shared" si="64"/>
        <v>0</v>
      </c>
      <c r="AB653" s="68">
        <f t="shared" si="65"/>
        <v>1</v>
      </c>
      <c r="AC653" s="68">
        <f t="shared" si="61"/>
        <v>1</v>
      </c>
    </row>
    <row r="654" spans="1:29" x14ac:dyDescent="0.25">
      <c r="A654">
        <v>649</v>
      </c>
      <c r="C654" s="24">
        <v>3.1178325414657593E-2</v>
      </c>
      <c r="D654" s="24">
        <v>9.4078332185745239E-3</v>
      </c>
      <c r="E654" s="24">
        <v>0.25884951242595827</v>
      </c>
      <c r="F654" s="24">
        <v>0</v>
      </c>
      <c r="I654" s="53">
        <v>0</v>
      </c>
      <c r="J654" s="53">
        <v>4555.3641393780708</v>
      </c>
      <c r="K654" s="53">
        <v>0</v>
      </c>
      <c r="L654" s="24">
        <v>0.80300676822662354</v>
      </c>
      <c r="M654" s="24">
        <v>0.69905352592468262</v>
      </c>
      <c r="N654" s="24">
        <v>0.27618694305419922</v>
      </c>
      <c r="P654" s="53">
        <v>13.698485339672064</v>
      </c>
      <c r="Q654" s="54">
        <v>469.43235589991139</v>
      </c>
      <c r="R654" s="54">
        <v>13.730407640541999</v>
      </c>
      <c r="S654" s="54">
        <v>598.72952303566376</v>
      </c>
      <c r="T654" s="54">
        <v>3.1922300869934972E-2</v>
      </c>
      <c r="U654" s="54">
        <v>129.29716713575237</v>
      </c>
      <c r="W654" s="69">
        <f t="shared" si="62"/>
        <v>1369379.1016113067</v>
      </c>
      <c r="X654" s="69">
        <f t="shared" si="63"/>
        <v>1372442.0345311642</v>
      </c>
      <c r="Y654" s="69">
        <f t="shared" si="60"/>
        <v>3062.9329198577448</v>
      </c>
      <c r="AA654" s="68">
        <f t="shared" si="64"/>
        <v>0</v>
      </c>
      <c r="AB654" s="68">
        <f t="shared" si="65"/>
        <v>1</v>
      </c>
      <c r="AC654" s="68">
        <f t="shared" si="61"/>
        <v>1</v>
      </c>
    </row>
    <row r="655" spans="1:29" x14ac:dyDescent="0.25">
      <c r="A655">
        <v>650</v>
      </c>
      <c r="C655" s="24">
        <v>2.8835833072662354E-3</v>
      </c>
      <c r="D655" s="24">
        <v>2.9899865388870239E-2</v>
      </c>
      <c r="E655" s="24">
        <v>0.26052833670252273</v>
      </c>
      <c r="F655" s="24">
        <v>0</v>
      </c>
      <c r="I655" s="53">
        <v>0</v>
      </c>
      <c r="J655" s="53">
        <v>5637.2000835835934</v>
      </c>
      <c r="K655" s="53">
        <v>0</v>
      </c>
      <c r="L655" s="24">
        <v>0.8864448070526123</v>
      </c>
      <c r="M655" s="24">
        <v>0.74445003271102905</v>
      </c>
      <c r="N655" s="24">
        <v>0.30798280239105225</v>
      </c>
      <c r="P655" s="53">
        <v>15.546650860428828</v>
      </c>
      <c r="Q655" s="54">
        <v>502.31675519927569</v>
      </c>
      <c r="R655" s="54">
        <v>15.595223087647454</v>
      </c>
      <c r="S655" s="54">
        <v>607.53602843650481</v>
      </c>
      <c r="T655" s="54">
        <v>4.8572227218626196E-2</v>
      </c>
      <c r="U655" s="54">
        <v>105.21927323722912</v>
      </c>
      <c r="W655" s="69">
        <f t="shared" si="62"/>
        <v>1554162.7692876835</v>
      </c>
      <c r="X655" s="69">
        <f t="shared" si="63"/>
        <v>1558914.7727363089</v>
      </c>
      <c r="Y655" s="69">
        <f t="shared" si="60"/>
        <v>4752.0034486253899</v>
      </c>
      <c r="AA655" s="68">
        <f t="shared" si="64"/>
        <v>0</v>
      </c>
      <c r="AB655" s="68">
        <f t="shared" si="65"/>
        <v>1</v>
      </c>
      <c r="AC655" s="68">
        <f t="shared" si="61"/>
        <v>1</v>
      </c>
    </row>
    <row r="656" spans="1:29" x14ac:dyDescent="0.25">
      <c r="A656">
        <v>651</v>
      </c>
      <c r="C656" s="24">
        <v>1.2627899646759033E-2</v>
      </c>
      <c r="D656" s="24">
        <v>2.7100354433059692E-2</v>
      </c>
      <c r="E656" s="24">
        <v>0.14958674899690025</v>
      </c>
      <c r="F656" s="24">
        <v>0</v>
      </c>
      <c r="I656" s="53">
        <v>0</v>
      </c>
      <c r="J656" s="53">
        <v>4734.918475151062</v>
      </c>
      <c r="K656" s="53">
        <v>0</v>
      </c>
      <c r="L656" s="24">
        <v>0.82706975936889648</v>
      </c>
      <c r="M656" s="24">
        <v>0.72627609968185425</v>
      </c>
      <c r="N656" s="24">
        <v>0.28651595115661621</v>
      </c>
      <c r="P656" s="53">
        <v>14.369085424648718</v>
      </c>
      <c r="Q656" s="54">
        <v>481.91268114320349</v>
      </c>
      <c r="R656" s="54">
        <v>14.416092550623079</v>
      </c>
      <c r="S656" s="54">
        <v>592.34968776244091</v>
      </c>
      <c r="T656" s="54">
        <v>4.700712597436052E-2</v>
      </c>
      <c r="U656" s="54">
        <v>110.43700661923742</v>
      </c>
      <c r="W656" s="69">
        <f t="shared" si="62"/>
        <v>1436426.6297837286</v>
      </c>
      <c r="X656" s="69">
        <f t="shared" si="63"/>
        <v>1441016.9053745456</v>
      </c>
      <c r="Y656" s="69">
        <f t="shared" si="60"/>
        <v>4590.2755908168137</v>
      </c>
      <c r="AA656" s="68">
        <f t="shared" si="64"/>
        <v>0</v>
      </c>
      <c r="AB656" s="68">
        <f t="shared" si="65"/>
        <v>1</v>
      </c>
      <c r="AC656" s="68">
        <f t="shared" si="61"/>
        <v>1</v>
      </c>
    </row>
    <row r="657" spans="1:29" x14ac:dyDescent="0.25">
      <c r="A657">
        <v>652</v>
      </c>
      <c r="C657" s="24">
        <v>2.6116609573364258E-2</v>
      </c>
      <c r="D657" s="24">
        <v>1.1880308389663696E-2</v>
      </c>
      <c r="E657" s="24">
        <v>0.30054328287495452</v>
      </c>
      <c r="F657" s="24">
        <v>0</v>
      </c>
      <c r="I657" s="53">
        <v>0</v>
      </c>
      <c r="J657" s="53">
        <v>6152.4054035544395</v>
      </c>
      <c r="K657" s="53">
        <v>0</v>
      </c>
      <c r="L657" s="24">
        <v>0.86703383922576904</v>
      </c>
      <c r="M657" s="24">
        <v>0.73155844211578369</v>
      </c>
      <c r="N657" s="24">
        <v>0.33387613296508789</v>
      </c>
      <c r="P657" s="53">
        <v>14.854523152818603</v>
      </c>
      <c r="Q657" s="54">
        <v>513.30639727137691</v>
      </c>
      <c r="R657" s="54">
        <v>14.896527369729137</v>
      </c>
      <c r="S657" s="54">
        <v>615.29727954100906</v>
      </c>
      <c r="T657" s="54">
        <v>4.2004216910534353E-2</v>
      </c>
      <c r="U657" s="54">
        <v>101.99088226963215</v>
      </c>
      <c r="W657" s="69">
        <f t="shared" si="62"/>
        <v>1484939.008884589</v>
      </c>
      <c r="X657" s="69">
        <f t="shared" si="63"/>
        <v>1489037.4396933727</v>
      </c>
      <c r="Y657" s="69">
        <f t="shared" si="60"/>
        <v>4098.4308087838026</v>
      </c>
      <c r="AA657" s="68">
        <f t="shared" si="64"/>
        <v>0</v>
      </c>
      <c r="AB657" s="68">
        <f t="shared" si="65"/>
        <v>1</v>
      </c>
      <c r="AC657" s="68">
        <f t="shared" si="61"/>
        <v>1</v>
      </c>
    </row>
    <row r="658" spans="1:29" x14ac:dyDescent="0.25">
      <c r="A658">
        <v>653</v>
      </c>
      <c r="C658" s="24">
        <v>1.1010482907295227E-2</v>
      </c>
      <c r="D658" s="24">
        <v>2.7882754802703857E-3</v>
      </c>
      <c r="E658" s="24">
        <v>0.24328614226274456</v>
      </c>
      <c r="F658" s="24">
        <v>0</v>
      </c>
      <c r="I658" s="53">
        <v>0</v>
      </c>
      <c r="J658" s="53">
        <v>8422.4715828895569</v>
      </c>
      <c r="K658" s="53">
        <v>0</v>
      </c>
      <c r="L658" s="24">
        <v>0.82417058944702148</v>
      </c>
      <c r="M658" s="24">
        <v>0.77011263370513916</v>
      </c>
      <c r="N658" s="24">
        <v>0.317452073097229</v>
      </c>
      <c r="P658" s="53">
        <v>14.357971840081483</v>
      </c>
      <c r="Q658" s="54">
        <v>574.80450015473741</v>
      </c>
      <c r="R658" s="54">
        <v>14.387720890609405</v>
      </c>
      <c r="S658" s="54">
        <v>623.64503064487087</v>
      </c>
      <c r="T658" s="54">
        <v>2.9749050527922094E-2</v>
      </c>
      <c r="U658" s="54">
        <v>48.84053049013346</v>
      </c>
      <c r="W658" s="69">
        <f t="shared" si="62"/>
        <v>1435222.3795079936</v>
      </c>
      <c r="X658" s="69">
        <f t="shared" si="63"/>
        <v>1438148.4440302956</v>
      </c>
      <c r="Y658" s="69">
        <f t="shared" si="60"/>
        <v>2926.0645223020761</v>
      </c>
      <c r="AA658" s="68">
        <f t="shared" si="64"/>
        <v>0</v>
      </c>
      <c r="AB658" s="68">
        <f t="shared" si="65"/>
        <v>1</v>
      </c>
      <c r="AC658" s="68">
        <f t="shared" si="61"/>
        <v>1</v>
      </c>
    </row>
    <row r="659" spans="1:29" x14ac:dyDescent="0.25">
      <c r="A659">
        <v>654</v>
      </c>
      <c r="C659" s="24">
        <v>2.3363053798675537E-2</v>
      </c>
      <c r="D659" s="24">
        <v>1.7131298780441284E-2</v>
      </c>
      <c r="E659" s="24">
        <v>0.30832821302480168</v>
      </c>
      <c r="F659" s="24">
        <v>0</v>
      </c>
      <c r="I659" s="53">
        <v>0</v>
      </c>
      <c r="J659" s="53">
        <v>8033.8679254055023</v>
      </c>
      <c r="K659" s="53">
        <v>0</v>
      </c>
      <c r="L659" s="24">
        <v>0.83593809604644775</v>
      </c>
      <c r="M659" s="24">
        <v>0.80073022842407227</v>
      </c>
      <c r="N659" s="24">
        <v>0.28132885694503784</v>
      </c>
      <c r="P659" s="53">
        <v>14.378725645956568</v>
      </c>
      <c r="Q659" s="54">
        <v>572.07271668579961</v>
      </c>
      <c r="R659" s="54">
        <v>14.407500155168687</v>
      </c>
      <c r="S659" s="54">
        <v>634.75308746548569</v>
      </c>
      <c r="T659" s="54">
        <v>2.8774509212119881E-2</v>
      </c>
      <c r="U659" s="54">
        <v>62.680370779686086</v>
      </c>
      <c r="W659" s="69">
        <f t="shared" si="62"/>
        <v>1437300.491878971</v>
      </c>
      <c r="X659" s="69">
        <f t="shared" si="63"/>
        <v>1440115.2624294034</v>
      </c>
      <c r="Y659" s="69">
        <f t="shared" si="60"/>
        <v>2814.7705504323021</v>
      </c>
      <c r="AA659" s="68">
        <f t="shared" si="64"/>
        <v>0</v>
      </c>
      <c r="AB659" s="68">
        <f t="shared" si="65"/>
        <v>1</v>
      </c>
      <c r="AC659" s="68">
        <f t="shared" si="61"/>
        <v>1</v>
      </c>
    </row>
    <row r="660" spans="1:29" x14ac:dyDescent="0.25">
      <c r="A660">
        <v>655</v>
      </c>
      <c r="C660" s="24">
        <v>4.9141645431518555E-2</v>
      </c>
      <c r="D660" s="24">
        <v>1.7535567283630371E-2</v>
      </c>
      <c r="E660" s="24">
        <v>0.10568137974874142</v>
      </c>
      <c r="F660" s="24">
        <v>0</v>
      </c>
      <c r="I660" s="53">
        <v>0</v>
      </c>
      <c r="J660" s="53">
        <v>6724.8661071062088</v>
      </c>
      <c r="K660" s="53">
        <v>0</v>
      </c>
      <c r="L660" s="24">
        <v>0.85588476061820984</v>
      </c>
      <c r="M660" s="24">
        <v>0.73283445835113525</v>
      </c>
      <c r="N660" s="24">
        <v>0.31695312261581421</v>
      </c>
      <c r="P660" s="53">
        <v>14.297420148833201</v>
      </c>
      <c r="Q660" s="54">
        <v>574.53261000879786</v>
      </c>
      <c r="R660" s="54">
        <v>14.366679028173403</v>
      </c>
      <c r="S660" s="54">
        <v>598.44045099784148</v>
      </c>
      <c r="T660" s="54">
        <v>6.9258879340202029E-2</v>
      </c>
      <c r="U660" s="54">
        <v>23.907840989043621</v>
      </c>
      <c r="W660" s="69">
        <f t="shared" si="62"/>
        <v>1429167.4822733114</v>
      </c>
      <c r="X660" s="69">
        <f t="shared" si="63"/>
        <v>1436069.4623663425</v>
      </c>
      <c r="Y660" s="69">
        <f t="shared" si="60"/>
        <v>6901.9800930311594</v>
      </c>
      <c r="AA660" s="68">
        <f t="shared" si="64"/>
        <v>0</v>
      </c>
      <c r="AB660" s="68">
        <f t="shared" si="65"/>
        <v>1</v>
      </c>
      <c r="AC660" s="68">
        <f t="shared" si="61"/>
        <v>1</v>
      </c>
    </row>
    <row r="661" spans="1:29" x14ac:dyDescent="0.25">
      <c r="A661">
        <v>656</v>
      </c>
      <c r="C661" s="24">
        <v>8.0280303955078125E-2</v>
      </c>
      <c r="D661" s="24">
        <v>1.130986213684082E-2</v>
      </c>
      <c r="E661" s="24">
        <v>0.1531479194495052</v>
      </c>
      <c r="F661" s="24">
        <v>0</v>
      </c>
      <c r="I661" s="53">
        <v>0</v>
      </c>
      <c r="J661" s="53">
        <v>4510.004073381424</v>
      </c>
      <c r="K661" s="53">
        <v>0</v>
      </c>
      <c r="L661" s="24">
        <v>0.83466380834579468</v>
      </c>
      <c r="M661" s="24">
        <v>0.75947439670562744</v>
      </c>
      <c r="N661" s="24">
        <v>0.25099372863769531</v>
      </c>
      <c r="P661" s="53">
        <v>13.526506582830033</v>
      </c>
      <c r="Q661" s="54">
        <v>455.51534655937411</v>
      </c>
      <c r="R661" s="54">
        <v>13.55443405682016</v>
      </c>
      <c r="S661" s="54">
        <v>588.52750098945876</v>
      </c>
      <c r="T661" s="54">
        <v>2.7927473990127183E-2</v>
      </c>
      <c r="U661" s="54">
        <v>133.01215443008465</v>
      </c>
      <c r="W661" s="69">
        <f t="shared" si="62"/>
        <v>1352195.1429364439</v>
      </c>
      <c r="X661" s="69">
        <f t="shared" si="63"/>
        <v>1354854.8781810266</v>
      </c>
      <c r="Y661" s="69">
        <f t="shared" si="60"/>
        <v>2659.7352445826336</v>
      </c>
      <c r="AA661" s="68">
        <f t="shared" si="64"/>
        <v>0</v>
      </c>
      <c r="AB661" s="68">
        <f t="shared" si="65"/>
        <v>1</v>
      </c>
      <c r="AC661" s="68">
        <f t="shared" si="61"/>
        <v>1</v>
      </c>
    </row>
    <row r="662" spans="1:29" x14ac:dyDescent="0.25">
      <c r="A662">
        <v>657</v>
      </c>
      <c r="C662" s="24">
        <v>5.67607581615448E-3</v>
      </c>
      <c r="D662" s="24">
        <v>1.754365861415863E-2</v>
      </c>
      <c r="E662" s="24">
        <v>0.49276397581691445</v>
      </c>
      <c r="F662" s="24">
        <v>0</v>
      </c>
      <c r="I662" s="53">
        <v>0</v>
      </c>
      <c r="J662" s="53">
        <v>9038.969874382019</v>
      </c>
      <c r="K662" s="53">
        <v>0</v>
      </c>
      <c r="L662" s="24">
        <v>0.8505433201789856</v>
      </c>
      <c r="M662" s="24">
        <v>0.7881736159324646</v>
      </c>
      <c r="N662" s="24">
        <v>0.30360087752342224</v>
      </c>
      <c r="P662" s="53">
        <v>14.885361537278534</v>
      </c>
      <c r="Q662" s="54">
        <v>603.67108128915436</v>
      </c>
      <c r="R662" s="54">
        <v>14.911895188826715</v>
      </c>
      <c r="S662" s="54">
        <v>683.48652722764746</v>
      </c>
      <c r="T662" s="54">
        <v>2.6533651548181325E-2</v>
      </c>
      <c r="U662" s="54">
        <v>79.815445938493099</v>
      </c>
      <c r="W662" s="69">
        <f t="shared" si="62"/>
        <v>1487932.4826465643</v>
      </c>
      <c r="X662" s="69">
        <f t="shared" si="63"/>
        <v>1490506.032355444</v>
      </c>
      <c r="Y662" s="69">
        <f t="shared" si="60"/>
        <v>2573.5497088796392</v>
      </c>
      <c r="AA662" s="68">
        <f t="shared" si="64"/>
        <v>0</v>
      </c>
      <c r="AB662" s="68">
        <f t="shared" si="65"/>
        <v>1</v>
      </c>
      <c r="AC662" s="68">
        <f t="shared" si="61"/>
        <v>1</v>
      </c>
    </row>
    <row r="663" spans="1:29" x14ac:dyDescent="0.25">
      <c r="A663">
        <v>658</v>
      </c>
      <c r="C663" s="24">
        <v>1.4694631099700928E-3</v>
      </c>
      <c r="D663" s="24">
        <v>1.6224324703216553E-2</v>
      </c>
      <c r="E663" s="24">
        <v>0.18938323856193337</v>
      </c>
      <c r="F663" s="24">
        <v>0</v>
      </c>
      <c r="I663" s="53">
        <v>0</v>
      </c>
      <c r="J663" s="53">
        <v>6536.7110073566437</v>
      </c>
      <c r="K663" s="53">
        <v>0</v>
      </c>
      <c r="L663" s="24">
        <v>0.86604148149490356</v>
      </c>
      <c r="M663" s="24">
        <v>0.75245511531829834</v>
      </c>
      <c r="N663" s="24">
        <v>0.35506391525268555</v>
      </c>
      <c r="P663" s="53">
        <v>15.226974138530876</v>
      </c>
      <c r="Q663" s="54">
        <v>502.65507325075077</v>
      </c>
      <c r="R663" s="54">
        <v>15.265713975406387</v>
      </c>
      <c r="S663" s="54">
        <v>599.81491467183105</v>
      </c>
      <c r="T663" s="54">
        <v>3.8739836875510747E-2</v>
      </c>
      <c r="U663" s="54">
        <v>97.159841421080273</v>
      </c>
      <c r="W663" s="69">
        <f t="shared" si="62"/>
        <v>1522194.7587798371</v>
      </c>
      <c r="X663" s="69">
        <f t="shared" si="63"/>
        <v>1525971.5826259668</v>
      </c>
      <c r="Y663" s="69">
        <f t="shared" si="60"/>
        <v>3776.8238461299943</v>
      </c>
      <c r="AA663" s="68">
        <f t="shared" si="64"/>
        <v>0</v>
      </c>
      <c r="AB663" s="68">
        <f t="shared" si="65"/>
        <v>1</v>
      </c>
      <c r="AC663" s="68">
        <f t="shared" si="61"/>
        <v>1</v>
      </c>
    </row>
    <row r="664" spans="1:29" x14ac:dyDescent="0.25">
      <c r="A664">
        <v>659</v>
      </c>
      <c r="C664" s="24">
        <v>1.7333358526229858E-2</v>
      </c>
      <c r="D664" s="24">
        <v>3.1362593173980713E-2</v>
      </c>
      <c r="E664" s="24">
        <v>0.25932629574095323</v>
      </c>
      <c r="F664" s="24">
        <v>0</v>
      </c>
      <c r="I664" s="53">
        <v>0</v>
      </c>
      <c r="J664" s="53">
        <v>5792.7612215280533</v>
      </c>
      <c r="K664" s="53">
        <v>0</v>
      </c>
      <c r="L664" s="24">
        <v>0.85535633563995361</v>
      </c>
      <c r="M664" s="24">
        <v>0.77376872301101685</v>
      </c>
      <c r="N664" s="24">
        <v>0.31658411026000977</v>
      </c>
      <c r="P664" s="53">
        <v>14.796575201289436</v>
      </c>
      <c r="Q664" s="54">
        <v>505.41717285784284</v>
      </c>
      <c r="R664" s="54">
        <v>14.833580405141275</v>
      </c>
      <c r="S664" s="54">
        <v>608.22187213967402</v>
      </c>
      <c r="T664" s="54">
        <v>3.7005203851839141E-2</v>
      </c>
      <c r="U664" s="54">
        <v>102.80469928183118</v>
      </c>
      <c r="W664" s="69">
        <f t="shared" si="62"/>
        <v>1479152.1029560857</v>
      </c>
      <c r="X664" s="69">
        <f t="shared" si="63"/>
        <v>1482749.8186419879</v>
      </c>
      <c r="Y664" s="69">
        <f t="shared" si="60"/>
        <v>3597.7156859020829</v>
      </c>
      <c r="AA664" s="68">
        <f t="shared" si="64"/>
        <v>0</v>
      </c>
      <c r="AB664" s="68">
        <f t="shared" si="65"/>
        <v>1</v>
      </c>
      <c r="AC664" s="68">
        <f t="shared" si="61"/>
        <v>1</v>
      </c>
    </row>
    <row r="665" spans="1:29" x14ac:dyDescent="0.25">
      <c r="A665">
        <v>660</v>
      </c>
      <c r="C665" s="24">
        <v>6.2007308006286621E-3</v>
      </c>
      <c r="D665" s="24">
        <v>1.674690842628479E-2</v>
      </c>
      <c r="E665" s="24">
        <v>0.23672036891131318</v>
      </c>
      <c r="F665" s="24">
        <v>0</v>
      </c>
      <c r="I665" s="53">
        <v>0</v>
      </c>
      <c r="J665" s="53">
        <v>5267.6349878311157</v>
      </c>
      <c r="K665" s="53">
        <v>0</v>
      </c>
      <c r="L665" s="24">
        <v>0.85125774145126343</v>
      </c>
      <c r="M665" s="24">
        <v>0.79053246974945068</v>
      </c>
      <c r="N665" s="24">
        <v>0.3003685474395752</v>
      </c>
      <c r="P665" s="53">
        <v>14.889947519536118</v>
      </c>
      <c r="Q665" s="54">
        <v>530.1867633811986</v>
      </c>
      <c r="R665" s="54">
        <v>14.930255413467755</v>
      </c>
      <c r="S665" s="54">
        <v>611.66724541225142</v>
      </c>
      <c r="T665" s="54">
        <v>4.0307893931636585E-2</v>
      </c>
      <c r="U665" s="54">
        <v>81.480482031052816</v>
      </c>
      <c r="W665" s="69">
        <f t="shared" si="62"/>
        <v>1488464.5651902307</v>
      </c>
      <c r="X665" s="69">
        <f t="shared" si="63"/>
        <v>1492413.8741013634</v>
      </c>
      <c r="Y665" s="69">
        <f t="shared" si="60"/>
        <v>3949.3089111326058</v>
      </c>
      <c r="AA665" s="68">
        <f t="shared" si="64"/>
        <v>0</v>
      </c>
      <c r="AB665" s="68">
        <f t="shared" si="65"/>
        <v>1</v>
      </c>
      <c r="AC665" s="68">
        <f t="shared" si="61"/>
        <v>1</v>
      </c>
    </row>
    <row r="666" spans="1:29" x14ac:dyDescent="0.25">
      <c r="A666">
        <v>661</v>
      </c>
      <c r="C666" s="24">
        <v>3.1597018241882324E-2</v>
      </c>
      <c r="D666" s="24">
        <v>1.0081574320793152E-2</v>
      </c>
      <c r="E666" s="24">
        <v>0.20172722191440187</v>
      </c>
      <c r="F666" s="24">
        <v>0</v>
      </c>
      <c r="I666" s="53">
        <v>0</v>
      </c>
      <c r="J666" s="53">
        <v>3633.3175376057625</v>
      </c>
      <c r="K666" s="53">
        <v>0</v>
      </c>
      <c r="L666" s="24">
        <v>0.83072108030319214</v>
      </c>
      <c r="M666" s="24">
        <v>0.78006124496459961</v>
      </c>
      <c r="N666" s="24">
        <v>0.33569800853729248</v>
      </c>
      <c r="P666" s="53">
        <v>14.165306770269977</v>
      </c>
      <c r="Q666" s="54">
        <v>482.49204095612527</v>
      </c>
      <c r="R666" s="54">
        <v>14.200695559205332</v>
      </c>
      <c r="S666" s="54">
        <v>597.15325510725404</v>
      </c>
      <c r="T666" s="54">
        <v>3.5388788935355464E-2</v>
      </c>
      <c r="U666" s="54">
        <v>114.66121415112877</v>
      </c>
      <c r="W666" s="69">
        <f t="shared" si="62"/>
        <v>1416048.1849860416</v>
      </c>
      <c r="X666" s="69">
        <f t="shared" si="63"/>
        <v>1419472.4026654258</v>
      </c>
      <c r="Y666" s="69">
        <f t="shared" si="60"/>
        <v>3424.2176793844178</v>
      </c>
      <c r="AA666" s="68">
        <f t="shared" si="64"/>
        <v>0</v>
      </c>
      <c r="AB666" s="68">
        <f t="shared" si="65"/>
        <v>1</v>
      </c>
      <c r="AC666" s="68">
        <f t="shared" si="61"/>
        <v>1</v>
      </c>
    </row>
    <row r="667" spans="1:29" x14ac:dyDescent="0.25">
      <c r="A667">
        <v>662</v>
      </c>
      <c r="C667" s="24">
        <v>2.7791798114776611E-2</v>
      </c>
      <c r="D667" s="24">
        <v>2.3747712373733521E-2</v>
      </c>
      <c r="E667" s="24">
        <v>0.14458566970169026</v>
      </c>
      <c r="F667" s="24">
        <v>0</v>
      </c>
      <c r="I667" s="53">
        <v>0</v>
      </c>
      <c r="J667" s="53">
        <v>5784.7797870635986</v>
      </c>
      <c r="K667" s="53">
        <v>0</v>
      </c>
      <c r="L667" s="24">
        <v>0.84490898251533508</v>
      </c>
      <c r="M667" s="24">
        <v>0.75364977121353149</v>
      </c>
      <c r="N667" s="24">
        <v>0.31850332021713257</v>
      </c>
      <c r="P667" s="53">
        <v>14.442385516661496</v>
      </c>
      <c r="Q667" s="54">
        <v>541.22323114617814</v>
      </c>
      <c r="R667" s="54">
        <v>14.499454337864357</v>
      </c>
      <c r="S667" s="54">
        <v>600.68456553385147</v>
      </c>
      <c r="T667" s="54">
        <v>5.7068821202861386E-2</v>
      </c>
      <c r="U667" s="54">
        <v>59.461334387673332</v>
      </c>
      <c r="W667" s="69">
        <f t="shared" si="62"/>
        <v>1443697.3284350035</v>
      </c>
      <c r="X667" s="69">
        <f t="shared" si="63"/>
        <v>1449344.7492209019</v>
      </c>
      <c r="Y667" s="69">
        <f t="shared" si="60"/>
        <v>5647.4207858984646</v>
      </c>
      <c r="AA667" s="68">
        <f t="shared" si="64"/>
        <v>0</v>
      </c>
      <c r="AB667" s="68">
        <f t="shared" si="65"/>
        <v>1</v>
      </c>
      <c r="AC667" s="68">
        <f t="shared" si="61"/>
        <v>1</v>
      </c>
    </row>
    <row r="668" spans="1:29" x14ac:dyDescent="0.25">
      <c r="A668">
        <v>663</v>
      </c>
      <c r="C668" s="24">
        <v>4.7109007835388184E-2</v>
      </c>
      <c r="D668" s="24">
        <v>1.1681422591209412E-2</v>
      </c>
      <c r="E668" s="24">
        <v>0.26758501689912945</v>
      </c>
      <c r="F668" s="24">
        <v>0</v>
      </c>
      <c r="I668" s="53">
        <v>0</v>
      </c>
      <c r="J668" s="53">
        <v>6664.7818312048912</v>
      </c>
      <c r="K668" s="53">
        <v>0</v>
      </c>
      <c r="L668" s="24">
        <v>0.83103054761886597</v>
      </c>
      <c r="M668" s="24">
        <v>0.74923527240753174</v>
      </c>
      <c r="N668" s="24">
        <v>0.28774940967559814</v>
      </c>
      <c r="P668" s="53">
        <v>13.940871538182527</v>
      </c>
      <c r="Q668" s="54">
        <v>532.43737934914168</v>
      </c>
      <c r="R668" s="54">
        <v>13.974832740518258</v>
      </c>
      <c r="S668" s="54">
        <v>616.45071138647779</v>
      </c>
      <c r="T668" s="54">
        <v>3.3961202335730079E-2</v>
      </c>
      <c r="U668" s="54">
        <v>84.013332037336113</v>
      </c>
      <c r="W668" s="69">
        <f t="shared" si="62"/>
        <v>1393554.7164389035</v>
      </c>
      <c r="X668" s="69">
        <f t="shared" si="63"/>
        <v>1396866.8233404392</v>
      </c>
      <c r="Y668" s="69">
        <f t="shared" si="60"/>
        <v>3312.1069015356716</v>
      </c>
      <c r="AA668" s="68">
        <f t="shared" si="64"/>
        <v>0</v>
      </c>
      <c r="AB668" s="68">
        <f t="shared" si="65"/>
        <v>1</v>
      </c>
      <c r="AC668" s="68">
        <f t="shared" si="61"/>
        <v>1</v>
      </c>
    </row>
    <row r="669" spans="1:29" x14ac:dyDescent="0.25">
      <c r="A669">
        <v>664</v>
      </c>
      <c r="C669" s="24">
        <v>1.0087698698043823E-2</v>
      </c>
      <c r="D669" s="24">
        <v>2.080129086971283E-2</v>
      </c>
      <c r="E669" s="24">
        <v>0.50987290305488109</v>
      </c>
      <c r="F669" s="24">
        <v>0</v>
      </c>
      <c r="I669" s="53">
        <v>0</v>
      </c>
      <c r="J669" s="53">
        <v>5191.3689821958542</v>
      </c>
      <c r="K669" s="53">
        <v>0</v>
      </c>
      <c r="L669" s="24">
        <v>0.8169599175453186</v>
      </c>
      <c r="M669" s="24">
        <v>0.81442594528198242</v>
      </c>
      <c r="N669" s="24">
        <v>0.29207423329353333</v>
      </c>
      <c r="P669" s="53">
        <v>14.247461401526788</v>
      </c>
      <c r="Q669" s="54">
        <v>533.47028902785689</v>
      </c>
      <c r="R669" s="54">
        <v>14.26558594447312</v>
      </c>
      <c r="S669" s="54">
        <v>650.7286791539434</v>
      </c>
      <c r="T669" s="54">
        <v>1.8124542946331701E-2</v>
      </c>
      <c r="U669" s="54">
        <v>117.25839012608651</v>
      </c>
      <c r="W669" s="69">
        <f t="shared" si="62"/>
        <v>1424212.669863651</v>
      </c>
      <c r="X669" s="69">
        <f t="shared" si="63"/>
        <v>1425907.8657681581</v>
      </c>
      <c r="Y669" s="69">
        <f t="shared" si="60"/>
        <v>1695.1959045070835</v>
      </c>
      <c r="AA669" s="68">
        <f t="shared" si="64"/>
        <v>0</v>
      </c>
      <c r="AB669" s="68">
        <f t="shared" si="65"/>
        <v>1</v>
      </c>
      <c r="AC669" s="68">
        <f t="shared" si="61"/>
        <v>1</v>
      </c>
    </row>
    <row r="670" spans="1:29" x14ac:dyDescent="0.25">
      <c r="A670">
        <v>665</v>
      </c>
      <c r="C670" s="24">
        <v>2.1681100130081177E-2</v>
      </c>
      <c r="D670" s="24">
        <v>6.8241357803344727E-3</v>
      </c>
      <c r="E670" s="24">
        <v>0.25537134329588657</v>
      </c>
      <c r="F670" s="24">
        <v>0</v>
      </c>
      <c r="I670" s="53">
        <v>0</v>
      </c>
      <c r="J670" s="53">
        <v>6488.0587160587311</v>
      </c>
      <c r="K670" s="53">
        <v>0</v>
      </c>
      <c r="L670" s="24">
        <v>0.88289415836334229</v>
      </c>
      <c r="M670" s="24">
        <v>0.77961397171020508</v>
      </c>
      <c r="N670" s="24">
        <v>0.29332083463668823</v>
      </c>
      <c r="P670" s="53">
        <v>15.199690690492732</v>
      </c>
      <c r="Q670" s="54">
        <v>536.50793880905064</v>
      </c>
      <c r="R670" s="54">
        <v>15.242099276804247</v>
      </c>
      <c r="S670" s="54">
        <v>615.86984950423152</v>
      </c>
      <c r="T670" s="54">
        <v>4.2408586311514895E-2</v>
      </c>
      <c r="U670" s="54">
        <v>79.361910695180882</v>
      </c>
      <c r="W670" s="69">
        <f t="shared" si="62"/>
        <v>1519432.5611104642</v>
      </c>
      <c r="X670" s="69">
        <f t="shared" si="63"/>
        <v>1523594.0578309204</v>
      </c>
      <c r="Y670" s="69">
        <f t="shared" si="60"/>
        <v>4161.4967204563081</v>
      </c>
      <c r="AA670" s="68">
        <f t="shared" si="64"/>
        <v>0</v>
      </c>
      <c r="AB670" s="68">
        <f t="shared" si="65"/>
        <v>1</v>
      </c>
      <c r="AC670" s="68">
        <f t="shared" si="61"/>
        <v>1</v>
      </c>
    </row>
    <row r="671" spans="1:29" x14ac:dyDescent="0.25">
      <c r="A671">
        <v>666</v>
      </c>
      <c r="C671" s="24">
        <v>3.6554157733917236E-2</v>
      </c>
      <c r="D671" s="24">
        <v>1.3972163200378418E-2</v>
      </c>
      <c r="E671" s="24">
        <v>9.2987195392018371E-2</v>
      </c>
      <c r="F671" s="24">
        <v>0</v>
      </c>
      <c r="I671" s="53">
        <v>0</v>
      </c>
      <c r="J671" s="53">
        <v>6903.395988047123</v>
      </c>
      <c r="K671" s="53">
        <v>0</v>
      </c>
      <c r="L671" s="24">
        <v>0.81678259372711182</v>
      </c>
      <c r="M671" s="24">
        <v>0.68653833866119385</v>
      </c>
      <c r="N671" s="24">
        <v>0.33458089828491211</v>
      </c>
      <c r="P671" s="53">
        <v>13.83099161859705</v>
      </c>
      <c r="Q671" s="54">
        <v>543.39438721863758</v>
      </c>
      <c r="R671" s="54">
        <v>13.893368015554369</v>
      </c>
      <c r="S671" s="54">
        <v>593.17458173132513</v>
      </c>
      <c r="T671" s="54">
        <v>6.2376396957319002E-2</v>
      </c>
      <c r="U671" s="54">
        <v>49.780194512687558</v>
      </c>
      <c r="W671" s="69">
        <f t="shared" si="62"/>
        <v>1382555.7674724865</v>
      </c>
      <c r="X671" s="69">
        <f t="shared" si="63"/>
        <v>1388743.6269737054</v>
      </c>
      <c r="Y671" s="69">
        <f t="shared" si="60"/>
        <v>6187.8595012192127</v>
      </c>
      <c r="AA671" s="68">
        <f t="shared" si="64"/>
        <v>0</v>
      </c>
      <c r="AB671" s="68">
        <f t="shared" si="65"/>
        <v>1</v>
      </c>
      <c r="AC671" s="68">
        <f t="shared" si="61"/>
        <v>1</v>
      </c>
    </row>
    <row r="672" spans="1:29" x14ac:dyDescent="0.25">
      <c r="A672">
        <v>667</v>
      </c>
      <c r="C672" s="24">
        <v>4.8819780349731445E-3</v>
      </c>
      <c r="D672" s="24">
        <v>3.6575078964233398E-2</v>
      </c>
      <c r="E672" s="24">
        <v>0.15737333220078667</v>
      </c>
      <c r="F672" s="24">
        <v>0</v>
      </c>
      <c r="I672" s="53">
        <v>0</v>
      </c>
      <c r="J672" s="53">
        <v>3606.6723987460136</v>
      </c>
      <c r="K672" s="53">
        <v>0</v>
      </c>
      <c r="L672" s="24">
        <v>0.84343588352203369</v>
      </c>
      <c r="M672" s="24">
        <v>0.73072659969329834</v>
      </c>
      <c r="N672" s="24">
        <v>0.30171599984169006</v>
      </c>
      <c r="P672" s="53">
        <v>14.751966851333652</v>
      </c>
      <c r="Q672" s="54">
        <v>483.69346536770081</v>
      </c>
      <c r="R672" s="54">
        <v>14.813612591870449</v>
      </c>
      <c r="S672" s="54">
        <v>593.32615381114908</v>
      </c>
      <c r="T672" s="54">
        <v>6.1645740536796723E-2</v>
      </c>
      <c r="U672" s="54">
        <v>109.63268844344827</v>
      </c>
      <c r="W672" s="69">
        <f t="shared" si="62"/>
        <v>1474712.9916679976</v>
      </c>
      <c r="X672" s="69">
        <f t="shared" si="63"/>
        <v>1480767.9330332337</v>
      </c>
      <c r="Y672" s="69">
        <f t="shared" si="60"/>
        <v>6054.9413652362236</v>
      </c>
      <c r="AA672" s="68">
        <f t="shared" si="64"/>
        <v>0</v>
      </c>
      <c r="AB672" s="68">
        <f t="shared" si="65"/>
        <v>1</v>
      </c>
      <c r="AC672" s="68">
        <f t="shared" si="61"/>
        <v>1</v>
      </c>
    </row>
    <row r="673" spans="1:29" x14ac:dyDescent="0.25">
      <c r="A673">
        <v>668</v>
      </c>
      <c r="C673" s="24">
        <v>2.6295244693756104E-2</v>
      </c>
      <c r="D673" s="24">
        <v>3.7803769111633301E-2</v>
      </c>
      <c r="E673" s="24">
        <v>0.30935500603499311</v>
      </c>
      <c r="F673" s="24">
        <v>0</v>
      </c>
      <c r="I673" s="53">
        <v>0</v>
      </c>
      <c r="J673" s="53">
        <v>5859.7652241587639</v>
      </c>
      <c r="K673" s="53">
        <v>0</v>
      </c>
      <c r="L673" s="24">
        <v>0.80471444129943848</v>
      </c>
      <c r="M673" s="24">
        <v>0.76980602741241455</v>
      </c>
      <c r="N673" s="24">
        <v>0.35304570198059082</v>
      </c>
      <c r="P673" s="53">
        <v>13.79606267526461</v>
      </c>
      <c r="Q673" s="54">
        <v>527.95649471457205</v>
      </c>
      <c r="R673" s="54">
        <v>13.826425846943142</v>
      </c>
      <c r="S673" s="54">
        <v>621.0535058291282</v>
      </c>
      <c r="T673" s="54">
        <v>3.0363171678532197E-2</v>
      </c>
      <c r="U673" s="54">
        <v>93.097011114556153</v>
      </c>
      <c r="W673" s="69">
        <f t="shared" si="62"/>
        <v>1379078.3110317464</v>
      </c>
      <c r="X673" s="69">
        <f t="shared" si="63"/>
        <v>1382021.5311884852</v>
      </c>
      <c r="Y673" s="69">
        <f t="shared" si="60"/>
        <v>2943.2201567386637</v>
      </c>
      <c r="AA673" s="68">
        <f t="shared" si="64"/>
        <v>0</v>
      </c>
      <c r="AB673" s="68">
        <f t="shared" si="65"/>
        <v>1</v>
      </c>
      <c r="AC673" s="68">
        <f t="shared" si="61"/>
        <v>1</v>
      </c>
    </row>
    <row r="674" spans="1:29" x14ac:dyDescent="0.25">
      <c r="A674">
        <v>669</v>
      </c>
      <c r="C674" s="24">
        <v>1.3617873191833496E-3</v>
      </c>
      <c r="D674" s="24">
        <v>4.37888503074646E-3</v>
      </c>
      <c r="E674" s="24">
        <v>0.32850654297516096</v>
      </c>
      <c r="F674" s="24">
        <v>0</v>
      </c>
      <c r="I674" s="53">
        <v>0</v>
      </c>
      <c r="J674" s="53">
        <v>3783.2558155059814</v>
      </c>
      <c r="K674" s="53">
        <v>0</v>
      </c>
      <c r="L674" s="24">
        <v>0.88558804988861084</v>
      </c>
      <c r="M674" s="24">
        <v>0.74924147129058838</v>
      </c>
      <c r="N674" s="24">
        <v>0.34969782829284668</v>
      </c>
      <c r="P674" s="53">
        <v>15.564479431244539</v>
      </c>
      <c r="Q674" s="54">
        <v>468.79988786836344</v>
      </c>
      <c r="R674" s="54">
        <v>15.602454624706764</v>
      </c>
      <c r="S674" s="54">
        <v>603.81524170132479</v>
      </c>
      <c r="T674" s="54">
        <v>3.7975193462225221E-2</v>
      </c>
      <c r="U674" s="54">
        <v>135.01535383296135</v>
      </c>
      <c r="W674" s="69">
        <f t="shared" si="62"/>
        <v>1555979.1432365857</v>
      </c>
      <c r="X674" s="69">
        <f t="shared" si="63"/>
        <v>1559641.6472289751</v>
      </c>
      <c r="Y674" s="69">
        <f t="shared" si="60"/>
        <v>3662.5039923895606</v>
      </c>
      <c r="AA674" s="68">
        <f t="shared" si="64"/>
        <v>0</v>
      </c>
      <c r="AB674" s="68">
        <f t="shared" si="65"/>
        <v>1</v>
      </c>
      <c r="AC674" s="68">
        <f t="shared" si="61"/>
        <v>1</v>
      </c>
    </row>
    <row r="675" spans="1:29" x14ac:dyDescent="0.25">
      <c r="A675">
        <v>670</v>
      </c>
      <c r="C675" s="24">
        <v>2.1294131875038147E-2</v>
      </c>
      <c r="D675" s="24">
        <v>3.1311631202697754E-2</v>
      </c>
      <c r="E675" s="24">
        <v>0.43849777431022902</v>
      </c>
      <c r="F675" s="24">
        <v>0</v>
      </c>
      <c r="I675" s="53">
        <v>0</v>
      </c>
      <c r="J675" s="53">
        <v>5004.622507840395</v>
      </c>
      <c r="K675" s="53">
        <v>0</v>
      </c>
      <c r="L675" s="24">
        <v>0.81259965896606445</v>
      </c>
      <c r="M675" s="24">
        <v>0.77160549163818359</v>
      </c>
      <c r="N675" s="24">
        <v>0.30975425243377686</v>
      </c>
      <c r="P675" s="53">
        <v>14.016094714470015</v>
      </c>
      <c r="Q675" s="54">
        <v>474.69739970861053</v>
      </c>
      <c r="R675" s="54">
        <v>14.033770102271038</v>
      </c>
      <c r="S675" s="54">
        <v>614.62714314432071</v>
      </c>
      <c r="T675" s="54">
        <v>1.7675387801023845E-2</v>
      </c>
      <c r="U675" s="54">
        <v>139.92974343571018</v>
      </c>
      <c r="W675" s="69">
        <f t="shared" si="62"/>
        <v>1401134.7740472928</v>
      </c>
      <c r="X675" s="69">
        <f t="shared" si="63"/>
        <v>1402762.3830839596</v>
      </c>
      <c r="Y675" s="69">
        <f t="shared" si="60"/>
        <v>1627.6090366666742</v>
      </c>
      <c r="AA675" s="68">
        <f t="shared" si="64"/>
        <v>0</v>
      </c>
      <c r="AB675" s="68">
        <f t="shared" si="65"/>
        <v>1</v>
      </c>
      <c r="AC675" s="68">
        <f t="shared" si="61"/>
        <v>1</v>
      </c>
    </row>
    <row r="676" spans="1:29" x14ac:dyDescent="0.25">
      <c r="A676">
        <v>671</v>
      </c>
      <c r="C676" s="24">
        <v>5.4475665092468262E-3</v>
      </c>
      <c r="D676" s="24">
        <v>2.980726957321167E-2</v>
      </c>
      <c r="E676" s="24">
        <v>0.24814637846523929</v>
      </c>
      <c r="F676" s="24">
        <v>0</v>
      </c>
      <c r="I676" s="53">
        <v>0</v>
      </c>
      <c r="J676" s="53">
        <v>5121.544236317277</v>
      </c>
      <c r="K676" s="53">
        <v>0</v>
      </c>
      <c r="L676" s="24">
        <v>0.86310577392578125</v>
      </c>
      <c r="M676" s="24">
        <v>0.71664881706237793</v>
      </c>
      <c r="N676" s="24">
        <v>0.28066965937614441</v>
      </c>
      <c r="P676" s="53">
        <v>15.059136216258992</v>
      </c>
      <c r="Q676" s="54">
        <v>550.28396457585404</v>
      </c>
      <c r="R676" s="54">
        <v>15.136365769876504</v>
      </c>
      <c r="S676" s="54">
        <v>618.40932583038261</v>
      </c>
      <c r="T676" s="54">
        <v>7.7229553617511826E-2</v>
      </c>
      <c r="U676" s="54">
        <v>68.12536125452857</v>
      </c>
      <c r="W676" s="69">
        <f t="shared" si="62"/>
        <v>1505363.3376613231</v>
      </c>
      <c r="X676" s="69">
        <f t="shared" si="63"/>
        <v>1513018.1676618198</v>
      </c>
      <c r="Y676" s="69">
        <f t="shared" si="60"/>
        <v>7654.8300004966541</v>
      </c>
      <c r="AA676" s="68">
        <f t="shared" si="64"/>
        <v>0</v>
      </c>
      <c r="AB676" s="68">
        <f t="shared" si="65"/>
        <v>1</v>
      </c>
      <c r="AC676" s="68">
        <f t="shared" si="61"/>
        <v>1</v>
      </c>
    </row>
    <row r="677" spans="1:29" x14ac:dyDescent="0.25">
      <c r="A677">
        <v>672</v>
      </c>
      <c r="C677" s="24">
        <v>5.3280889987945557E-3</v>
      </c>
      <c r="D677" s="24">
        <v>4.3109893798828125E-2</v>
      </c>
      <c r="E677" s="24">
        <v>0.25882904887584351</v>
      </c>
      <c r="F677" s="24">
        <v>0</v>
      </c>
      <c r="I677" s="53">
        <v>0</v>
      </c>
      <c r="J677" s="53">
        <v>3888.3392699062824</v>
      </c>
      <c r="K677" s="53">
        <v>0</v>
      </c>
      <c r="L677" s="24">
        <v>0.89186275005340576</v>
      </c>
      <c r="M677" s="24">
        <v>0.81027460098266602</v>
      </c>
      <c r="N677" s="24">
        <v>0.31383764743804932</v>
      </c>
      <c r="P677" s="53">
        <v>15.586028975369656</v>
      </c>
      <c r="Q677" s="54">
        <v>507.40762192875167</v>
      </c>
      <c r="R677" s="54">
        <v>15.647484697406945</v>
      </c>
      <c r="S677" s="54">
        <v>608.86713109729487</v>
      </c>
      <c r="T677" s="54">
        <v>6.1455722037289107E-2</v>
      </c>
      <c r="U677" s="54">
        <v>101.45950916854321</v>
      </c>
      <c r="W677" s="69">
        <f t="shared" si="62"/>
        <v>1558095.4899150368</v>
      </c>
      <c r="X677" s="69">
        <f t="shared" si="63"/>
        <v>1564139.6026095971</v>
      </c>
      <c r="Y677" s="69">
        <f t="shared" si="60"/>
        <v>6044.1126945603673</v>
      </c>
      <c r="AA677" s="68">
        <f t="shared" si="64"/>
        <v>0</v>
      </c>
      <c r="AB677" s="68">
        <f t="shared" si="65"/>
        <v>1</v>
      </c>
      <c r="AC677" s="68">
        <f t="shared" si="61"/>
        <v>1</v>
      </c>
    </row>
    <row r="678" spans="1:29" x14ac:dyDescent="0.25">
      <c r="A678">
        <v>673</v>
      </c>
      <c r="C678" s="24">
        <v>8.8794529438018799E-3</v>
      </c>
      <c r="D678" s="24">
        <v>3.41377854347229E-2</v>
      </c>
      <c r="E678" s="24">
        <v>0.18725533433521852</v>
      </c>
      <c r="F678" s="24">
        <v>0</v>
      </c>
      <c r="I678" s="53">
        <v>0</v>
      </c>
      <c r="J678" s="53">
        <v>5384.6673108637333</v>
      </c>
      <c r="K678" s="53">
        <v>0</v>
      </c>
      <c r="L678" s="24">
        <v>0.85643494129180908</v>
      </c>
      <c r="M678" s="24">
        <v>0.73060983419418335</v>
      </c>
      <c r="N678" s="24">
        <v>0.33303320407867432</v>
      </c>
      <c r="P678" s="53">
        <v>14.937262842114835</v>
      </c>
      <c r="Q678" s="54">
        <v>488.15177426528601</v>
      </c>
      <c r="R678" s="54">
        <v>14.982731124578487</v>
      </c>
      <c r="S678" s="54">
        <v>596.83571917926167</v>
      </c>
      <c r="T678" s="54">
        <v>4.5468282463652088E-2</v>
      </c>
      <c r="U678" s="54">
        <v>108.68394491397567</v>
      </c>
      <c r="W678" s="69">
        <f t="shared" si="62"/>
        <v>1493238.1324372182</v>
      </c>
      <c r="X678" s="69">
        <f t="shared" si="63"/>
        <v>1497676.2767386693</v>
      </c>
      <c r="Y678" s="69">
        <f t="shared" si="60"/>
        <v>4438.1443014512333</v>
      </c>
      <c r="AA678" s="68">
        <f t="shared" si="64"/>
        <v>0</v>
      </c>
      <c r="AB678" s="68">
        <f t="shared" si="65"/>
        <v>1</v>
      </c>
      <c r="AC678" s="68">
        <f t="shared" si="61"/>
        <v>1</v>
      </c>
    </row>
    <row r="679" spans="1:29" x14ac:dyDescent="0.25">
      <c r="A679">
        <v>674</v>
      </c>
      <c r="C679" s="24">
        <v>3.3040940761566162E-2</v>
      </c>
      <c r="D679" s="24">
        <v>8.7799429893493652E-3</v>
      </c>
      <c r="E679" s="24">
        <v>0.66090741603031267</v>
      </c>
      <c r="F679" s="24">
        <v>0</v>
      </c>
      <c r="I679" s="53">
        <v>0</v>
      </c>
      <c r="J679" s="53">
        <v>6860.0475788116455</v>
      </c>
      <c r="K679" s="53">
        <v>0</v>
      </c>
      <c r="L679" s="24">
        <v>0.79627394676208496</v>
      </c>
      <c r="M679" s="24">
        <v>0.75463521480560303</v>
      </c>
      <c r="N679" s="24">
        <v>0.26285326480865479</v>
      </c>
      <c r="P679" s="53">
        <v>13.567494299036778</v>
      </c>
      <c r="Q679" s="54">
        <v>519.48445902182391</v>
      </c>
      <c r="R679" s="54">
        <v>13.578468286785567</v>
      </c>
      <c r="S679" s="54">
        <v>662.42724304363742</v>
      </c>
      <c r="T679" s="54">
        <v>1.0973987748789327E-2</v>
      </c>
      <c r="U679" s="54">
        <v>142.94278402181351</v>
      </c>
      <c r="W679" s="69">
        <f t="shared" si="62"/>
        <v>1356229.9454446558</v>
      </c>
      <c r="X679" s="69">
        <f t="shared" si="63"/>
        <v>1357184.401435513</v>
      </c>
      <c r="Y679" s="69">
        <f t="shared" si="60"/>
        <v>954.45599085711922</v>
      </c>
      <c r="AA679" s="68">
        <f t="shared" si="64"/>
        <v>0</v>
      </c>
      <c r="AB679" s="68">
        <f t="shared" si="65"/>
        <v>1</v>
      </c>
      <c r="AC679" s="68">
        <f t="shared" si="61"/>
        <v>1</v>
      </c>
    </row>
    <row r="680" spans="1:29" x14ac:dyDescent="0.25">
      <c r="A680">
        <v>675</v>
      </c>
      <c r="C680" s="24">
        <v>3.545224666595459E-2</v>
      </c>
      <c r="D680" s="24">
        <v>7.4224472045898438E-2</v>
      </c>
      <c r="E680" s="24">
        <v>0.18529055274546033</v>
      </c>
      <c r="F680" s="24">
        <v>0</v>
      </c>
      <c r="I680" s="53">
        <v>0</v>
      </c>
      <c r="J680" s="53">
        <v>8834.3210518360138</v>
      </c>
      <c r="K680" s="53">
        <v>0</v>
      </c>
      <c r="L680" s="24">
        <v>0.81495821475982666</v>
      </c>
      <c r="M680" s="24">
        <v>0.77999007701873779</v>
      </c>
      <c r="N680" s="24">
        <v>0.28021526336669922</v>
      </c>
      <c r="P680" s="53">
        <v>13.840991475813201</v>
      </c>
      <c r="Q680" s="54">
        <v>544.60859048975806</v>
      </c>
      <c r="R680" s="54">
        <v>13.876536847798809</v>
      </c>
      <c r="S680" s="54">
        <v>607.19293244226981</v>
      </c>
      <c r="T680" s="54">
        <v>3.5545371985607588E-2</v>
      </c>
      <c r="U680" s="54">
        <v>62.58434195251175</v>
      </c>
      <c r="W680" s="69">
        <f t="shared" si="62"/>
        <v>1383554.5389908303</v>
      </c>
      <c r="X680" s="69">
        <f t="shared" si="63"/>
        <v>1387046.4918474385</v>
      </c>
      <c r="Y680" s="69">
        <f t="shared" si="60"/>
        <v>3491.9528566082472</v>
      </c>
      <c r="AA680" s="68">
        <f t="shared" si="64"/>
        <v>0</v>
      </c>
      <c r="AB680" s="68">
        <f t="shared" si="65"/>
        <v>1</v>
      </c>
      <c r="AC680" s="68">
        <f t="shared" si="61"/>
        <v>1</v>
      </c>
    </row>
    <row r="681" spans="1:29" x14ac:dyDescent="0.25">
      <c r="A681">
        <v>676</v>
      </c>
      <c r="C681" s="24">
        <v>1.1828571557998657E-2</v>
      </c>
      <c r="D681" s="24">
        <v>1.6558408737182617E-2</v>
      </c>
      <c r="E681" s="24">
        <v>0.29028786151824015</v>
      </c>
      <c r="F681" s="24">
        <v>0</v>
      </c>
      <c r="I681" s="53">
        <v>0</v>
      </c>
      <c r="J681" s="53">
        <v>3344.3840220570564</v>
      </c>
      <c r="K681" s="53">
        <v>0</v>
      </c>
      <c r="L681" s="24">
        <v>0.88323962688446045</v>
      </c>
      <c r="M681" s="24">
        <v>0.75376337766647339</v>
      </c>
      <c r="N681" s="24">
        <v>0.33020460605621338</v>
      </c>
      <c r="P681" s="53">
        <v>15.373618852812637</v>
      </c>
      <c r="Q681" s="54">
        <v>439.10513330950528</v>
      </c>
      <c r="R681" s="54">
        <v>15.404031619508267</v>
      </c>
      <c r="S681" s="54">
        <v>592.19910427869183</v>
      </c>
      <c r="T681" s="54">
        <v>3.0412766695629756E-2</v>
      </c>
      <c r="U681" s="54">
        <v>153.09397096918656</v>
      </c>
      <c r="W681" s="69">
        <f t="shared" si="62"/>
        <v>1536922.7801479541</v>
      </c>
      <c r="X681" s="69">
        <f t="shared" si="63"/>
        <v>1539810.9628465481</v>
      </c>
      <c r="Y681" s="69">
        <f t="shared" si="60"/>
        <v>2888.1826985937892</v>
      </c>
      <c r="AA681" s="68">
        <f t="shared" si="64"/>
        <v>0</v>
      </c>
      <c r="AB681" s="68">
        <f t="shared" si="65"/>
        <v>1</v>
      </c>
      <c r="AC681" s="68">
        <f t="shared" si="61"/>
        <v>1</v>
      </c>
    </row>
    <row r="682" spans="1:29" x14ac:dyDescent="0.25">
      <c r="A682">
        <v>677</v>
      </c>
      <c r="C682" s="24">
        <v>1.2018114328384399E-2</v>
      </c>
      <c r="D682" s="24">
        <v>6.2429904937744141E-4</v>
      </c>
      <c r="E682" s="24">
        <v>0.29460330964805453</v>
      </c>
      <c r="F682" s="24">
        <v>0</v>
      </c>
      <c r="I682" s="53">
        <v>0</v>
      </c>
      <c r="J682" s="53">
        <v>4596.1979776620865</v>
      </c>
      <c r="K682" s="53">
        <v>0</v>
      </c>
      <c r="L682" s="24">
        <v>0.79167437553405762</v>
      </c>
      <c r="M682" s="24">
        <v>0.69748413562774658</v>
      </c>
      <c r="N682" s="24">
        <v>0.23628759384155273</v>
      </c>
      <c r="P682" s="53">
        <v>13.774347203361282</v>
      </c>
      <c r="Q682" s="54">
        <v>468.18584173173406</v>
      </c>
      <c r="R682" s="54">
        <v>13.80339308310448</v>
      </c>
      <c r="S682" s="54">
        <v>601.09377342436278</v>
      </c>
      <c r="T682" s="54">
        <v>2.9045879743197389E-2</v>
      </c>
      <c r="U682" s="54">
        <v>132.90793169262872</v>
      </c>
      <c r="W682" s="69">
        <f t="shared" si="62"/>
        <v>1376966.5344943965</v>
      </c>
      <c r="X682" s="69">
        <f t="shared" si="63"/>
        <v>1379738.2145370236</v>
      </c>
      <c r="Y682" s="69">
        <f t="shared" si="60"/>
        <v>2771.6800426271102</v>
      </c>
      <c r="AA682" s="68">
        <f t="shared" si="64"/>
        <v>0</v>
      </c>
      <c r="AB682" s="68">
        <f t="shared" si="65"/>
        <v>1</v>
      </c>
      <c r="AC682" s="68">
        <f t="shared" si="61"/>
        <v>1</v>
      </c>
    </row>
    <row r="683" spans="1:29" x14ac:dyDescent="0.25">
      <c r="A683">
        <v>678</v>
      </c>
      <c r="C683" s="24">
        <v>1.15843266248703E-2</v>
      </c>
      <c r="D683" s="24">
        <v>1.0326787829399109E-2</v>
      </c>
      <c r="E683" s="24">
        <v>0.21438947629284408</v>
      </c>
      <c r="F683" s="24">
        <v>0</v>
      </c>
      <c r="I683" s="53">
        <v>0</v>
      </c>
      <c r="J683" s="53">
        <v>3736.9783967733383</v>
      </c>
      <c r="K683" s="53">
        <v>0</v>
      </c>
      <c r="L683" s="24">
        <v>0.87491911649703979</v>
      </c>
      <c r="M683" s="24">
        <v>0.78987717628479004</v>
      </c>
      <c r="N683" s="24">
        <v>0.30873602628707886</v>
      </c>
      <c r="P683" s="53">
        <v>15.231004302338292</v>
      </c>
      <c r="Q683" s="54">
        <v>461.72510000831772</v>
      </c>
      <c r="R683" s="54">
        <v>15.265573168290782</v>
      </c>
      <c r="S683" s="54">
        <v>593.69073899505986</v>
      </c>
      <c r="T683" s="54">
        <v>3.4568865952490313E-2</v>
      </c>
      <c r="U683" s="54">
        <v>131.96563898674214</v>
      </c>
      <c r="W683" s="69">
        <f t="shared" si="62"/>
        <v>1522638.7051338209</v>
      </c>
      <c r="X683" s="69">
        <f t="shared" si="63"/>
        <v>1525963.626090083</v>
      </c>
      <c r="Y683" s="69">
        <f t="shared" si="60"/>
        <v>3324.9209562622891</v>
      </c>
      <c r="AA683" s="68">
        <f t="shared" si="64"/>
        <v>0</v>
      </c>
      <c r="AB683" s="68">
        <f t="shared" si="65"/>
        <v>1</v>
      </c>
      <c r="AC683" s="68">
        <f t="shared" si="61"/>
        <v>1</v>
      </c>
    </row>
    <row r="684" spans="1:29" x14ac:dyDescent="0.25">
      <c r="A684">
        <v>679</v>
      </c>
      <c r="C684" s="24">
        <v>1.1662483215332031E-2</v>
      </c>
      <c r="D684" s="24">
        <v>3.307536244392395E-3</v>
      </c>
      <c r="E684" s="24">
        <v>0.22308809322973241</v>
      </c>
      <c r="F684" s="24">
        <v>0</v>
      </c>
      <c r="I684" s="53">
        <v>0</v>
      </c>
      <c r="J684" s="53">
        <v>9041.9873595237732</v>
      </c>
      <c r="K684" s="53">
        <v>0</v>
      </c>
      <c r="L684" s="24">
        <v>0.84872007369995117</v>
      </c>
      <c r="M684" s="24">
        <v>0.79070037603378296</v>
      </c>
      <c r="N684" s="24">
        <v>0.2671818733215332</v>
      </c>
      <c r="P684" s="53">
        <v>14.765220700022471</v>
      </c>
      <c r="Q684" s="54">
        <v>623.35951297710551</v>
      </c>
      <c r="R684" s="54">
        <v>14.804894880440324</v>
      </c>
      <c r="S684" s="54">
        <v>631.05553614684754</v>
      </c>
      <c r="T684" s="54">
        <v>3.9674180417852867E-2</v>
      </c>
      <c r="U684" s="54">
        <v>7.696023169742034</v>
      </c>
      <c r="W684" s="69">
        <f t="shared" si="62"/>
        <v>1475898.71048927</v>
      </c>
      <c r="X684" s="69">
        <f t="shared" si="63"/>
        <v>1479858.4325078856</v>
      </c>
      <c r="Y684" s="69">
        <f t="shared" si="60"/>
        <v>3959.7220186155446</v>
      </c>
      <c r="AA684" s="68">
        <f t="shared" si="64"/>
        <v>0</v>
      </c>
      <c r="AB684" s="68">
        <f t="shared" si="65"/>
        <v>1</v>
      </c>
      <c r="AC684" s="68">
        <f t="shared" si="61"/>
        <v>1</v>
      </c>
    </row>
    <row r="685" spans="1:29" x14ac:dyDescent="0.25">
      <c r="A685">
        <v>680</v>
      </c>
      <c r="C685" s="24">
        <v>1.5419453382492065E-2</v>
      </c>
      <c r="D685" s="24">
        <v>1.8010705709457397E-2</v>
      </c>
      <c r="E685" s="24">
        <v>1.0903081132973853</v>
      </c>
      <c r="F685" s="24">
        <v>0</v>
      </c>
      <c r="I685" s="53">
        <v>0</v>
      </c>
      <c r="J685" s="53">
        <v>7612.8169894218445</v>
      </c>
      <c r="K685" s="53">
        <v>0</v>
      </c>
      <c r="L685" s="24">
        <v>0.81178081035614014</v>
      </c>
      <c r="M685" s="24">
        <v>0.78775191307067871</v>
      </c>
      <c r="N685" s="24">
        <v>0.26446306705474854</v>
      </c>
      <c r="P685" s="53">
        <v>14.060727017374315</v>
      </c>
      <c r="Q685" s="54">
        <v>654.68508056798601</v>
      </c>
      <c r="R685" s="54">
        <v>14.055735770380032</v>
      </c>
      <c r="S685" s="54">
        <v>862.61786644534618</v>
      </c>
      <c r="T685" s="54">
        <v>-4.9912469942832161E-3</v>
      </c>
      <c r="U685" s="54">
        <v>207.93278587736017</v>
      </c>
      <c r="W685" s="69">
        <f t="shared" si="62"/>
        <v>1405418.0166568635</v>
      </c>
      <c r="X685" s="69">
        <f t="shared" si="63"/>
        <v>1404710.9591715578</v>
      </c>
      <c r="Y685" s="69">
        <f t="shared" si="60"/>
        <v>-707.05748530568178</v>
      </c>
      <c r="AA685" s="68">
        <f t="shared" si="64"/>
        <v>1</v>
      </c>
      <c r="AB685" s="68">
        <f t="shared" si="65"/>
        <v>0</v>
      </c>
      <c r="AC685" s="68">
        <f t="shared" si="61"/>
        <v>0</v>
      </c>
    </row>
    <row r="686" spans="1:29" x14ac:dyDescent="0.25">
      <c r="A686">
        <v>681</v>
      </c>
      <c r="C686" s="24">
        <v>1.4899700880050659E-2</v>
      </c>
      <c r="D686" s="24">
        <v>2.0604193210601807E-2</v>
      </c>
      <c r="E686" s="24">
        <v>0.27576947038130345</v>
      </c>
      <c r="F686" s="24">
        <v>0</v>
      </c>
      <c r="I686" s="53">
        <v>0</v>
      </c>
      <c r="J686" s="53">
        <v>4546.8308962881565</v>
      </c>
      <c r="K686" s="53">
        <v>0</v>
      </c>
      <c r="L686" s="24">
        <v>0.85764908790588379</v>
      </c>
      <c r="M686" s="24">
        <v>0.67552328109741211</v>
      </c>
      <c r="N686" s="24">
        <v>0.34885835647583008</v>
      </c>
      <c r="P686" s="53">
        <v>14.870964204484855</v>
      </c>
      <c r="Q686" s="54">
        <v>461.97651485008515</v>
      </c>
      <c r="R686" s="54">
        <v>14.908834098837501</v>
      </c>
      <c r="S686" s="54">
        <v>597.89332227351008</v>
      </c>
      <c r="T686" s="54">
        <v>3.7869894352645872E-2</v>
      </c>
      <c r="U686" s="54">
        <v>135.91680742342493</v>
      </c>
      <c r="W686" s="69">
        <f t="shared" si="62"/>
        <v>1486634.4439336355</v>
      </c>
      <c r="X686" s="69">
        <f t="shared" si="63"/>
        <v>1490285.5165614765</v>
      </c>
      <c r="Y686" s="69">
        <f t="shared" si="60"/>
        <v>3651.0726278411621</v>
      </c>
      <c r="AA686" s="68">
        <f t="shared" si="64"/>
        <v>0</v>
      </c>
      <c r="AB686" s="68">
        <f t="shared" si="65"/>
        <v>1</v>
      </c>
      <c r="AC686" s="68">
        <f t="shared" si="61"/>
        <v>1</v>
      </c>
    </row>
    <row r="687" spans="1:29" x14ac:dyDescent="0.25">
      <c r="A687">
        <v>682</v>
      </c>
      <c r="C687" s="24">
        <v>2.160799503326416E-2</v>
      </c>
      <c r="D687" s="24">
        <v>1.4619737863540649E-2</v>
      </c>
      <c r="E687" s="24">
        <v>0.16530627297808156</v>
      </c>
      <c r="F687" s="24">
        <v>0</v>
      </c>
      <c r="I687" s="53">
        <v>0</v>
      </c>
      <c r="J687" s="53">
        <v>6203.15782725811</v>
      </c>
      <c r="K687" s="53">
        <v>0</v>
      </c>
      <c r="L687" s="24">
        <v>0.88685750961303711</v>
      </c>
      <c r="M687" s="24">
        <v>0.73254001140594482</v>
      </c>
      <c r="N687" s="24">
        <v>0.3130640983581543</v>
      </c>
      <c r="P687" s="53">
        <v>15.235175428919414</v>
      </c>
      <c r="Q687" s="54">
        <v>553.24597693012231</v>
      </c>
      <c r="R687" s="54">
        <v>15.311145737507605</v>
      </c>
      <c r="S687" s="54">
        <v>605.82897465592407</v>
      </c>
      <c r="T687" s="54">
        <v>7.5970308588191315E-2</v>
      </c>
      <c r="U687" s="54">
        <v>52.582997725801761</v>
      </c>
      <c r="W687" s="69">
        <f t="shared" si="62"/>
        <v>1522964.2969150112</v>
      </c>
      <c r="X687" s="69">
        <f t="shared" si="63"/>
        <v>1530508.7447761046</v>
      </c>
      <c r="Y687" s="69">
        <f t="shared" si="60"/>
        <v>7544.4478610933302</v>
      </c>
      <c r="AA687" s="68">
        <f t="shared" si="64"/>
        <v>0</v>
      </c>
      <c r="AB687" s="68">
        <f t="shared" si="65"/>
        <v>1</v>
      </c>
      <c r="AC687" s="68">
        <f t="shared" si="61"/>
        <v>1</v>
      </c>
    </row>
    <row r="688" spans="1:29" x14ac:dyDescent="0.25">
      <c r="A688">
        <v>683</v>
      </c>
      <c r="C688" s="24">
        <v>4.9032688140869141E-2</v>
      </c>
      <c r="D688" s="24">
        <v>2.7885854244232178E-2</v>
      </c>
      <c r="E688" s="24">
        <v>0.14756785550223411</v>
      </c>
      <c r="F688" s="24">
        <v>0</v>
      </c>
      <c r="I688" s="53">
        <v>0</v>
      </c>
      <c r="J688" s="53">
        <v>8600.1679301261902</v>
      </c>
      <c r="K688" s="53">
        <v>0</v>
      </c>
      <c r="L688" s="24">
        <v>0.88592064380645752</v>
      </c>
      <c r="M688" s="24">
        <v>0.7721790075302124</v>
      </c>
      <c r="N688" s="24">
        <v>0.29980286955833435</v>
      </c>
      <c r="P688" s="53">
        <v>14.801579295233269</v>
      </c>
      <c r="Q688" s="54">
        <v>622.16465308763952</v>
      </c>
      <c r="R688" s="54">
        <v>14.86923099461395</v>
      </c>
      <c r="S688" s="54">
        <v>613.28445331680052</v>
      </c>
      <c r="T688" s="54">
        <v>6.7651699380681052E-2</v>
      </c>
      <c r="U688" s="54">
        <v>-8.880199770838999</v>
      </c>
      <c r="W688" s="69">
        <f t="shared" si="62"/>
        <v>1479535.7648702392</v>
      </c>
      <c r="X688" s="69">
        <f t="shared" si="63"/>
        <v>1486309.8150080782</v>
      </c>
      <c r="Y688" s="69">
        <f t="shared" si="60"/>
        <v>6774.0501378389436</v>
      </c>
      <c r="AA688" s="68">
        <f t="shared" si="64"/>
        <v>0</v>
      </c>
      <c r="AB688" s="68">
        <f t="shared" si="65"/>
        <v>1</v>
      </c>
      <c r="AC688" s="68">
        <f t="shared" si="61"/>
        <v>1</v>
      </c>
    </row>
    <row r="689" spans="1:29" x14ac:dyDescent="0.25">
      <c r="A689">
        <v>684</v>
      </c>
      <c r="C689" s="24">
        <v>2.1666303277015686E-2</v>
      </c>
      <c r="D689" s="24">
        <v>4.4863700866699219E-2</v>
      </c>
      <c r="E689" s="24">
        <v>0.30063061907551736</v>
      </c>
      <c r="F689" s="24">
        <v>0</v>
      </c>
      <c r="I689" s="53">
        <v>0</v>
      </c>
      <c r="J689" s="53">
        <v>3796.0987538099289</v>
      </c>
      <c r="K689" s="53">
        <v>0</v>
      </c>
      <c r="L689" s="24">
        <v>0.78751611709594727</v>
      </c>
      <c r="M689" s="24">
        <v>0.72547662258148193</v>
      </c>
      <c r="N689" s="24">
        <v>0.31832796335220337</v>
      </c>
      <c r="P689" s="53">
        <v>13.555016689130449</v>
      </c>
      <c r="Q689" s="54">
        <v>479.92998916394242</v>
      </c>
      <c r="R689" s="54">
        <v>13.592499067760537</v>
      </c>
      <c r="S689" s="54">
        <v>605.17447929497541</v>
      </c>
      <c r="T689" s="54">
        <v>3.7482378630087965E-2</v>
      </c>
      <c r="U689" s="54">
        <v>125.24449013103299</v>
      </c>
      <c r="W689" s="69">
        <f t="shared" si="62"/>
        <v>1355021.738923881</v>
      </c>
      <c r="X689" s="69">
        <f t="shared" si="63"/>
        <v>1358644.7322967586</v>
      </c>
      <c r="Y689" s="69">
        <f t="shared" si="60"/>
        <v>3622.9933728777632</v>
      </c>
      <c r="AA689" s="68">
        <f t="shared" si="64"/>
        <v>0</v>
      </c>
      <c r="AB689" s="68">
        <f t="shared" si="65"/>
        <v>1</v>
      </c>
      <c r="AC689" s="68">
        <f t="shared" si="61"/>
        <v>1</v>
      </c>
    </row>
    <row r="690" spans="1:29" x14ac:dyDescent="0.25">
      <c r="A690">
        <v>685</v>
      </c>
      <c r="C690" s="24">
        <v>1.4688655734062195E-2</v>
      </c>
      <c r="D690" s="24">
        <v>3.4170150756835938E-3</v>
      </c>
      <c r="E690" s="24">
        <v>0.23504568748323112</v>
      </c>
      <c r="F690" s="24">
        <v>0</v>
      </c>
      <c r="I690" s="53">
        <v>0</v>
      </c>
      <c r="J690" s="53">
        <v>4236.8914000689983</v>
      </c>
      <c r="K690" s="53">
        <v>0</v>
      </c>
      <c r="L690" s="24">
        <v>0.84334051609039307</v>
      </c>
      <c r="M690" s="24">
        <v>0.72288620471954346</v>
      </c>
      <c r="N690" s="24">
        <v>0.32113087177276611</v>
      </c>
      <c r="P690" s="53">
        <v>14.620306355453209</v>
      </c>
      <c r="Q690" s="54">
        <v>483.59221320498926</v>
      </c>
      <c r="R690" s="54">
        <v>14.663937487111742</v>
      </c>
      <c r="S690" s="54">
        <v>600.32691948304353</v>
      </c>
      <c r="T690" s="54">
        <v>4.3631131658532496E-2</v>
      </c>
      <c r="U690" s="54">
        <v>116.73470627805426</v>
      </c>
      <c r="W690" s="69">
        <f t="shared" si="62"/>
        <v>1461547.043332116</v>
      </c>
      <c r="X690" s="69">
        <f t="shared" si="63"/>
        <v>1465793.4217916911</v>
      </c>
      <c r="Y690" s="69">
        <f t="shared" si="60"/>
        <v>4246.3784595751949</v>
      </c>
      <c r="AA690" s="68">
        <f t="shared" si="64"/>
        <v>0</v>
      </c>
      <c r="AB690" s="68">
        <f t="shared" si="65"/>
        <v>1</v>
      </c>
      <c r="AC690" s="68">
        <f t="shared" si="61"/>
        <v>1</v>
      </c>
    </row>
    <row r="691" spans="1:29" x14ac:dyDescent="0.25">
      <c r="A691">
        <v>686</v>
      </c>
      <c r="C691" s="24">
        <v>8.9076906442642212E-3</v>
      </c>
      <c r="D691" s="24">
        <v>7.9091489315032959E-3</v>
      </c>
      <c r="E691" s="24">
        <v>0.2343086786713833</v>
      </c>
      <c r="F691" s="24">
        <v>0</v>
      </c>
      <c r="I691" s="53">
        <v>0</v>
      </c>
      <c r="J691" s="53">
        <v>5625.6959214806557</v>
      </c>
      <c r="K691" s="53">
        <v>0</v>
      </c>
      <c r="L691" s="24">
        <v>0.8316529393196106</v>
      </c>
      <c r="M691" s="24">
        <v>0.76404827833175659</v>
      </c>
      <c r="N691" s="24">
        <v>0.30595490336418152</v>
      </c>
      <c r="P691" s="53">
        <v>14.529213395088906</v>
      </c>
      <c r="Q691" s="54">
        <v>472.55780976852429</v>
      </c>
      <c r="R691" s="54">
        <v>14.552028558902068</v>
      </c>
      <c r="S691" s="54">
        <v>597.58132771705289</v>
      </c>
      <c r="T691" s="54">
        <v>2.2815163813161732E-2</v>
      </c>
      <c r="U691" s="54">
        <v>125.02351794852859</v>
      </c>
      <c r="W691" s="69">
        <f t="shared" si="62"/>
        <v>1452448.7816991222</v>
      </c>
      <c r="X691" s="69">
        <f t="shared" si="63"/>
        <v>1454605.2745624897</v>
      </c>
      <c r="Y691" s="69">
        <f t="shared" si="60"/>
        <v>2156.4928633676445</v>
      </c>
      <c r="AA691" s="68">
        <f t="shared" si="64"/>
        <v>0</v>
      </c>
      <c r="AB691" s="68">
        <f t="shared" si="65"/>
        <v>1</v>
      </c>
      <c r="AC691" s="68">
        <f t="shared" si="61"/>
        <v>1</v>
      </c>
    </row>
    <row r="692" spans="1:29" x14ac:dyDescent="0.25">
      <c r="A692">
        <v>687</v>
      </c>
      <c r="C692" s="24">
        <v>9.5418989658355713E-3</v>
      </c>
      <c r="D692" s="24">
        <v>1.7040073871612549E-2</v>
      </c>
      <c r="E692" s="24">
        <v>0.31796930836477844</v>
      </c>
      <c r="F692" s="24">
        <v>0</v>
      </c>
      <c r="I692" s="53">
        <v>0</v>
      </c>
      <c r="J692" s="53">
        <v>4985.7329577207565</v>
      </c>
      <c r="K692" s="53">
        <v>0</v>
      </c>
      <c r="L692" s="24">
        <v>0.80257678031921387</v>
      </c>
      <c r="M692" s="24">
        <v>0.76117169857025146</v>
      </c>
      <c r="N692" s="24">
        <v>0.27626776695251465</v>
      </c>
      <c r="P692" s="53">
        <v>14.002395095252949</v>
      </c>
      <c r="Q692" s="54">
        <v>498.28305588447245</v>
      </c>
      <c r="R692" s="54">
        <v>14.028619368932167</v>
      </c>
      <c r="S692" s="54">
        <v>612.55792380059427</v>
      </c>
      <c r="T692" s="54">
        <v>2.6224273679218868E-2</v>
      </c>
      <c r="U692" s="54">
        <v>114.27486791612182</v>
      </c>
      <c r="W692" s="69">
        <f t="shared" si="62"/>
        <v>1399741.2264694104</v>
      </c>
      <c r="X692" s="69">
        <f t="shared" si="63"/>
        <v>1402249.3789694163</v>
      </c>
      <c r="Y692" s="69">
        <f t="shared" si="60"/>
        <v>2508.152500005765</v>
      </c>
      <c r="AA692" s="68">
        <f t="shared" si="64"/>
        <v>0</v>
      </c>
      <c r="AB692" s="68">
        <f t="shared" si="65"/>
        <v>1</v>
      </c>
      <c r="AC692" s="68">
        <f t="shared" si="61"/>
        <v>1</v>
      </c>
    </row>
    <row r="693" spans="1:29" x14ac:dyDescent="0.25">
      <c r="A693">
        <v>688</v>
      </c>
      <c r="C693" s="24">
        <v>4.8214197158813477E-2</v>
      </c>
      <c r="D693" s="24">
        <v>1.4290973544120789E-2</v>
      </c>
      <c r="E693" s="24">
        <v>0.16723879071636705</v>
      </c>
      <c r="F693" s="24">
        <v>0</v>
      </c>
      <c r="I693" s="53">
        <v>0</v>
      </c>
      <c r="J693" s="53">
        <v>6705.4922692477703</v>
      </c>
      <c r="K693" s="53">
        <v>0</v>
      </c>
      <c r="L693" s="24">
        <v>0.84832006692886353</v>
      </c>
      <c r="M693" s="24">
        <v>0.75025266408920288</v>
      </c>
      <c r="N693" s="24">
        <v>0.27372586727142334</v>
      </c>
      <c r="P693" s="53">
        <v>14.193529369035552</v>
      </c>
      <c r="Q693" s="54">
        <v>586.64304045370909</v>
      </c>
      <c r="R693" s="54">
        <v>14.250265017471976</v>
      </c>
      <c r="S693" s="54">
        <v>611.70375024682744</v>
      </c>
      <c r="T693" s="54">
        <v>5.6735648436424313E-2</v>
      </c>
      <c r="U693" s="54">
        <v>25.060709793118349</v>
      </c>
      <c r="W693" s="69">
        <f t="shared" si="62"/>
        <v>1418766.2938631014</v>
      </c>
      <c r="X693" s="69">
        <f t="shared" si="63"/>
        <v>1424414.7979969508</v>
      </c>
      <c r="Y693" s="69">
        <f t="shared" si="60"/>
        <v>5648.5041338493138</v>
      </c>
      <c r="AA693" s="68">
        <f t="shared" si="64"/>
        <v>0</v>
      </c>
      <c r="AB693" s="68">
        <f t="shared" si="65"/>
        <v>1</v>
      </c>
      <c r="AC693" s="68">
        <f t="shared" si="61"/>
        <v>1</v>
      </c>
    </row>
    <row r="694" spans="1:29" x14ac:dyDescent="0.25">
      <c r="A694">
        <v>689</v>
      </c>
      <c r="C694" s="24">
        <v>1.8857210874557495E-2</v>
      </c>
      <c r="D694" s="24">
        <v>2.7875542640686035E-2</v>
      </c>
      <c r="E694" s="24">
        <v>0.34712920220657412</v>
      </c>
      <c r="F694" s="24">
        <v>0</v>
      </c>
      <c r="I694" s="53">
        <v>0</v>
      </c>
      <c r="J694" s="53">
        <v>5331.9940343499184</v>
      </c>
      <c r="K694" s="53">
        <v>0</v>
      </c>
      <c r="L694" s="24">
        <v>0.87338429689407349</v>
      </c>
      <c r="M694" s="24">
        <v>0.78696465492248535</v>
      </c>
      <c r="N694" s="24">
        <v>0.28300154209136963</v>
      </c>
      <c r="P694" s="53">
        <v>15.063178663496563</v>
      </c>
      <c r="Q694" s="54">
        <v>527.48577930980093</v>
      </c>
      <c r="R694" s="54">
        <v>15.110372778003644</v>
      </c>
      <c r="S694" s="54">
        <v>626.0768673078328</v>
      </c>
      <c r="T694" s="54">
        <v>4.7194114507080442E-2</v>
      </c>
      <c r="U694" s="54">
        <v>98.591087998031867</v>
      </c>
      <c r="W694" s="69">
        <f t="shared" si="62"/>
        <v>1505790.3805703465</v>
      </c>
      <c r="X694" s="69">
        <f t="shared" si="63"/>
        <v>1510411.2009330567</v>
      </c>
      <c r="Y694" s="69">
        <f t="shared" si="60"/>
        <v>4620.820362710012</v>
      </c>
      <c r="AA694" s="68">
        <f t="shared" si="64"/>
        <v>0</v>
      </c>
      <c r="AB694" s="68">
        <f t="shared" si="65"/>
        <v>1</v>
      </c>
      <c r="AC694" s="68">
        <f t="shared" si="61"/>
        <v>1</v>
      </c>
    </row>
    <row r="695" spans="1:29" x14ac:dyDescent="0.25">
      <c r="A695">
        <v>690</v>
      </c>
      <c r="C695" s="24">
        <v>3.4383535385131836E-3</v>
      </c>
      <c r="D695" s="24">
        <v>1.2143224477767944E-2</v>
      </c>
      <c r="E695" s="24">
        <v>0.19730465845010431</v>
      </c>
      <c r="F695" s="24">
        <v>0</v>
      </c>
      <c r="I695" s="53">
        <v>0</v>
      </c>
      <c r="J695" s="53">
        <v>4972.431343048811</v>
      </c>
      <c r="K695" s="53">
        <v>0</v>
      </c>
      <c r="L695" s="24">
        <v>0.81253433227539063</v>
      </c>
      <c r="M695" s="24">
        <v>0.71848177909851074</v>
      </c>
      <c r="N695" s="24">
        <v>0.28390678763389587</v>
      </c>
      <c r="P695" s="53">
        <v>14.253919756469639</v>
      </c>
      <c r="Q695" s="54">
        <v>494.01620636406625</v>
      </c>
      <c r="R695" s="54">
        <v>14.293106905881547</v>
      </c>
      <c r="S695" s="54">
        <v>598.97857500238456</v>
      </c>
      <c r="T695" s="54">
        <v>3.9187149411908706E-2</v>
      </c>
      <c r="U695" s="54">
        <v>104.96236863831831</v>
      </c>
      <c r="W695" s="69">
        <f t="shared" si="62"/>
        <v>1424897.9594405997</v>
      </c>
      <c r="X695" s="69">
        <f t="shared" si="63"/>
        <v>1428711.7120131524</v>
      </c>
      <c r="Y695" s="69">
        <f t="shared" si="60"/>
        <v>3813.752572552552</v>
      </c>
      <c r="AA695" s="68">
        <f t="shared" si="64"/>
        <v>0</v>
      </c>
      <c r="AB695" s="68">
        <f t="shared" si="65"/>
        <v>1</v>
      </c>
      <c r="AC695" s="68">
        <f t="shared" si="61"/>
        <v>1</v>
      </c>
    </row>
    <row r="696" spans="1:29" x14ac:dyDescent="0.25">
      <c r="A696">
        <v>691</v>
      </c>
      <c r="C696" s="24">
        <v>2.2480785846710205E-3</v>
      </c>
      <c r="D696" s="24">
        <v>1.1533305048942566E-2</v>
      </c>
      <c r="E696" s="24">
        <v>0.29674978543221886</v>
      </c>
      <c r="F696" s="24">
        <v>0</v>
      </c>
      <c r="I696" s="53">
        <v>0</v>
      </c>
      <c r="J696" s="53">
        <v>5796.0650883615017</v>
      </c>
      <c r="K696" s="53">
        <v>0</v>
      </c>
      <c r="L696" s="24">
        <v>0.83497470617294312</v>
      </c>
      <c r="M696" s="24">
        <v>0.71874403953552246</v>
      </c>
      <c r="N696" s="24">
        <v>0.39040565490722656</v>
      </c>
      <c r="P696" s="53">
        <v>14.655494018517162</v>
      </c>
      <c r="Q696" s="54">
        <v>543.26255368681063</v>
      </c>
      <c r="R696" s="54">
        <v>14.697443025575955</v>
      </c>
      <c r="S696" s="54">
        <v>623.80215120795947</v>
      </c>
      <c r="T696" s="54">
        <v>4.1949007058793342E-2</v>
      </c>
      <c r="U696" s="54">
        <v>80.539597521148835</v>
      </c>
      <c r="W696" s="69">
        <f t="shared" si="62"/>
        <v>1465006.1392980295</v>
      </c>
      <c r="X696" s="69">
        <f t="shared" si="63"/>
        <v>1469120.5004063875</v>
      </c>
      <c r="Y696" s="69">
        <f t="shared" si="60"/>
        <v>4114.3611083581854</v>
      </c>
      <c r="AA696" s="68">
        <f t="shared" si="64"/>
        <v>0</v>
      </c>
      <c r="AB696" s="68">
        <f t="shared" si="65"/>
        <v>1</v>
      </c>
      <c r="AC696" s="68">
        <f t="shared" si="61"/>
        <v>1</v>
      </c>
    </row>
    <row r="697" spans="1:29" x14ac:dyDescent="0.25">
      <c r="A697">
        <v>692</v>
      </c>
      <c r="C697" s="24">
        <v>1.0654017329216003E-2</v>
      </c>
      <c r="D697" s="24">
        <v>9.6938908100128174E-3</v>
      </c>
      <c r="E697" s="24">
        <v>0.24634574605303911</v>
      </c>
      <c r="F697" s="24">
        <v>0</v>
      </c>
      <c r="I697" s="53">
        <v>0</v>
      </c>
      <c r="J697" s="53">
        <v>3145.2765688300133</v>
      </c>
      <c r="K697" s="53">
        <v>0</v>
      </c>
      <c r="L697" s="24">
        <v>0.86082309484481812</v>
      </c>
      <c r="M697" s="24">
        <v>0.73825967311859131</v>
      </c>
      <c r="N697" s="24">
        <v>0.32577365636825562</v>
      </c>
      <c r="P697" s="53">
        <v>14.96776077564075</v>
      </c>
      <c r="Q697" s="54">
        <v>467.83639855908427</v>
      </c>
      <c r="R697" s="54">
        <v>15.024217713702457</v>
      </c>
      <c r="S697" s="54">
        <v>597.54390856631437</v>
      </c>
      <c r="T697" s="54">
        <v>5.6456938061707262E-2</v>
      </c>
      <c r="U697" s="54">
        <v>129.7075100072301</v>
      </c>
      <c r="W697" s="69">
        <f t="shared" si="62"/>
        <v>1496308.2411655157</v>
      </c>
      <c r="X697" s="69">
        <f t="shared" si="63"/>
        <v>1501824.2274616796</v>
      </c>
      <c r="Y697" s="69">
        <f t="shared" si="60"/>
        <v>5515.9862961634963</v>
      </c>
      <c r="AA697" s="68">
        <f t="shared" si="64"/>
        <v>0</v>
      </c>
      <c r="AB697" s="68">
        <f t="shared" si="65"/>
        <v>1</v>
      </c>
      <c r="AC697" s="68">
        <f t="shared" si="61"/>
        <v>1</v>
      </c>
    </row>
    <row r="698" spans="1:29" x14ac:dyDescent="0.25">
      <c r="A698">
        <v>693</v>
      </c>
      <c r="C698" s="24">
        <v>4.6690702438354492E-2</v>
      </c>
      <c r="D698" s="24">
        <v>6.6751837730407715E-3</v>
      </c>
      <c r="E698" s="24">
        <v>0.71030535556213481</v>
      </c>
      <c r="F698" s="24">
        <v>0</v>
      </c>
      <c r="I698" s="53">
        <v>0</v>
      </c>
      <c r="J698" s="53">
        <v>3608.6048930883408</v>
      </c>
      <c r="K698" s="53">
        <v>0</v>
      </c>
      <c r="L698" s="24">
        <v>0.80881416797637939</v>
      </c>
      <c r="M698" s="24">
        <v>0.70798361301422119</v>
      </c>
      <c r="N698" s="24">
        <v>0.31089127063751221</v>
      </c>
      <c r="P698" s="53">
        <v>13.570041564774343</v>
      </c>
      <c r="Q698" s="54">
        <v>461.07245352236987</v>
      </c>
      <c r="R698" s="54">
        <v>13.584141217749305</v>
      </c>
      <c r="S698" s="54">
        <v>626.91119017309347</v>
      </c>
      <c r="T698" s="54">
        <v>1.4099652974962851E-2</v>
      </c>
      <c r="U698" s="54">
        <v>165.8387366507236</v>
      </c>
      <c r="W698" s="69">
        <f t="shared" si="62"/>
        <v>1356543.084023912</v>
      </c>
      <c r="X698" s="69">
        <f t="shared" si="63"/>
        <v>1357787.2105847574</v>
      </c>
      <c r="Y698" s="69">
        <f t="shared" si="60"/>
        <v>1244.1265608455615</v>
      </c>
      <c r="AA698" s="68">
        <f t="shared" si="64"/>
        <v>0</v>
      </c>
      <c r="AB698" s="68">
        <f t="shared" si="65"/>
        <v>1</v>
      </c>
      <c r="AC698" s="68">
        <f t="shared" si="61"/>
        <v>1</v>
      </c>
    </row>
    <row r="699" spans="1:29" x14ac:dyDescent="0.25">
      <c r="A699">
        <v>694</v>
      </c>
      <c r="C699" s="24">
        <v>1.7292425036430359E-2</v>
      </c>
      <c r="D699" s="24">
        <v>3.2042413949966431E-2</v>
      </c>
      <c r="E699" s="24">
        <v>0.46888064194974988</v>
      </c>
      <c r="F699" s="24">
        <v>0</v>
      </c>
      <c r="I699" s="53">
        <v>0</v>
      </c>
      <c r="J699" s="53">
        <v>4235.575906932354</v>
      </c>
      <c r="K699" s="53">
        <v>0</v>
      </c>
      <c r="L699" s="24">
        <v>0.88116353750228882</v>
      </c>
      <c r="M699" s="24">
        <v>0.75095576047897339</v>
      </c>
      <c r="N699" s="24">
        <v>0.31157827377319336</v>
      </c>
      <c r="P699" s="53">
        <v>15.225488833840455</v>
      </c>
      <c r="Q699" s="54">
        <v>486.27766796379058</v>
      </c>
      <c r="R699" s="54">
        <v>15.262274732604896</v>
      </c>
      <c r="S699" s="54">
        <v>622.633953814645</v>
      </c>
      <c r="T699" s="54">
        <v>3.6785898764440716E-2</v>
      </c>
      <c r="U699" s="54">
        <v>136.35628585085442</v>
      </c>
      <c r="W699" s="69">
        <f t="shared" si="62"/>
        <v>1522062.6057160816</v>
      </c>
      <c r="X699" s="69">
        <f t="shared" si="63"/>
        <v>1525604.8393066749</v>
      </c>
      <c r="Y699" s="69">
        <f t="shared" si="60"/>
        <v>3542.2335905932173</v>
      </c>
      <c r="AA699" s="68">
        <f t="shared" si="64"/>
        <v>0</v>
      </c>
      <c r="AB699" s="68">
        <f t="shared" si="65"/>
        <v>1</v>
      </c>
      <c r="AC699" s="68">
        <f t="shared" si="61"/>
        <v>1</v>
      </c>
    </row>
    <row r="700" spans="1:29" x14ac:dyDescent="0.25">
      <c r="A700">
        <v>695</v>
      </c>
      <c r="C700" s="24">
        <v>6.0712844133377075E-3</v>
      </c>
      <c r="D700" s="24">
        <v>1.3080716133117676E-2</v>
      </c>
      <c r="E700" s="24">
        <v>0.25908123191850141</v>
      </c>
      <c r="F700" s="24">
        <v>0</v>
      </c>
      <c r="I700" s="53">
        <v>0</v>
      </c>
      <c r="J700" s="53">
        <v>6986.1626252532005</v>
      </c>
      <c r="K700" s="53">
        <v>0</v>
      </c>
      <c r="L700" s="24">
        <v>0.86179453134536743</v>
      </c>
      <c r="M700" s="24">
        <v>0.73649823665618896</v>
      </c>
      <c r="N700" s="24">
        <v>0.32684636116027832</v>
      </c>
      <c r="P700" s="53">
        <v>15.060048261545976</v>
      </c>
      <c r="Q700" s="54">
        <v>559.6929296009215</v>
      </c>
      <c r="R700" s="54">
        <v>15.11154137318708</v>
      </c>
      <c r="S700" s="54">
        <v>622.54821877735264</v>
      </c>
      <c r="T700" s="54">
        <v>5.149311164110415E-2</v>
      </c>
      <c r="U700" s="54">
        <v>62.855289176431143</v>
      </c>
      <c r="W700" s="69">
        <f t="shared" si="62"/>
        <v>1505445.1332249967</v>
      </c>
      <c r="X700" s="69">
        <f t="shared" si="63"/>
        <v>1510531.5890999306</v>
      </c>
      <c r="Y700" s="69">
        <f t="shared" si="60"/>
        <v>5086.455874933984</v>
      </c>
      <c r="AA700" s="68">
        <f t="shared" si="64"/>
        <v>0</v>
      </c>
      <c r="AB700" s="68">
        <f t="shared" si="65"/>
        <v>1</v>
      </c>
      <c r="AC700" s="68">
        <f t="shared" si="61"/>
        <v>1</v>
      </c>
    </row>
    <row r="701" spans="1:29" x14ac:dyDescent="0.25">
      <c r="A701">
        <v>696</v>
      </c>
      <c r="C701" s="24">
        <v>3.1253039836883545E-2</v>
      </c>
      <c r="D701" s="24">
        <v>1.9840136170387268E-2</v>
      </c>
      <c r="E701" s="24">
        <v>0.23301772232337542</v>
      </c>
      <c r="F701" s="24">
        <v>0</v>
      </c>
      <c r="I701" s="53">
        <v>0</v>
      </c>
      <c r="J701" s="53">
        <v>5484.230350703001</v>
      </c>
      <c r="K701" s="53">
        <v>0</v>
      </c>
      <c r="L701" s="24">
        <v>0.7833404541015625</v>
      </c>
      <c r="M701" s="24">
        <v>0.74964165687561035</v>
      </c>
      <c r="N701" s="24">
        <v>0.32444906234741211</v>
      </c>
      <c r="P701" s="53">
        <v>13.356788756835277</v>
      </c>
      <c r="Q701" s="54">
        <v>557.92650370179126</v>
      </c>
      <c r="R701" s="54">
        <v>13.392907149802728</v>
      </c>
      <c r="S701" s="54">
        <v>617.80726232946813</v>
      </c>
      <c r="T701" s="54">
        <v>3.6118392967450674E-2</v>
      </c>
      <c r="U701" s="54">
        <v>59.880758627676869</v>
      </c>
      <c r="W701" s="69">
        <f t="shared" si="62"/>
        <v>1335120.9491798258</v>
      </c>
      <c r="X701" s="69">
        <f t="shared" si="63"/>
        <v>1338672.9077179434</v>
      </c>
      <c r="Y701" s="69">
        <f t="shared" si="60"/>
        <v>3551.9585381173902</v>
      </c>
      <c r="AA701" s="68">
        <f t="shared" si="64"/>
        <v>0</v>
      </c>
      <c r="AB701" s="68">
        <f t="shared" si="65"/>
        <v>1</v>
      </c>
      <c r="AC701" s="68">
        <f t="shared" si="61"/>
        <v>1</v>
      </c>
    </row>
    <row r="702" spans="1:29" x14ac:dyDescent="0.25">
      <c r="A702">
        <v>697</v>
      </c>
      <c r="C702" s="24">
        <v>3.5238802433013916E-2</v>
      </c>
      <c r="D702" s="24">
        <v>3.3921301364898682E-2</v>
      </c>
      <c r="E702" s="24">
        <v>0.49430063529271634</v>
      </c>
      <c r="F702" s="24">
        <v>0</v>
      </c>
      <c r="I702" s="53">
        <v>0</v>
      </c>
      <c r="J702" s="53">
        <v>3277.990035712719</v>
      </c>
      <c r="K702" s="53">
        <v>0</v>
      </c>
      <c r="L702" s="24">
        <v>0.85162359476089478</v>
      </c>
      <c r="M702" s="24">
        <v>0.76867944002151489</v>
      </c>
      <c r="N702" s="24">
        <v>0.27780675888061523</v>
      </c>
      <c r="P702" s="53">
        <v>14.455606147540056</v>
      </c>
      <c r="Q702" s="54">
        <v>459.25217911233523</v>
      </c>
      <c r="R702" s="54">
        <v>14.484130523624367</v>
      </c>
      <c r="S702" s="54">
        <v>611.56415485521973</v>
      </c>
      <c r="T702" s="54">
        <v>2.8524376084311243E-2</v>
      </c>
      <c r="U702" s="54">
        <v>152.3119757428845</v>
      </c>
      <c r="W702" s="69">
        <f t="shared" si="62"/>
        <v>1445101.3625748933</v>
      </c>
      <c r="X702" s="69">
        <f t="shared" si="63"/>
        <v>1447801.4882075815</v>
      </c>
      <c r="Y702" s="69">
        <f t="shared" si="60"/>
        <v>2700.1256326882399</v>
      </c>
      <c r="AA702" s="68">
        <f t="shared" si="64"/>
        <v>0</v>
      </c>
      <c r="AB702" s="68">
        <f t="shared" si="65"/>
        <v>1</v>
      </c>
      <c r="AC702" s="68">
        <f t="shared" si="61"/>
        <v>1</v>
      </c>
    </row>
    <row r="703" spans="1:29" x14ac:dyDescent="0.25">
      <c r="A703">
        <v>698</v>
      </c>
      <c r="C703" s="24">
        <v>2.3054361343383789E-2</v>
      </c>
      <c r="D703" s="24">
        <v>3.2083392143249512E-3</v>
      </c>
      <c r="E703" s="24">
        <v>0.13488942293642198</v>
      </c>
      <c r="F703" s="24">
        <v>0</v>
      </c>
      <c r="I703" s="53">
        <v>0</v>
      </c>
      <c r="J703" s="53">
        <v>8453.22385430336</v>
      </c>
      <c r="K703" s="53">
        <v>0</v>
      </c>
      <c r="L703" s="24">
        <v>0.93335723876953125</v>
      </c>
      <c r="M703" s="24">
        <v>0.8034205436706543</v>
      </c>
      <c r="N703" s="24">
        <v>0.30569168925285339</v>
      </c>
      <c r="P703" s="53">
        <v>16.044402171684688</v>
      </c>
      <c r="Q703" s="54">
        <v>573.09602494381306</v>
      </c>
      <c r="R703" s="54">
        <v>16.097856110310381</v>
      </c>
      <c r="S703" s="54">
        <v>603.48505602025671</v>
      </c>
      <c r="T703" s="54">
        <v>5.3453938625693809E-2</v>
      </c>
      <c r="U703" s="54">
        <v>30.389031076443644</v>
      </c>
      <c r="W703" s="69">
        <f t="shared" si="62"/>
        <v>1603867.121143525</v>
      </c>
      <c r="X703" s="69">
        <f t="shared" si="63"/>
        <v>1609182.1259750179</v>
      </c>
      <c r="Y703" s="69">
        <f t="shared" si="60"/>
        <v>5315.0048314929372</v>
      </c>
      <c r="AA703" s="68">
        <f t="shared" si="64"/>
        <v>0</v>
      </c>
      <c r="AB703" s="68">
        <f t="shared" si="65"/>
        <v>1</v>
      </c>
      <c r="AC703" s="68">
        <f t="shared" si="61"/>
        <v>1</v>
      </c>
    </row>
    <row r="704" spans="1:29" x14ac:dyDescent="0.25">
      <c r="A704">
        <v>699</v>
      </c>
      <c r="C704" s="24">
        <v>1.2147396802902222E-2</v>
      </c>
      <c r="D704" s="24">
        <v>5.0894320011138916E-3</v>
      </c>
      <c r="E704" s="24">
        <v>0.26435252039939972</v>
      </c>
      <c r="F704" s="24">
        <v>0</v>
      </c>
      <c r="I704" s="53">
        <v>0</v>
      </c>
      <c r="J704" s="53">
        <v>3585.8340561389923</v>
      </c>
      <c r="K704" s="53">
        <v>0</v>
      </c>
      <c r="L704" s="24">
        <v>0.86500591039657593</v>
      </c>
      <c r="M704" s="24">
        <v>0.76528894901275635</v>
      </c>
      <c r="N704" s="24">
        <v>0.34924221038818359</v>
      </c>
      <c r="P704" s="53">
        <v>15.020913133764074</v>
      </c>
      <c r="Q704" s="54">
        <v>505.28764203964278</v>
      </c>
      <c r="R704" s="54">
        <v>15.07391210301782</v>
      </c>
      <c r="S704" s="54">
        <v>608.93047526472583</v>
      </c>
      <c r="T704" s="54">
        <v>5.2998969253746253E-2</v>
      </c>
      <c r="U704" s="54">
        <v>103.64283322508305</v>
      </c>
      <c r="W704" s="69">
        <f t="shared" si="62"/>
        <v>1501586.0257343678</v>
      </c>
      <c r="X704" s="69">
        <f t="shared" si="63"/>
        <v>1506782.2798265172</v>
      </c>
      <c r="Y704" s="69">
        <f t="shared" si="60"/>
        <v>5196.254092149542</v>
      </c>
      <c r="AA704" s="68">
        <f t="shared" si="64"/>
        <v>0</v>
      </c>
      <c r="AB704" s="68">
        <f t="shared" si="65"/>
        <v>1</v>
      </c>
      <c r="AC704" s="68">
        <f t="shared" si="61"/>
        <v>1</v>
      </c>
    </row>
    <row r="705" spans="1:29" x14ac:dyDescent="0.25">
      <c r="A705">
        <v>700</v>
      </c>
      <c r="C705" s="24">
        <v>2.0132720470428467E-2</v>
      </c>
      <c r="D705" s="24">
        <v>5.780792236328125E-2</v>
      </c>
      <c r="E705" s="24">
        <v>0.3006484787414781</v>
      </c>
      <c r="F705" s="24">
        <v>0</v>
      </c>
      <c r="I705" s="53">
        <v>0</v>
      </c>
      <c r="J705" s="53">
        <v>5153.6783576011658</v>
      </c>
      <c r="K705" s="53">
        <v>0</v>
      </c>
      <c r="L705" s="24">
        <v>0.77169704437255859</v>
      </c>
      <c r="M705" s="24">
        <v>0.70389878749847412</v>
      </c>
      <c r="N705" s="24">
        <v>0.33250713348388672</v>
      </c>
      <c r="P705" s="53">
        <v>13.288025972619348</v>
      </c>
      <c r="Q705" s="54">
        <v>540.90560595768613</v>
      </c>
      <c r="R705" s="54">
        <v>13.335600636747444</v>
      </c>
      <c r="S705" s="54">
        <v>623.7506684924773</v>
      </c>
      <c r="T705" s="54">
        <v>4.7574664128095634E-2</v>
      </c>
      <c r="U705" s="54">
        <v>82.845062534791168</v>
      </c>
      <c r="W705" s="69">
        <f t="shared" si="62"/>
        <v>1328261.6916559772</v>
      </c>
      <c r="X705" s="69">
        <f t="shared" si="63"/>
        <v>1332936.3130062521</v>
      </c>
      <c r="Y705" s="69">
        <f t="shared" si="60"/>
        <v>4674.6213502747723</v>
      </c>
      <c r="AA705" s="68">
        <f t="shared" si="64"/>
        <v>0</v>
      </c>
      <c r="AB705" s="68">
        <f t="shared" si="65"/>
        <v>1</v>
      </c>
      <c r="AC705" s="68">
        <f t="shared" si="61"/>
        <v>1</v>
      </c>
    </row>
    <row r="706" spans="1:29" x14ac:dyDescent="0.25">
      <c r="A706">
        <v>701</v>
      </c>
      <c r="C706" s="24">
        <v>2.9190719127655029E-2</v>
      </c>
      <c r="D706" s="24">
        <v>1.194627583026886E-2</v>
      </c>
      <c r="E706" s="24">
        <v>0.23431845660584089</v>
      </c>
      <c r="F706" s="24">
        <v>0</v>
      </c>
      <c r="I706" s="53">
        <v>0</v>
      </c>
      <c r="J706" s="53">
        <v>6361.5106046199799</v>
      </c>
      <c r="K706" s="53">
        <v>0</v>
      </c>
      <c r="L706" s="24">
        <v>0.84955352544784546</v>
      </c>
      <c r="M706" s="24">
        <v>0.70183861255645752</v>
      </c>
      <c r="N706" s="24">
        <v>0.34432840347290039</v>
      </c>
      <c r="P706" s="53">
        <v>14.50745215304944</v>
      </c>
      <c r="Q706" s="54">
        <v>525.76781079322257</v>
      </c>
      <c r="R706" s="54">
        <v>14.553708208158168</v>
      </c>
      <c r="S706" s="54">
        <v>610.23333494479914</v>
      </c>
      <c r="T706" s="54">
        <v>4.6256055108727878E-2</v>
      </c>
      <c r="U706" s="54">
        <v>84.465524151576574</v>
      </c>
      <c r="W706" s="69">
        <f t="shared" si="62"/>
        <v>1450219.4474941508</v>
      </c>
      <c r="X706" s="69">
        <f t="shared" si="63"/>
        <v>1454760.5874808719</v>
      </c>
      <c r="Y706" s="69">
        <f t="shared" si="60"/>
        <v>4541.1399867212112</v>
      </c>
      <c r="AA706" s="68">
        <f t="shared" si="64"/>
        <v>0</v>
      </c>
      <c r="AB706" s="68">
        <f t="shared" si="65"/>
        <v>1</v>
      </c>
      <c r="AC706" s="68">
        <f t="shared" si="61"/>
        <v>1</v>
      </c>
    </row>
    <row r="707" spans="1:29" x14ac:dyDescent="0.25">
      <c r="A707">
        <v>702</v>
      </c>
      <c r="C707" s="24">
        <v>1.6405194997787476E-2</v>
      </c>
      <c r="D707" s="24">
        <v>1.7304465174674988E-2</v>
      </c>
      <c r="E707" s="24">
        <v>0.2368463833894133</v>
      </c>
      <c r="F707" s="24">
        <v>0</v>
      </c>
      <c r="I707" s="53">
        <v>0</v>
      </c>
      <c r="J707" s="53">
        <v>4216.9424705207348</v>
      </c>
      <c r="K707" s="53">
        <v>0</v>
      </c>
      <c r="L707" s="24">
        <v>0.85179674625396729</v>
      </c>
      <c r="M707" s="24">
        <v>0.76669847965240479</v>
      </c>
      <c r="N707" s="24">
        <v>0.25421178340911865</v>
      </c>
      <c r="P707" s="53">
        <v>14.732099889424353</v>
      </c>
      <c r="Q707" s="54">
        <v>510.45081106880485</v>
      </c>
      <c r="R707" s="54">
        <v>14.782847379940632</v>
      </c>
      <c r="S707" s="54">
        <v>606.97226222020686</v>
      </c>
      <c r="T707" s="54">
        <v>5.074749051627947E-2</v>
      </c>
      <c r="U707" s="54">
        <v>96.521451151402005</v>
      </c>
      <c r="W707" s="69">
        <f t="shared" si="62"/>
        <v>1472699.5381313665</v>
      </c>
      <c r="X707" s="69">
        <f t="shared" si="63"/>
        <v>1477677.765731843</v>
      </c>
      <c r="Y707" s="69">
        <f t="shared" si="60"/>
        <v>4978.2276004765445</v>
      </c>
      <c r="AA707" s="68">
        <f t="shared" si="64"/>
        <v>0</v>
      </c>
      <c r="AB707" s="68">
        <f t="shared" si="65"/>
        <v>1</v>
      </c>
      <c r="AC707" s="68">
        <f t="shared" si="61"/>
        <v>1</v>
      </c>
    </row>
    <row r="708" spans="1:29" x14ac:dyDescent="0.25">
      <c r="A708">
        <v>703</v>
      </c>
      <c r="C708" s="24">
        <v>1.1513575911521912E-2</v>
      </c>
      <c r="D708" s="24">
        <v>6.8269073963165283E-3</v>
      </c>
      <c r="E708" s="24">
        <v>0.25216215037032386</v>
      </c>
      <c r="F708" s="24">
        <v>0</v>
      </c>
      <c r="I708" s="53">
        <v>0</v>
      </c>
      <c r="J708" s="53">
        <v>7351.413369178772</v>
      </c>
      <c r="K708" s="53">
        <v>0</v>
      </c>
      <c r="L708" s="24">
        <v>0.84676948189735413</v>
      </c>
      <c r="M708" s="24">
        <v>0.72023463249206543</v>
      </c>
      <c r="N708" s="24">
        <v>0.28671637177467346</v>
      </c>
      <c r="P708" s="53">
        <v>14.711466813326188</v>
      </c>
      <c r="Q708" s="54">
        <v>580.60161509679051</v>
      </c>
      <c r="R708" s="54">
        <v>14.765935078332234</v>
      </c>
      <c r="S708" s="54">
        <v>626.81015748379423</v>
      </c>
      <c r="T708" s="54">
        <v>5.4468265006045513E-2</v>
      </c>
      <c r="U708" s="54">
        <v>46.208542387003718</v>
      </c>
      <c r="W708" s="69">
        <f t="shared" si="62"/>
        <v>1470566.0797175223</v>
      </c>
      <c r="X708" s="69">
        <f t="shared" si="63"/>
        <v>1475966.6976757394</v>
      </c>
      <c r="Y708" s="69">
        <f t="shared" si="60"/>
        <v>5400.6179582175473</v>
      </c>
      <c r="AA708" s="68">
        <f t="shared" si="64"/>
        <v>0</v>
      </c>
      <c r="AB708" s="68">
        <f t="shared" si="65"/>
        <v>1</v>
      </c>
      <c r="AC708" s="68">
        <f t="shared" si="61"/>
        <v>1</v>
      </c>
    </row>
    <row r="709" spans="1:29" x14ac:dyDescent="0.25">
      <c r="A709">
        <v>704</v>
      </c>
      <c r="C709" s="24">
        <v>1.8060952425003052E-2</v>
      </c>
      <c r="D709" s="24">
        <v>8.4181129932403564E-3</v>
      </c>
      <c r="E709" s="24">
        <v>0.28314635588036513</v>
      </c>
      <c r="F709" s="24">
        <v>0</v>
      </c>
      <c r="I709" s="53">
        <v>0</v>
      </c>
      <c r="J709" s="53">
        <v>6107.4225232005119</v>
      </c>
      <c r="K709" s="53">
        <v>0</v>
      </c>
      <c r="L709" s="24">
        <v>0.85040038824081421</v>
      </c>
      <c r="M709" s="24">
        <v>0.74214857816696167</v>
      </c>
      <c r="N709" s="24">
        <v>0.31964600086212158</v>
      </c>
      <c r="P709" s="53">
        <v>14.70559142620235</v>
      </c>
      <c r="Q709" s="54">
        <v>502.84938923601226</v>
      </c>
      <c r="R709" s="54">
        <v>14.73715408662672</v>
      </c>
      <c r="S709" s="54">
        <v>610.11107443817468</v>
      </c>
      <c r="T709" s="54">
        <v>3.1562660424370392E-2</v>
      </c>
      <c r="U709" s="54">
        <v>107.26168520216243</v>
      </c>
      <c r="W709" s="69">
        <f t="shared" si="62"/>
        <v>1470056.293230999</v>
      </c>
      <c r="X709" s="69">
        <f t="shared" si="63"/>
        <v>1473105.2975882338</v>
      </c>
      <c r="Y709" s="69">
        <f t="shared" si="60"/>
        <v>3049.0043572348768</v>
      </c>
      <c r="AA709" s="68">
        <f t="shared" si="64"/>
        <v>0</v>
      </c>
      <c r="AB709" s="68">
        <f t="shared" si="65"/>
        <v>1</v>
      </c>
      <c r="AC709" s="68">
        <f t="shared" si="61"/>
        <v>1</v>
      </c>
    </row>
    <row r="710" spans="1:29" x14ac:dyDescent="0.25">
      <c r="A710">
        <v>705</v>
      </c>
      <c r="C710" s="24">
        <v>8.5020363330841064E-3</v>
      </c>
      <c r="D710" s="24">
        <v>3.7285149097442627E-2</v>
      </c>
      <c r="E710" s="24">
        <v>0.23096953767857928</v>
      </c>
      <c r="F710" s="24">
        <v>0</v>
      </c>
      <c r="I710" s="53">
        <v>0</v>
      </c>
      <c r="J710" s="53">
        <v>5345.1443091034889</v>
      </c>
      <c r="K710" s="53">
        <v>0</v>
      </c>
      <c r="L710" s="24">
        <v>0.87106490135192871</v>
      </c>
      <c r="M710" s="24">
        <v>0.7421722412109375</v>
      </c>
      <c r="N710" s="24">
        <v>0.35314297676086426</v>
      </c>
      <c r="P710" s="53">
        <v>15.178129355825815</v>
      </c>
      <c r="Q710" s="54">
        <v>523.71531811257125</v>
      </c>
      <c r="R710" s="54">
        <v>15.237186601886846</v>
      </c>
      <c r="S710" s="54">
        <v>609.39181073356963</v>
      </c>
      <c r="T710" s="54">
        <v>5.9057246061030355E-2</v>
      </c>
      <c r="U710" s="54">
        <v>85.676492620998374</v>
      </c>
      <c r="W710" s="69">
        <f t="shared" si="62"/>
        <v>1517289.2202644688</v>
      </c>
      <c r="X710" s="69">
        <f t="shared" si="63"/>
        <v>1523109.2683779509</v>
      </c>
      <c r="Y710" s="69">
        <f t="shared" si="60"/>
        <v>5820.0481134820375</v>
      </c>
      <c r="AA710" s="68">
        <f t="shared" si="64"/>
        <v>0</v>
      </c>
      <c r="AB710" s="68">
        <f t="shared" si="65"/>
        <v>1</v>
      </c>
      <c r="AC710" s="68">
        <f t="shared" si="61"/>
        <v>1</v>
      </c>
    </row>
    <row r="711" spans="1:29" x14ac:dyDescent="0.25">
      <c r="A711">
        <v>706</v>
      </c>
      <c r="C711" s="24">
        <v>1.0803967714309692E-2</v>
      </c>
      <c r="D711" s="24">
        <v>8.4835141897201538E-3</v>
      </c>
      <c r="E711" s="24">
        <v>0.41812419052709932</v>
      </c>
      <c r="F711" s="24">
        <v>0</v>
      </c>
      <c r="I711" s="53">
        <v>0</v>
      </c>
      <c r="J711" s="53">
        <v>7195.2259168028831</v>
      </c>
      <c r="K711" s="53">
        <v>0</v>
      </c>
      <c r="L711" s="24">
        <v>0.85496658086776733</v>
      </c>
      <c r="M711" s="24">
        <v>0.71658313274383545</v>
      </c>
      <c r="N711" s="24">
        <v>0.229766845703125</v>
      </c>
      <c r="P711" s="53">
        <v>14.849849034512342</v>
      </c>
      <c r="Q711" s="54">
        <v>629.56562390791396</v>
      </c>
      <c r="R711" s="54">
        <v>14.901022896168353</v>
      </c>
      <c r="S711" s="54">
        <v>678.54195851562224</v>
      </c>
      <c r="T711" s="54">
        <v>5.1173861656010899E-2</v>
      </c>
      <c r="U711" s="54">
        <v>48.976334607708282</v>
      </c>
      <c r="W711" s="69">
        <f t="shared" si="62"/>
        <v>1484355.3378273263</v>
      </c>
      <c r="X711" s="69">
        <f t="shared" si="63"/>
        <v>1489423.7476583198</v>
      </c>
      <c r="Y711" s="69">
        <f t="shared" ref="Y711:Y774" si="66">T711*cRatio-U711</f>
        <v>5068.4098309933825</v>
      </c>
      <c r="AA711" s="68">
        <f t="shared" si="64"/>
        <v>0</v>
      </c>
      <c r="AB711" s="68">
        <f t="shared" si="65"/>
        <v>1</v>
      </c>
      <c r="AC711" s="68">
        <f t="shared" ref="AC711:AC774" si="67">IF(Y711&gt;0,1,0)</f>
        <v>1</v>
      </c>
    </row>
    <row r="712" spans="1:29" x14ac:dyDescent="0.25">
      <c r="A712">
        <v>707</v>
      </c>
      <c r="C712" s="24">
        <v>3.5374164581298828E-2</v>
      </c>
      <c r="D712" s="24">
        <v>1.2494444847106934E-2</v>
      </c>
      <c r="E712" s="24">
        <v>0.27530476224943939</v>
      </c>
      <c r="F712" s="24">
        <v>0</v>
      </c>
      <c r="I712" s="53">
        <v>0</v>
      </c>
      <c r="J712" s="53">
        <v>2386.2719535827637</v>
      </c>
      <c r="K712" s="53">
        <v>0</v>
      </c>
      <c r="L712" s="24">
        <v>0.88852322101593018</v>
      </c>
      <c r="M712" s="24">
        <v>0.74888092279434204</v>
      </c>
      <c r="N712" s="24">
        <v>0.37162971496582031</v>
      </c>
      <c r="P712" s="53">
        <v>15.070175683376823</v>
      </c>
      <c r="Q712" s="54">
        <v>448.04781819339581</v>
      </c>
      <c r="R712" s="54">
        <v>15.120009444336215</v>
      </c>
      <c r="S712" s="54">
        <v>594.06848341232057</v>
      </c>
      <c r="T712" s="54">
        <v>4.9833760959392848E-2</v>
      </c>
      <c r="U712" s="54">
        <v>146.02066521892476</v>
      </c>
      <c r="W712" s="69">
        <f t="shared" si="62"/>
        <v>1506569.5205194887</v>
      </c>
      <c r="X712" s="69">
        <f t="shared" si="63"/>
        <v>1511406.8759502093</v>
      </c>
      <c r="Y712" s="69">
        <f t="shared" si="66"/>
        <v>4837.3554307203603</v>
      </c>
      <c r="AA712" s="68">
        <f t="shared" si="64"/>
        <v>0</v>
      </c>
      <c r="AB712" s="68">
        <f t="shared" si="65"/>
        <v>1</v>
      </c>
      <c r="AC712" s="68">
        <f t="shared" si="67"/>
        <v>1</v>
      </c>
    </row>
    <row r="713" spans="1:29" x14ac:dyDescent="0.25">
      <c r="A713">
        <v>708</v>
      </c>
      <c r="C713" s="24">
        <v>4.4252276420593262E-3</v>
      </c>
      <c r="D713" s="24">
        <v>1.9017338752746582E-2</v>
      </c>
      <c r="E713" s="24">
        <v>0.21726320812425601</v>
      </c>
      <c r="F713" s="24">
        <v>0</v>
      </c>
      <c r="I713" s="53">
        <v>0</v>
      </c>
      <c r="J713" s="53">
        <v>4552.0951971411705</v>
      </c>
      <c r="K713" s="53">
        <v>0</v>
      </c>
      <c r="L713" s="24">
        <v>0.82415550947189331</v>
      </c>
      <c r="M713" s="24">
        <v>0.77094286680221558</v>
      </c>
      <c r="N713" s="24">
        <v>0.2964819073677063</v>
      </c>
      <c r="P713" s="53">
        <v>14.429362876185131</v>
      </c>
      <c r="Q713" s="54">
        <v>540.04659501487083</v>
      </c>
      <c r="R713" s="54">
        <v>14.478950487296384</v>
      </c>
      <c r="S713" s="54">
        <v>611.32367861723549</v>
      </c>
      <c r="T713" s="54">
        <v>4.9587611111252983E-2</v>
      </c>
      <c r="U713" s="54">
        <v>71.277083602364655</v>
      </c>
      <c r="W713" s="69">
        <f t="shared" si="62"/>
        <v>1442396.2410234981</v>
      </c>
      <c r="X713" s="69">
        <f t="shared" si="63"/>
        <v>1447283.7250510212</v>
      </c>
      <c r="Y713" s="69">
        <f t="shared" si="66"/>
        <v>4887.4840275229335</v>
      </c>
      <c r="AA713" s="68">
        <f t="shared" si="64"/>
        <v>0</v>
      </c>
      <c r="AB713" s="68">
        <f t="shared" si="65"/>
        <v>1</v>
      </c>
      <c r="AC713" s="68">
        <f t="shared" si="67"/>
        <v>1</v>
      </c>
    </row>
    <row r="714" spans="1:29" x14ac:dyDescent="0.25">
      <c r="A714">
        <v>709</v>
      </c>
      <c r="C714" s="24">
        <v>1.1362254619598389E-2</v>
      </c>
      <c r="D714" s="24">
        <v>1.6933634877204895E-2</v>
      </c>
      <c r="E714" s="24">
        <v>0.23806712738329913</v>
      </c>
      <c r="F714" s="24">
        <v>0</v>
      </c>
      <c r="I714" s="53">
        <v>0</v>
      </c>
      <c r="J714" s="53">
        <v>7055.1829412579536</v>
      </c>
      <c r="K714" s="53">
        <v>0</v>
      </c>
      <c r="L714" s="24">
        <v>0.83400118350982666</v>
      </c>
      <c r="M714" s="24">
        <v>0.6826174259185791</v>
      </c>
      <c r="N714" s="24">
        <v>0.27969777584075928</v>
      </c>
      <c r="P714" s="53">
        <v>14.464849831621507</v>
      </c>
      <c r="Q714" s="54">
        <v>605.90134464419873</v>
      </c>
      <c r="R714" s="54">
        <v>14.539960110434576</v>
      </c>
      <c r="S714" s="54">
        <v>630.34755901420533</v>
      </c>
      <c r="T714" s="54">
        <v>7.5110278813069087E-2</v>
      </c>
      <c r="U714" s="54">
        <v>24.446214370006601</v>
      </c>
      <c r="W714" s="69">
        <f t="shared" ref="W714:W777" si="68">P714*cRatio-Q714</f>
        <v>1445879.0818175066</v>
      </c>
      <c r="X714" s="69">
        <f t="shared" ref="X714:X777" si="69">R714*cRatio-S714</f>
        <v>1453365.6634844434</v>
      </c>
      <c r="Y714" s="69">
        <f t="shared" si="66"/>
        <v>7486.5816669369024</v>
      </c>
      <c r="AA714" s="68">
        <f t="shared" ref="AA714:AA777" si="70">IF(MAX(W714:X714)=W714,1,0)</f>
        <v>0</v>
      </c>
      <c r="AB714" s="68">
        <f t="shared" ref="AB714:AB777" si="71">IF(MAX(W714:X714)=X714,1,0)</f>
        <v>1</v>
      </c>
      <c r="AC714" s="68">
        <f t="shared" si="67"/>
        <v>1</v>
      </c>
    </row>
    <row r="715" spans="1:29" x14ac:dyDescent="0.25">
      <c r="A715">
        <v>710</v>
      </c>
      <c r="C715" s="24">
        <v>6.119951605796814E-3</v>
      </c>
      <c r="D715" s="24">
        <v>5.9322834014892578E-2</v>
      </c>
      <c r="E715" s="24">
        <v>0.4139327271096207</v>
      </c>
      <c r="F715" s="24">
        <v>0</v>
      </c>
      <c r="I715" s="53">
        <v>0</v>
      </c>
      <c r="J715" s="53">
        <v>5119.7526045143604</v>
      </c>
      <c r="K715" s="53">
        <v>0</v>
      </c>
      <c r="L715" s="24">
        <v>0.80043435096740723</v>
      </c>
      <c r="M715" s="24">
        <v>0.80910348892211914</v>
      </c>
      <c r="N715" s="24">
        <v>0.24488496780395508</v>
      </c>
      <c r="P715" s="53">
        <v>14.010568589624985</v>
      </c>
      <c r="Q715" s="54">
        <v>508.47415523085505</v>
      </c>
      <c r="R715" s="54">
        <v>14.034591046176931</v>
      </c>
      <c r="S715" s="54">
        <v>626.97072352637758</v>
      </c>
      <c r="T715" s="54">
        <v>2.4022456551946902E-2</v>
      </c>
      <c r="U715" s="54">
        <v>118.49656829552254</v>
      </c>
      <c r="W715" s="69">
        <f t="shared" si="68"/>
        <v>1400548.3848072675</v>
      </c>
      <c r="X715" s="69">
        <f t="shared" si="69"/>
        <v>1402832.1338941669</v>
      </c>
      <c r="Y715" s="69">
        <f t="shared" si="66"/>
        <v>2283.7490868991677</v>
      </c>
      <c r="AA715" s="68">
        <f t="shared" si="70"/>
        <v>0</v>
      </c>
      <c r="AB715" s="68">
        <f t="shared" si="71"/>
        <v>1</v>
      </c>
      <c r="AC715" s="68">
        <f t="shared" si="67"/>
        <v>1</v>
      </c>
    </row>
    <row r="716" spans="1:29" x14ac:dyDescent="0.25">
      <c r="A716">
        <v>711</v>
      </c>
      <c r="C716" s="24">
        <v>1.5018776059150696E-2</v>
      </c>
      <c r="D716" s="24">
        <v>1.19895339012146E-2</v>
      </c>
      <c r="E716" s="24">
        <v>0.34318348169760449</v>
      </c>
      <c r="F716" s="24">
        <v>0</v>
      </c>
      <c r="I716" s="53">
        <v>0</v>
      </c>
      <c r="J716" s="53">
        <v>5832.9617604613304</v>
      </c>
      <c r="K716" s="53">
        <v>0</v>
      </c>
      <c r="L716" s="24">
        <v>0.83191657066345215</v>
      </c>
      <c r="M716" s="24">
        <v>0.69559049606323242</v>
      </c>
      <c r="N716" s="24">
        <v>0.31657230854034424</v>
      </c>
      <c r="P716" s="53">
        <v>14.4129851736259</v>
      </c>
      <c r="Q716" s="54">
        <v>505.79271397371275</v>
      </c>
      <c r="R716" s="54">
        <v>14.452741436955565</v>
      </c>
      <c r="S716" s="54">
        <v>617.80396115407666</v>
      </c>
      <c r="T716" s="54">
        <v>3.9756263329664421E-2</v>
      </c>
      <c r="U716" s="54">
        <v>112.01124718036391</v>
      </c>
      <c r="W716" s="69">
        <f t="shared" si="68"/>
        <v>1440792.7246486163</v>
      </c>
      <c r="X716" s="69">
        <f t="shared" si="69"/>
        <v>1444656.3397344025</v>
      </c>
      <c r="Y716" s="69">
        <f t="shared" si="66"/>
        <v>3863.615085786078</v>
      </c>
      <c r="AA716" s="68">
        <f t="shared" si="70"/>
        <v>0</v>
      </c>
      <c r="AB716" s="68">
        <f t="shared" si="71"/>
        <v>1</v>
      </c>
      <c r="AC716" s="68">
        <f t="shared" si="67"/>
        <v>1</v>
      </c>
    </row>
    <row r="717" spans="1:29" x14ac:dyDescent="0.25">
      <c r="A717">
        <v>712</v>
      </c>
      <c r="C717" s="24">
        <v>8.4845125675201416E-3</v>
      </c>
      <c r="D717" s="24">
        <v>1.2410953640937805E-2</v>
      </c>
      <c r="E717" s="24">
        <v>0.10657097526707313</v>
      </c>
      <c r="F717" s="24">
        <v>0</v>
      </c>
      <c r="I717" s="53">
        <v>0</v>
      </c>
      <c r="J717" s="53">
        <v>4601.9395813345909</v>
      </c>
      <c r="K717" s="53">
        <v>0</v>
      </c>
      <c r="L717" s="24">
        <v>0.79822850227355957</v>
      </c>
      <c r="M717" s="24">
        <v>0.76492077112197876</v>
      </c>
      <c r="N717" s="24">
        <v>0.27683871984481812</v>
      </c>
      <c r="P717" s="53">
        <v>13.936155197248572</v>
      </c>
      <c r="Q717" s="54">
        <v>513.25430960119286</v>
      </c>
      <c r="R717" s="54">
        <v>13.975151651136597</v>
      </c>
      <c r="S717" s="54">
        <v>591.98540022525367</v>
      </c>
      <c r="T717" s="54">
        <v>3.8996453888024973E-2</v>
      </c>
      <c r="U717" s="54">
        <v>78.731090624060812</v>
      </c>
      <c r="W717" s="69">
        <f t="shared" si="68"/>
        <v>1393102.2654152561</v>
      </c>
      <c r="X717" s="69">
        <f t="shared" si="69"/>
        <v>1396923.1797134345</v>
      </c>
      <c r="Y717" s="69">
        <f t="shared" si="66"/>
        <v>3820.9142981784362</v>
      </c>
      <c r="AA717" s="68">
        <f t="shared" si="70"/>
        <v>0</v>
      </c>
      <c r="AB717" s="68">
        <f t="shared" si="71"/>
        <v>1</v>
      </c>
      <c r="AC717" s="68">
        <f t="shared" si="67"/>
        <v>1</v>
      </c>
    </row>
    <row r="718" spans="1:29" x14ac:dyDescent="0.25">
      <c r="A718">
        <v>713</v>
      </c>
      <c r="C718" s="24">
        <v>1.2932449579238892E-2</v>
      </c>
      <c r="D718" s="24">
        <v>4.5678317546844482E-3</v>
      </c>
      <c r="E718" s="24">
        <v>0.19430143947370365</v>
      </c>
      <c r="F718" s="24">
        <v>0</v>
      </c>
      <c r="I718" s="53">
        <v>0</v>
      </c>
      <c r="J718" s="53">
        <v>7062.9734545946121</v>
      </c>
      <c r="K718" s="53">
        <v>0</v>
      </c>
      <c r="L718" s="24">
        <v>0.84396809339523315</v>
      </c>
      <c r="M718" s="24">
        <v>0.80012726783752441</v>
      </c>
      <c r="N718" s="24">
        <v>0.30264437198638916</v>
      </c>
      <c r="P718" s="53">
        <v>14.647879438677862</v>
      </c>
      <c r="Q718" s="54">
        <v>666.60830233962406</v>
      </c>
      <c r="R718" s="54">
        <v>14.701296004032237</v>
      </c>
      <c r="S718" s="54">
        <v>633.33977400958906</v>
      </c>
      <c r="T718" s="54">
        <v>5.3416565354375223E-2</v>
      </c>
      <c r="U718" s="54">
        <v>-33.268528330034997</v>
      </c>
      <c r="W718" s="69">
        <f t="shared" si="68"/>
        <v>1464121.3355654464</v>
      </c>
      <c r="X718" s="69">
        <f t="shared" si="69"/>
        <v>1469496.2606292141</v>
      </c>
      <c r="Y718" s="69">
        <f t="shared" si="66"/>
        <v>5374.9250637675577</v>
      </c>
      <c r="AA718" s="68">
        <f t="shared" si="70"/>
        <v>0</v>
      </c>
      <c r="AB718" s="68">
        <f t="shared" si="71"/>
        <v>1</v>
      </c>
      <c r="AC718" s="68">
        <f t="shared" si="67"/>
        <v>1</v>
      </c>
    </row>
    <row r="719" spans="1:29" x14ac:dyDescent="0.25">
      <c r="A719">
        <v>714</v>
      </c>
      <c r="C719" s="24">
        <v>2.8820931911468506E-2</v>
      </c>
      <c r="D719" s="24">
        <v>1.4116168022155762E-3</v>
      </c>
      <c r="E719" s="24">
        <v>0.2208742136830058</v>
      </c>
      <c r="F719" s="24">
        <v>0</v>
      </c>
      <c r="I719" s="53">
        <v>0</v>
      </c>
      <c r="J719" s="53">
        <v>8310.8991384506226</v>
      </c>
      <c r="K719" s="53">
        <v>0</v>
      </c>
      <c r="L719" s="24">
        <v>0.89051425457000732</v>
      </c>
      <c r="M719" s="24">
        <v>0.77979886531829834</v>
      </c>
      <c r="N719" s="24">
        <v>0.26420688629150391</v>
      </c>
      <c r="P719" s="53">
        <v>15.217057822668403</v>
      </c>
      <c r="Q719" s="54">
        <v>587.79061826191958</v>
      </c>
      <c r="R719" s="54">
        <v>15.263041013360102</v>
      </c>
      <c r="S719" s="54">
        <v>622.32890632883903</v>
      </c>
      <c r="T719" s="54">
        <v>4.5983190691698539E-2</v>
      </c>
      <c r="U719" s="54">
        <v>34.538288066919449</v>
      </c>
      <c r="W719" s="69">
        <f t="shared" si="68"/>
        <v>1521117.9916485783</v>
      </c>
      <c r="X719" s="69">
        <f t="shared" si="69"/>
        <v>1525681.7724296814</v>
      </c>
      <c r="Y719" s="69">
        <f t="shared" si="66"/>
        <v>4563.7807811029343</v>
      </c>
      <c r="AA719" s="68">
        <f t="shared" si="70"/>
        <v>0</v>
      </c>
      <c r="AB719" s="68">
        <f t="shared" si="71"/>
        <v>1</v>
      </c>
      <c r="AC719" s="68">
        <f t="shared" si="67"/>
        <v>1</v>
      </c>
    </row>
    <row r="720" spans="1:29" x14ac:dyDescent="0.25">
      <c r="A720">
        <v>715</v>
      </c>
      <c r="C720" s="24">
        <v>1.8982261419296265E-2</v>
      </c>
      <c r="D720" s="24">
        <v>2.5655388832092285E-2</v>
      </c>
      <c r="E720" s="24">
        <v>0.23742578368185485</v>
      </c>
      <c r="F720" s="24">
        <v>0</v>
      </c>
      <c r="I720" s="53">
        <v>0</v>
      </c>
      <c r="J720" s="53">
        <v>7262.9796341061592</v>
      </c>
      <c r="K720" s="53">
        <v>0</v>
      </c>
      <c r="L720" s="24">
        <v>0.84718132019042969</v>
      </c>
      <c r="M720" s="24">
        <v>0.77494847774505615</v>
      </c>
      <c r="N720" s="24">
        <v>0.27898567914962769</v>
      </c>
      <c r="P720" s="53">
        <v>14.630560487499695</v>
      </c>
      <c r="Q720" s="54">
        <v>537.40470886812352</v>
      </c>
      <c r="R720" s="54">
        <v>14.66822743476035</v>
      </c>
      <c r="S720" s="54">
        <v>613.49934487874373</v>
      </c>
      <c r="T720" s="54">
        <v>3.7666947260655448E-2</v>
      </c>
      <c r="U720" s="54">
        <v>76.094636010620206</v>
      </c>
      <c r="W720" s="69">
        <f t="shared" si="68"/>
        <v>1462518.6440411014</v>
      </c>
      <c r="X720" s="69">
        <f t="shared" si="69"/>
        <v>1466209.2441311562</v>
      </c>
      <c r="Y720" s="69">
        <f t="shared" si="66"/>
        <v>3690.6000900549243</v>
      </c>
      <c r="AA720" s="68">
        <f t="shared" si="70"/>
        <v>0</v>
      </c>
      <c r="AB720" s="68">
        <f t="shared" si="71"/>
        <v>1</v>
      </c>
      <c r="AC720" s="68">
        <f t="shared" si="67"/>
        <v>1</v>
      </c>
    </row>
    <row r="721" spans="1:29" x14ac:dyDescent="0.25">
      <c r="A721">
        <v>716</v>
      </c>
      <c r="C721" s="24">
        <v>1.0747700929641724E-2</v>
      </c>
      <c r="D721" s="24">
        <v>2.7288734912872314E-2</v>
      </c>
      <c r="E721" s="24">
        <v>0.19104856116594029</v>
      </c>
      <c r="F721" s="24">
        <v>0</v>
      </c>
      <c r="I721" s="53">
        <v>0</v>
      </c>
      <c r="J721" s="53">
        <v>5961.8125669658184</v>
      </c>
      <c r="K721" s="53">
        <v>0</v>
      </c>
      <c r="L721" s="24">
        <v>0.85651922225952148</v>
      </c>
      <c r="M721" s="24">
        <v>0.721821129322052</v>
      </c>
      <c r="N721" s="24">
        <v>0.30305692553520203</v>
      </c>
      <c r="P721" s="53">
        <v>14.893326590741424</v>
      </c>
      <c r="Q721" s="54">
        <v>530.30428657574691</v>
      </c>
      <c r="R721" s="54">
        <v>14.952355143980423</v>
      </c>
      <c r="S721" s="54">
        <v>605.42190246416362</v>
      </c>
      <c r="T721" s="54">
        <v>5.9028553238999137E-2</v>
      </c>
      <c r="U721" s="54">
        <v>75.117615888416708</v>
      </c>
      <c r="W721" s="69">
        <f t="shared" si="68"/>
        <v>1488802.3547875667</v>
      </c>
      <c r="X721" s="69">
        <f t="shared" si="69"/>
        <v>1494630.0924955781</v>
      </c>
      <c r="Y721" s="69">
        <f t="shared" si="66"/>
        <v>5827.7377080114975</v>
      </c>
      <c r="AA721" s="68">
        <f t="shared" si="70"/>
        <v>0</v>
      </c>
      <c r="AB721" s="68">
        <f t="shared" si="71"/>
        <v>1</v>
      </c>
      <c r="AC721" s="68">
        <f t="shared" si="67"/>
        <v>1</v>
      </c>
    </row>
    <row r="722" spans="1:29" x14ac:dyDescent="0.25">
      <c r="A722">
        <v>717</v>
      </c>
      <c r="C722" s="24">
        <v>5.19600510597229E-3</v>
      </c>
      <c r="D722" s="24">
        <v>1.6657561063766479E-2</v>
      </c>
      <c r="E722" s="24">
        <v>0.4199788836806827</v>
      </c>
      <c r="F722" s="24">
        <v>0</v>
      </c>
      <c r="I722" s="53">
        <v>0</v>
      </c>
      <c r="J722" s="53">
        <v>5058.0082461237907</v>
      </c>
      <c r="K722" s="53">
        <v>0</v>
      </c>
      <c r="L722" s="24">
        <v>0.85202324390411377</v>
      </c>
      <c r="M722" s="24">
        <v>0.65315723419189453</v>
      </c>
      <c r="N722" s="24">
        <v>0.29120463132858276</v>
      </c>
      <c r="P722" s="53">
        <v>14.888794091696056</v>
      </c>
      <c r="Q722" s="54">
        <v>491.48840417787375</v>
      </c>
      <c r="R722" s="54">
        <v>14.936418839328393</v>
      </c>
      <c r="S722" s="54">
        <v>620.35895056857191</v>
      </c>
      <c r="T722" s="54">
        <v>4.7624747632337261E-2</v>
      </c>
      <c r="U722" s="54">
        <v>128.87054639069817</v>
      </c>
      <c r="W722" s="69">
        <f t="shared" si="68"/>
        <v>1488387.9207654279</v>
      </c>
      <c r="X722" s="69">
        <f t="shared" si="69"/>
        <v>1493021.5249822708</v>
      </c>
      <c r="Y722" s="69">
        <f t="shared" si="66"/>
        <v>4633.6042168430276</v>
      </c>
      <c r="AA722" s="68">
        <f t="shared" si="70"/>
        <v>0</v>
      </c>
      <c r="AB722" s="68">
        <f t="shared" si="71"/>
        <v>1</v>
      </c>
      <c r="AC722" s="68">
        <f t="shared" si="67"/>
        <v>1</v>
      </c>
    </row>
    <row r="723" spans="1:29" x14ac:dyDescent="0.25">
      <c r="A723">
        <v>718</v>
      </c>
      <c r="C723" s="24">
        <v>1.4159828424453735E-2</v>
      </c>
      <c r="D723" s="24">
        <v>6.6171169281005859E-2</v>
      </c>
      <c r="E723" s="24">
        <v>0.12871756921964703</v>
      </c>
      <c r="F723" s="24">
        <v>0</v>
      </c>
      <c r="I723" s="53">
        <v>0</v>
      </c>
      <c r="J723" s="53">
        <v>5954.8532590270042</v>
      </c>
      <c r="K723" s="53">
        <v>0</v>
      </c>
      <c r="L723" s="24">
        <v>0.86472484469413757</v>
      </c>
      <c r="M723" s="24">
        <v>0.75913089513778687</v>
      </c>
      <c r="N723" s="24">
        <v>0.31579184532165527</v>
      </c>
      <c r="P723" s="53">
        <v>14.982154707813564</v>
      </c>
      <c r="Q723" s="54">
        <v>524.55918238426341</v>
      </c>
      <c r="R723" s="54">
        <v>15.04793571385051</v>
      </c>
      <c r="S723" s="54">
        <v>596.07048058726639</v>
      </c>
      <c r="T723" s="54">
        <v>6.5781006036946366E-2</v>
      </c>
      <c r="U723" s="54">
        <v>71.51129820300298</v>
      </c>
      <c r="W723" s="69">
        <f t="shared" si="68"/>
        <v>1497690.911598972</v>
      </c>
      <c r="X723" s="69">
        <f t="shared" si="69"/>
        <v>1504197.5009044639</v>
      </c>
      <c r="Y723" s="69">
        <f t="shared" si="66"/>
        <v>6506.5893054916332</v>
      </c>
      <c r="AA723" s="68">
        <f t="shared" si="70"/>
        <v>0</v>
      </c>
      <c r="AB723" s="68">
        <f t="shared" si="71"/>
        <v>1</v>
      </c>
      <c r="AC723" s="68">
        <f t="shared" si="67"/>
        <v>1</v>
      </c>
    </row>
    <row r="724" spans="1:29" x14ac:dyDescent="0.25">
      <c r="A724">
        <v>719</v>
      </c>
      <c r="C724" s="24">
        <v>8.1744790077209473E-3</v>
      </c>
      <c r="D724" s="24">
        <v>4.2543709278106689E-3</v>
      </c>
      <c r="E724" s="24">
        <v>0.21545313107999406</v>
      </c>
      <c r="F724" s="24">
        <v>0</v>
      </c>
      <c r="I724" s="53">
        <v>0</v>
      </c>
      <c r="J724" s="53">
        <v>2962.2390866279602</v>
      </c>
      <c r="K724" s="53">
        <v>0</v>
      </c>
      <c r="L724" s="24">
        <v>0.86519032716751099</v>
      </c>
      <c r="M724" s="24">
        <v>0.73728126287460327</v>
      </c>
      <c r="N724" s="24">
        <v>0.31559312343597412</v>
      </c>
      <c r="P724" s="53">
        <v>15.085108344658316</v>
      </c>
      <c r="Q724" s="54">
        <v>487.16020718401626</v>
      </c>
      <c r="R724" s="54">
        <v>15.141610955818503</v>
      </c>
      <c r="S724" s="54">
        <v>599.32429402814273</v>
      </c>
      <c r="T724" s="54">
        <v>5.6502611160187399E-2</v>
      </c>
      <c r="U724" s="54">
        <v>112.16408684412647</v>
      </c>
      <c r="W724" s="69">
        <f t="shared" si="68"/>
        <v>1508023.6742586475</v>
      </c>
      <c r="X724" s="69">
        <f t="shared" si="69"/>
        <v>1513561.7712878222</v>
      </c>
      <c r="Y724" s="69">
        <f t="shared" si="66"/>
        <v>5538.0970291746135</v>
      </c>
      <c r="AA724" s="68">
        <f t="shared" si="70"/>
        <v>0</v>
      </c>
      <c r="AB724" s="68">
        <f t="shared" si="71"/>
        <v>1</v>
      </c>
      <c r="AC724" s="68">
        <f t="shared" si="67"/>
        <v>1</v>
      </c>
    </row>
    <row r="725" spans="1:29" x14ac:dyDescent="0.25">
      <c r="A725">
        <v>720</v>
      </c>
      <c r="C725" s="24">
        <v>1.4007687568664551E-3</v>
      </c>
      <c r="D725" s="24">
        <v>1.0414570569992065E-2</v>
      </c>
      <c r="E725" s="24">
        <v>0.490323051137393</v>
      </c>
      <c r="F725" s="24">
        <v>0</v>
      </c>
      <c r="I725" s="53">
        <v>0</v>
      </c>
      <c r="J725" s="53">
        <v>5688.7464597821236</v>
      </c>
      <c r="K725" s="53">
        <v>0</v>
      </c>
      <c r="L725" s="24">
        <v>0.82295328378677368</v>
      </c>
      <c r="M725" s="24">
        <v>0.7325553297996521</v>
      </c>
      <c r="N725" s="24">
        <v>0.36089706420898438</v>
      </c>
      <c r="P725" s="53">
        <v>14.472312025995866</v>
      </c>
      <c r="Q725" s="54">
        <v>492.93099292361364</v>
      </c>
      <c r="R725" s="54">
        <v>14.494325449643751</v>
      </c>
      <c r="S725" s="54">
        <v>627.94596117718891</v>
      </c>
      <c r="T725" s="54">
        <v>2.2013423647885944E-2</v>
      </c>
      <c r="U725" s="54">
        <v>135.01496825357526</v>
      </c>
      <c r="W725" s="69">
        <f t="shared" si="68"/>
        <v>1446738.2716066628</v>
      </c>
      <c r="X725" s="69">
        <f t="shared" si="69"/>
        <v>1448804.5990031981</v>
      </c>
      <c r="Y725" s="69">
        <f t="shared" si="66"/>
        <v>2066.327396535019</v>
      </c>
      <c r="AA725" s="68">
        <f t="shared" si="70"/>
        <v>0</v>
      </c>
      <c r="AB725" s="68">
        <f t="shared" si="71"/>
        <v>1</v>
      </c>
      <c r="AC725" s="68">
        <f t="shared" si="67"/>
        <v>1</v>
      </c>
    </row>
    <row r="726" spans="1:29" x14ac:dyDescent="0.25">
      <c r="A726">
        <v>721</v>
      </c>
      <c r="C726" s="24">
        <v>1.0297983884811401E-2</v>
      </c>
      <c r="D726" s="24">
        <v>7.1897953748703003E-3</v>
      </c>
      <c r="E726" s="24">
        <v>0.16263153926590013</v>
      </c>
      <c r="F726" s="24">
        <v>0</v>
      </c>
      <c r="I726" s="53">
        <v>0</v>
      </c>
      <c r="J726" s="53">
        <v>3539.6264865994453</v>
      </c>
      <c r="K726" s="53">
        <v>0</v>
      </c>
      <c r="L726" s="24">
        <v>0.84954950213432312</v>
      </c>
      <c r="M726" s="24">
        <v>0.72638052701950073</v>
      </c>
      <c r="N726" s="24">
        <v>0.29470479488372803</v>
      </c>
      <c r="P726" s="53">
        <v>14.764965063180817</v>
      </c>
      <c r="Q726" s="54">
        <v>493.95546689506716</v>
      </c>
      <c r="R726" s="54">
        <v>14.837092226169553</v>
      </c>
      <c r="S726" s="54">
        <v>595.63364403160153</v>
      </c>
      <c r="T726" s="54">
        <v>7.2127162988735449E-2</v>
      </c>
      <c r="U726" s="54">
        <v>101.67817713653437</v>
      </c>
      <c r="W726" s="69">
        <f t="shared" si="68"/>
        <v>1476002.5508511865</v>
      </c>
      <c r="X726" s="69">
        <f t="shared" si="69"/>
        <v>1483113.5889729236</v>
      </c>
      <c r="Y726" s="69">
        <f t="shared" si="66"/>
        <v>7111.0381217370114</v>
      </c>
      <c r="AA726" s="68">
        <f t="shared" si="70"/>
        <v>0</v>
      </c>
      <c r="AB726" s="68">
        <f t="shared" si="71"/>
        <v>1</v>
      </c>
      <c r="AC726" s="68">
        <f t="shared" si="67"/>
        <v>1</v>
      </c>
    </row>
    <row r="727" spans="1:29" x14ac:dyDescent="0.25">
      <c r="A727">
        <v>722</v>
      </c>
      <c r="C727" s="24">
        <v>2.5613903999328613E-2</v>
      </c>
      <c r="D727" s="24">
        <v>2.9679536819458008E-3</v>
      </c>
      <c r="E727" s="24">
        <v>0.31812801541553687</v>
      </c>
      <c r="F727" s="24">
        <v>0</v>
      </c>
      <c r="I727" s="53">
        <v>0</v>
      </c>
      <c r="J727" s="53">
        <v>4097.1557609736919</v>
      </c>
      <c r="K727" s="53">
        <v>0</v>
      </c>
      <c r="L727" s="24">
        <v>0.8388250470161438</v>
      </c>
      <c r="M727" s="24">
        <v>0.7528756856918335</v>
      </c>
      <c r="N727" s="24">
        <v>0.2537226676940918</v>
      </c>
      <c r="P727" s="53">
        <v>14.366875738402891</v>
      </c>
      <c r="Q727" s="54">
        <v>511.85938540598102</v>
      </c>
      <c r="R727" s="54">
        <v>14.414288888915857</v>
      </c>
      <c r="S727" s="54">
        <v>617.18912854403516</v>
      </c>
      <c r="T727" s="54">
        <v>4.741315051296624E-2</v>
      </c>
      <c r="U727" s="54">
        <v>105.32974313805414</v>
      </c>
      <c r="W727" s="69">
        <f t="shared" si="68"/>
        <v>1436175.7144548832</v>
      </c>
      <c r="X727" s="69">
        <f t="shared" si="69"/>
        <v>1440811.6997630417</v>
      </c>
      <c r="Y727" s="69">
        <f t="shared" si="66"/>
        <v>4635.9853081585698</v>
      </c>
      <c r="AA727" s="68">
        <f t="shared" si="70"/>
        <v>0</v>
      </c>
      <c r="AB727" s="68">
        <f t="shared" si="71"/>
        <v>1</v>
      </c>
      <c r="AC727" s="68">
        <f t="shared" si="67"/>
        <v>1</v>
      </c>
    </row>
    <row r="728" spans="1:29" x14ac:dyDescent="0.25">
      <c r="A728">
        <v>723</v>
      </c>
      <c r="C728" s="24">
        <v>1.1183828115463257E-2</v>
      </c>
      <c r="D728" s="24">
        <v>3.0000984668731689E-2</v>
      </c>
      <c r="E728" s="24">
        <v>0.2893611031727325</v>
      </c>
      <c r="F728" s="24">
        <v>0</v>
      </c>
      <c r="I728" s="53">
        <v>0</v>
      </c>
      <c r="J728" s="53">
        <v>3240.8535480499268</v>
      </c>
      <c r="K728" s="53">
        <v>0</v>
      </c>
      <c r="L728" s="24">
        <v>0.789703369140625</v>
      </c>
      <c r="M728" s="24">
        <v>0.72344690561294556</v>
      </c>
      <c r="N728" s="24">
        <v>0.23134231567382813</v>
      </c>
      <c r="P728" s="53">
        <v>13.735793417747772</v>
      </c>
      <c r="Q728" s="54">
        <v>472.96228642956817</v>
      </c>
      <c r="R728" s="54">
        <v>13.77618093702343</v>
      </c>
      <c r="S728" s="54">
        <v>602.1437683330098</v>
      </c>
      <c r="T728" s="54">
        <v>4.0387519275657979E-2</v>
      </c>
      <c r="U728" s="54">
        <v>129.18148190344164</v>
      </c>
      <c r="W728" s="69">
        <f t="shared" si="68"/>
        <v>1373106.3794883478</v>
      </c>
      <c r="X728" s="69">
        <f t="shared" si="69"/>
        <v>1377015.9499340102</v>
      </c>
      <c r="Y728" s="69">
        <f t="shared" si="66"/>
        <v>3909.5704456623562</v>
      </c>
      <c r="AA728" s="68">
        <f t="shared" si="70"/>
        <v>0</v>
      </c>
      <c r="AB728" s="68">
        <f t="shared" si="71"/>
        <v>1</v>
      </c>
      <c r="AC728" s="68">
        <f t="shared" si="67"/>
        <v>1</v>
      </c>
    </row>
    <row r="729" spans="1:29" x14ac:dyDescent="0.25">
      <c r="A729">
        <v>724</v>
      </c>
      <c r="C729" s="24">
        <v>2.4741798639297485E-2</v>
      </c>
      <c r="D729" s="24">
        <v>1.3553902506828308E-2</v>
      </c>
      <c r="E729" s="24">
        <v>0.34637285658539202</v>
      </c>
      <c r="F729" s="24">
        <v>0</v>
      </c>
      <c r="I729" s="53">
        <v>0</v>
      </c>
      <c r="J729" s="53">
        <v>6900.1363590359688</v>
      </c>
      <c r="K729" s="53">
        <v>0</v>
      </c>
      <c r="L729" s="24">
        <v>0.82092404365539551</v>
      </c>
      <c r="M729" s="24">
        <v>0.77791285514831543</v>
      </c>
      <c r="N729" s="24">
        <v>0.26836836338043213</v>
      </c>
      <c r="P729" s="53">
        <v>14.106825360538288</v>
      </c>
      <c r="Q729" s="54">
        <v>518.22433956986924</v>
      </c>
      <c r="R729" s="54">
        <v>14.129442927712697</v>
      </c>
      <c r="S729" s="54">
        <v>622.5270151332046</v>
      </c>
      <c r="T729" s="54">
        <v>2.2617567174409103E-2</v>
      </c>
      <c r="U729" s="54">
        <v>104.30267556333536</v>
      </c>
      <c r="W729" s="69">
        <f t="shared" si="68"/>
        <v>1410164.311714259</v>
      </c>
      <c r="X729" s="69">
        <f t="shared" si="69"/>
        <v>1412321.7657561365</v>
      </c>
      <c r="Y729" s="69">
        <f t="shared" si="66"/>
        <v>2157.454041877575</v>
      </c>
      <c r="AA729" s="68">
        <f t="shared" si="70"/>
        <v>0</v>
      </c>
      <c r="AB729" s="68">
        <f t="shared" si="71"/>
        <v>1</v>
      </c>
      <c r="AC729" s="68">
        <f t="shared" si="67"/>
        <v>1</v>
      </c>
    </row>
    <row r="730" spans="1:29" x14ac:dyDescent="0.25">
      <c r="A730">
        <v>725</v>
      </c>
      <c r="C730" s="24">
        <v>1.1608988046646118E-2</v>
      </c>
      <c r="D730" s="24">
        <v>1.0925069451332092E-2</v>
      </c>
      <c r="E730" s="24">
        <v>0.25596453689056003</v>
      </c>
      <c r="F730" s="24">
        <v>0</v>
      </c>
      <c r="I730" s="53">
        <v>0</v>
      </c>
      <c r="J730" s="53">
        <v>7590.0368392467499</v>
      </c>
      <c r="K730" s="53">
        <v>0</v>
      </c>
      <c r="L730" s="24">
        <v>0.82469511032104492</v>
      </c>
      <c r="M730" s="24">
        <v>0.73795169591903687</v>
      </c>
      <c r="N730" s="24">
        <v>0.36819839477539063</v>
      </c>
      <c r="P730" s="53">
        <v>14.338690193979893</v>
      </c>
      <c r="Q730" s="54">
        <v>589.2390086297379</v>
      </c>
      <c r="R730" s="54">
        <v>14.382468682489664</v>
      </c>
      <c r="S730" s="54">
        <v>629.86564290795366</v>
      </c>
      <c r="T730" s="54">
        <v>4.3778488509770952E-2</v>
      </c>
      <c r="U730" s="54">
        <v>40.626634278215761</v>
      </c>
      <c r="W730" s="69">
        <f t="shared" si="68"/>
        <v>1433279.7803893597</v>
      </c>
      <c r="X730" s="69">
        <f t="shared" si="69"/>
        <v>1437617.0026060585</v>
      </c>
      <c r="Y730" s="69">
        <f t="shared" si="66"/>
        <v>4337.2222166988795</v>
      </c>
      <c r="AA730" s="68">
        <f t="shared" si="70"/>
        <v>0</v>
      </c>
      <c r="AB730" s="68">
        <f t="shared" si="71"/>
        <v>1</v>
      </c>
      <c r="AC730" s="68">
        <f t="shared" si="67"/>
        <v>1</v>
      </c>
    </row>
    <row r="731" spans="1:29" x14ac:dyDescent="0.25">
      <c r="A731">
        <v>726</v>
      </c>
      <c r="C731" s="24">
        <v>4.1232705116271973E-2</v>
      </c>
      <c r="D731" s="24">
        <v>1.1973083019256592E-2</v>
      </c>
      <c r="E731" s="24">
        <v>0.19761759054725764</v>
      </c>
      <c r="F731" s="24">
        <v>0</v>
      </c>
      <c r="I731" s="53">
        <v>0</v>
      </c>
      <c r="J731" s="53">
        <v>4040.6081825494766</v>
      </c>
      <c r="K731" s="53">
        <v>0</v>
      </c>
      <c r="L731" s="24">
        <v>0.7894141674041748</v>
      </c>
      <c r="M731" s="24">
        <v>0.75432443618774414</v>
      </c>
      <c r="N731" s="24">
        <v>0.31676346063613892</v>
      </c>
      <c r="P731" s="53">
        <v>13.340891074667008</v>
      </c>
      <c r="Q731" s="54">
        <v>466.07868517317974</v>
      </c>
      <c r="R731" s="54">
        <v>13.363311876405746</v>
      </c>
      <c r="S731" s="54">
        <v>593.41506425101511</v>
      </c>
      <c r="T731" s="54">
        <v>2.242080173873795E-2</v>
      </c>
      <c r="U731" s="54">
        <v>127.33637907783537</v>
      </c>
      <c r="W731" s="69">
        <f t="shared" si="68"/>
        <v>1333623.0287815277</v>
      </c>
      <c r="X731" s="69">
        <f t="shared" si="69"/>
        <v>1335737.7725763235</v>
      </c>
      <c r="Y731" s="69">
        <f t="shared" si="66"/>
        <v>2114.7437947959597</v>
      </c>
      <c r="AA731" s="68">
        <f t="shared" si="70"/>
        <v>0</v>
      </c>
      <c r="AB731" s="68">
        <f t="shared" si="71"/>
        <v>1</v>
      </c>
      <c r="AC731" s="68">
        <f t="shared" si="67"/>
        <v>1</v>
      </c>
    </row>
    <row r="732" spans="1:29" x14ac:dyDescent="0.25">
      <c r="A732">
        <v>727</v>
      </c>
      <c r="C732" s="24">
        <v>1.3871639966964722E-2</v>
      </c>
      <c r="D732" s="24">
        <v>3.5501599311828613E-2</v>
      </c>
      <c r="E732" s="24">
        <v>0.31260908714350172</v>
      </c>
      <c r="F732" s="24">
        <v>0</v>
      </c>
      <c r="I732" s="53">
        <v>0</v>
      </c>
      <c r="J732" s="53">
        <v>6591.5007144212723</v>
      </c>
      <c r="K732" s="53">
        <v>0</v>
      </c>
      <c r="L732" s="24">
        <v>0.84450307488441467</v>
      </c>
      <c r="M732" s="24">
        <v>0.70973634719848633</v>
      </c>
      <c r="N732" s="24">
        <v>0.29255354404449463</v>
      </c>
      <c r="P732" s="53">
        <v>14.625611862988405</v>
      </c>
      <c r="Q732" s="54">
        <v>541.7669369917827</v>
      </c>
      <c r="R732" s="54">
        <v>14.68320271961154</v>
      </c>
      <c r="S732" s="54">
        <v>625.88236183469053</v>
      </c>
      <c r="T732" s="54">
        <v>5.7590856623134457E-2</v>
      </c>
      <c r="U732" s="54">
        <v>84.115424842907828</v>
      </c>
      <c r="W732" s="69">
        <f t="shared" si="68"/>
        <v>1462019.4193618486</v>
      </c>
      <c r="X732" s="69">
        <f t="shared" si="69"/>
        <v>1467694.3895993193</v>
      </c>
      <c r="Y732" s="69">
        <f t="shared" si="66"/>
        <v>5674.9702374705384</v>
      </c>
      <c r="AA732" s="68">
        <f t="shared" si="70"/>
        <v>0</v>
      </c>
      <c r="AB732" s="68">
        <f t="shared" si="71"/>
        <v>1</v>
      </c>
      <c r="AC732" s="68">
        <f t="shared" si="67"/>
        <v>1</v>
      </c>
    </row>
    <row r="733" spans="1:29" x14ac:dyDescent="0.25">
      <c r="A733">
        <v>728</v>
      </c>
      <c r="C733" s="24">
        <v>8.4165185689926147E-3</v>
      </c>
      <c r="D733" s="24">
        <v>3.7958502769470215E-2</v>
      </c>
      <c r="E733" s="24">
        <v>0.37676156591319643</v>
      </c>
      <c r="F733" s="24">
        <v>0</v>
      </c>
      <c r="I733" s="53">
        <v>0</v>
      </c>
      <c r="J733" s="53">
        <v>4476.6929931938648</v>
      </c>
      <c r="K733" s="53">
        <v>0</v>
      </c>
      <c r="L733" s="24">
        <v>0.82426756620407104</v>
      </c>
      <c r="M733" s="24">
        <v>0.78276544809341431</v>
      </c>
      <c r="N733" s="24">
        <v>0.29309773445129395</v>
      </c>
      <c r="P733" s="53">
        <v>14.383027019262546</v>
      </c>
      <c r="Q733" s="54">
        <v>503.6785948266288</v>
      </c>
      <c r="R733" s="54">
        <v>14.416310829033868</v>
      </c>
      <c r="S733" s="54">
        <v>620.89684982125084</v>
      </c>
      <c r="T733" s="54">
        <v>3.3283809771322836E-2</v>
      </c>
      <c r="U733" s="54">
        <v>117.21825499462204</v>
      </c>
      <c r="W733" s="69">
        <f t="shared" si="68"/>
        <v>1437799.0233314279</v>
      </c>
      <c r="X733" s="69">
        <f t="shared" si="69"/>
        <v>1441010.1860535655</v>
      </c>
      <c r="Y733" s="69">
        <f t="shared" si="66"/>
        <v>3211.1627221376616</v>
      </c>
      <c r="AA733" s="68">
        <f t="shared" si="70"/>
        <v>0</v>
      </c>
      <c r="AB733" s="68">
        <f t="shared" si="71"/>
        <v>1</v>
      </c>
      <c r="AC733" s="68">
        <f t="shared" si="67"/>
        <v>1</v>
      </c>
    </row>
    <row r="734" spans="1:29" x14ac:dyDescent="0.25">
      <c r="A734">
        <v>729</v>
      </c>
      <c r="C734" s="24">
        <v>2.227252721786499E-2</v>
      </c>
      <c r="D734" s="24">
        <v>1.9339084625244141E-2</v>
      </c>
      <c r="E734" s="24">
        <v>0.27769883062469786</v>
      </c>
      <c r="F734" s="24">
        <v>0</v>
      </c>
      <c r="I734" s="53">
        <v>0</v>
      </c>
      <c r="J734" s="53">
        <v>4297.490231692791</v>
      </c>
      <c r="K734" s="53">
        <v>0</v>
      </c>
      <c r="L734" s="24">
        <v>0.84076082706451416</v>
      </c>
      <c r="M734" s="24">
        <v>0.74875599145889282</v>
      </c>
      <c r="N734" s="24">
        <v>0.33597409725189209</v>
      </c>
      <c r="P734" s="53">
        <v>14.465923860707729</v>
      </c>
      <c r="Q734" s="54">
        <v>488.68644137005379</v>
      </c>
      <c r="R734" s="54">
        <v>14.504827306734391</v>
      </c>
      <c r="S734" s="54">
        <v>605.61333050068072</v>
      </c>
      <c r="T734" s="54">
        <v>3.8903446026662181E-2</v>
      </c>
      <c r="U734" s="54">
        <v>116.92688913062693</v>
      </c>
      <c r="W734" s="69">
        <f t="shared" si="68"/>
        <v>1446103.699629403</v>
      </c>
      <c r="X734" s="69">
        <f t="shared" si="69"/>
        <v>1449877.1173429384</v>
      </c>
      <c r="Y734" s="69">
        <f t="shared" si="66"/>
        <v>3773.4177135355912</v>
      </c>
      <c r="AA734" s="68">
        <f t="shared" si="70"/>
        <v>0</v>
      </c>
      <c r="AB734" s="68">
        <f t="shared" si="71"/>
        <v>1</v>
      </c>
      <c r="AC734" s="68">
        <f t="shared" si="67"/>
        <v>1</v>
      </c>
    </row>
    <row r="735" spans="1:29" x14ac:dyDescent="0.25">
      <c r="A735">
        <v>730</v>
      </c>
      <c r="C735" s="24">
        <v>1.2654423713684082E-2</v>
      </c>
      <c r="D735" s="24">
        <v>1.2878701090812683E-2</v>
      </c>
      <c r="E735" s="24">
        <v>0.37762195694745704</v>
      </c>
      <c r="F735" s="24">
        <v>0</v>
      </c>
      <c r="I735" s="53">
        <v>0</v>
      </c>
      <c r="J735" s="53">
        <v>5876.3218112289906</v>
      </c>
      <c r="K735" s="53">
        <v>0</v>
      </c>
      <c r="L735" s="24">
        <v>0.82879513502120972</v>
      </c>
      <c r="M735" s="24">
        <v>0.76812475919723511</v>
      </c>
      <c r="N735" s="24">
        <v>0.28029912710189819</v>
      </c>
      <c r="P735" s="53">
        <v>14.414004175792899</v>
      </c>
      <c r="Q735" s="54">
        <v>503.24308976111047</v>
      </c>
      <c r="R735" s="54">
        <v>14.438848851118768</v>
      </c>
      <c r="S735" s="54">
        <v>620.69189731895199</v>
      </c>
      <c r="T735" s="54">
        <v>2.4844675325869758E-2</v>
      </c>
      <c r="U735" s="54">
        <v>117.44880755784152</v>
      </c>
      <c r="W735" s="69">
        <f t="shared" si="68"/>
        <v>1440897.1744895286</v>
      </c>
      <c r="X735" s="69">
        <f t="shared" si="69"/>
        <v>1443264.1932145578</v>
      </c>
      <c r="Y735" s="69">
        <f t="shared" si="66"/>
        <v>2367.0187250291342</v>
      </c>
      <c r="AA735" s="68">
        <f t="shared" si="70"/>
        <v>0</v>
      </c>
      <c r="AB735" s="68">
        <f t="shared" si="71"/>
        <v>1</v>
      </c>
      <c r="AC735" s="68">
        <f t="shared" si="67"/>
        <v>1</v>
      </c>
    </row>
    <row r="736" spans="1:29" x14ac:dyDescent="0.25">
      <c r="A736">
        <v>731</v>
      </c>
      <c r="C736" s="24">
        <v>3.6047756671905518E-2</v>
      </c>
      <c r="D736" s="24">
        <v>2.9978096485137939E-2</v>
      </c>
      <c r="E736" s="24">
        <v>0.16749724135185859</v>
      </c>
      <c r="F736" s="24">
        <v>0</v>
      </c>
      <c r="I736" s="53">
        <v>0</v>
      </c>
      <c r="J736" s="53">
        <v>4633.4555372595787</v>
      </c>
      <c r="K736" s="53">
        <v>0</v>
      </c>
      <c r="L736" s="24">
        <v>0.78522348403930664</v>
      </c>
      <c r="M736" s="24">
        <v>0.77151292562484741</v>
      </c>
      <c r="N736" s="24">
        <v>0.29134267568588257</v>
      </c>
      <c r="P736" s="53">
        <v>13.346605958360612</v>
      </c>
      <c r="Q736" s="54">
        <v>462.91101086739081</v>
      </c>
      <c r="R736" s="54">
        <v>13.365932027272903</v>
      </c>
      <c r="S736" s="54">
        <v>590.66071405879575</v>
      </c>
      <c r="T736" s="54">
        <v>1.9326068912290495E-2</v>
      </c>
      <c r="U736" s="54">
        <v>127.74970319140493</v>
      </c>
      <c r="W736" s="69">
        <f t="shared" si="68"/>
        <v>1334197.6848251938</v>
      </c>
      <c r="X736" s="69">
        <f t="shared" si="69"/>
        <v>1336002.5420132314</v>
      </c>
      <c r="Y736" s="69">
        <f t="shared" si="66"/>
        <v>1804.8571880376446</v>
      </c>
      <c r="AA736" s="68">
        <f t="shared" si="70"/>
        <v>0</v>
      </c>
      <c r="AB736" s="68">
        <f t="shared" si="71"/>
        <v>1</v>
      </c>
      <c r="AC736" s="68">
        <f t="shared" si="67"/>
        <v>1</v>
      </c>
    </row>
    <row r="737" spans="1:29" x14ac:dyDescent="0.25">
      <c r="A737">
        <v>732</v>
      </c>
      <c r="C737" s="24">
        <v>1.8275141716003418E-2</v>
      </c>
      <c r="D737" s="24">
        <v>4.4756829738616943E-3</v>
      </c>
      <c r="E737" s="24">
        <v>0.25724855183445028</v>
      </c>
      <c r="F737" s="24">
        <v>0</v>
      </c>
      <c r="I737" s="53">
        <v>0</v>
      </c>
      <c r="J737" s="53">
        <v>4620.8850108087063</v>
      </c>
      <c r="K737" s="53">
        <v>0</v>
      </c>
      <c r="L737" s="24">
        <v>0.82388985157012939</v>
      </c>
      <c r="M737" s="24">
        <v>0.72264087200164795</v>
      </c>
      <c r="N737" s="24">
        <v>0.33003807067871094</v>
      </c>
      <c r="P737" s="53">
        <v>14.247959657828218</v>
      </c>
      <c r="Q737" s="54">
        <v>466.80424192696051</v>
      </c>
      <c r="R737" s="54">
        <v>14.276766236530248</v>
      </c>
      <c r="S737" s="54">
        <v>597.9043774118561</v>
      </c>
      <c r="T737" s="54">
        <v>2.8806578702029739E-2</v>
      </c>
      <c r="U737" s="54">
        <v>131.10013548489559</v>
      </c>
      <c r="W737" s="69">
        <f t="shared" si="68"/>
        <v>1424329.161540895</v>
      </c>
      <c r="X737" s="69">
        <f t="shared" si="69"/>
        <v>1427078.7192756131</v>
      </c>
      <c r="Y737" s="69">
        <f t="shared" si="66"/>
        <v>2749.5577347180783</v>
      </c>
      <c r="AA737" s="68">
        <f t="shared" si="70"/>
        <v>0</v>
      </c>
      <c r="AB737" s="68">
        <f t="shared" si="71"/>
        <v>1</v>
      </c>
      <c r="AC737" s="68">
        <f t="shared" si="67"/>
        <v>1</v>
      </c>
    </row>
    <row r="738" spans="1:29" x14ac:dyDescent="0.25">
      <c r="A738">
        <v>733</v>
      </c>
      <c r="C738" s="24">
        <v>1.0911554098129272E-2</v>
      </c>
      <c r="D738" s="24">
        <v>1.2119993567466736E-2</v>
      </c>
      <c r="E738" s="24">
        <v>0.25562760601619788</v>
      </c>
      <c r="F738" s="24">
        <v>0</v>
      </c>
      <c r="I738" s="53">
        <v>0</v>
      </c>
      <c r="J738" s="53">
        <v>5137.3895257711411</v>
      </c>
      <c r="K738" s="53">
        <v>0</v>
      </c>
      <c r="L738" s="24">
        <v>0.85339850187301636</v>
      </c>
      <c r="M738" s="24">
        <v>0.76310521364212036</v>
      </c>
      <c r="N738" s="24">
        <v>0.32171475887298584</v>
      </c>
      <c r="P738" s="53">
        <v>14.848289867214776</v>
      </c>
      <c r="Q738" s="54">
        <v>522.48202970593422</v>
      </c>
      <c r="R738" s="54">
        <v>14.893646706256911</v>
      </c>
      <c r="S738" s="54">
        <v>612.33385563057345</v>
      </c>
      <c r="T738" s="54">
        <v>4.5356839042135277E-2</v>
      </c>
      <c r="U738" s="54">
        <v>89.851825924639229</v>
      </c>
      <c r="W738" s="69">
        <f t="shared" si="68"/>
        <v>1484306.5046917715</v>
      </c>
      <c r="X738" s="69">
        <f t="shared" si="69"/>
        <v>1488752.3367700605</v>
      </c>
      <c r="Y738" s="69">
        <f t="shared" si="66"/>
        <v>4445.8320782888886</v>
      </c>
      <c r="AA738" s="68">
        <f t="shared" si="70"/>
        <v>0</v>
      </c>
      <c r="AB738" s="68">
        <f t="shared" si="71"/>
        <v>1</v>
      </c>
      <c r="AC738" s="68">
        <f t="shared" si="67"/>
        <v>1</v>
      </c>
    </row>
    <row r="739" spans="1:29" x14ac:dyDescent="0.25">
      <c r="A739">
        <v>734</v>
      </c>
      <c r="C739" s="24">
        <v>6.9326162338256836E-3</v>
      </c>
      <c r="D739" s="24">
        <v>4.5429766178131104E-3</v>
      </c>
      <c r="E739" s="24">
        <v>0.32078056445527769</v>
      </c>
      <c r="F739" s="24">
        <v>0</v>
      </c>
      <c r="I739" s="53">
        <v>0</v>
      </c>
      <c r="J739" s="53">
        <v>3578.5464569926262</v>
      </c>
      <c r="K739" s="53">
        <v>0</v>
      </c>
      <c r="L739" s="24">
        <v>0.84039950370788574</v>
      </c>
      <c r="M739" s="24">
        <v>0.80687201023101807</v>
      </c>
      <c r="N739" s="24">
        <v>0.26332879066467285</v>
      </c>
      <c r="P739" s="53">
        <v>14.697221834297286</v>
      </c>
      <c r="Q739" s="54">
        <v>490.90679851647883</v>
      </c>
      <c r="R739" s="54">
        <v>14.727092626821292</v>
      </c>
      <c r="S739" s="54">
        <v>610.4973939717097</v>
      </c>
      <c r="T739" s="54">
        <v>2.9870792524006262E-2</v>
      </c>
      <c r="U739" s="54">
        <v>119.59059545523087</v>
      </c>
      <c r="W739" s="69">
        <f t="shared" si="68"/>
        <v>1469231.2766312123</v>
      </c>
      <c r="X739" s="69">
        <f t="shared" si="69"/>
        <v>1472098.7652881574</v>
      </c>
      <c r="Y739" s="69">
        <f t="shared" si="66"/>
        <v>2867.4886569453952</v>
      </c>
      <c r="AA739" s="68">
        <f t="shared" si="70"/>
        <v>0</v>
      </c>
      <c r="AB739" s="68">
        <f t="shared" si="71"/>
        <v>1</v>
      </c>
      <c r="AC739" s="68">
        <f t="shared" si="67"/>
        <v>1</v>
      </c>
    </row>
    <row r="740" spans="1:29" x14ac:dyDescent="0.25">
      <c r="A740">
        <v>735</v>
      </c>
      <c r="C740" s="24">
        <v>7.1828216314315796E-3</v>
      </c>
      <c r="D740" s="24">
        <v>1.0913580656051636E-2</v>
      </c>
      <c r="E740" s="24">
        <v>0.14854192046269313</v>
      </c>
      <c r="F740" s="24">
        <v>0</v>
      </c>
      <c r="I740" s="53">
        <v>0</v>
      </c>
      <c r="J740" s="53">
        <v>6228.1358987092972</v>
      </c>
      <c r="K740" s="53">
        <v>0</v>
      </c>
      <c r="L740" s="24">
        <v>0.77341794967651367</v>
      </c>
      <c r="M740" s="24">
        <v>0.75767660140991211</v>
      </c>
      <c r="N740" s="24">
        <v>0.27412939071655273</v>
      </c>
      <c r="P740" s="53">
        <v>13.516714710431126</v>
      </c>
      <c r="Q740" s="54">
        <v>604.43690346704057</v>
      </c>
      <c r="R740" s="54">
        <v>13.556048439633322</v>
      </c>
      <c r="S740" s="54">
        <v>611.13033899959839</v>
      </c>
      <c r="T740" s="54">
        <v>3.9333729202196466E-2</v>
      </c>
      <c r="U740" s="54">
        <v>6.6934355325578281</v>
      </c>
      <c r="W740" s="69">
        <f t="shared" si="68"/>
        <v>1351067.0341396458</v>
      </c>
      <c r="X740" s="69">
        <f t="shared" si="69"/>
        <v>1354993.7136243326</v>
      </c>
      <c r="Y740" s="69">
        <f t="shared" si="66"/>
        <v>3926.6794846870885</v>
      </c>
      <c r="AA740" s="68">
        <f t="shared" si="70"/>
        <v>0</v>
      </c>
      <c r="AB740" s="68">
        <f t="shared" si="71"/>
        <v>1</v>
      </c>
      <c r="AC740" s="68">
        <f t="shared" si="67"/>
        <v>1</v>
      </c>
    </row>
    <row r="741" spans="1:29" x14ac:dyDescent="0.25">
      <c r="A741">
        <v>736</v>
      </c>
      <c r="C741" s="24">
        <v>3.0163675546646118E-2</v>
      </c>
      <c r="D741" s="24">
        <v>1.9531488418579102E-2</v>
      </c>
      <c r="E741" s="24">
        <v>0.30679048582202617</v>
      </c>
      <c r="F741" s="24">
        <v>0</v>
      </c>
      <c r="I741" s="53">
        <v>0</v>
      </c>
      <c r="J741" s="53">
        <v>6806.1845377087593</v>
      </c>
      <c r="K741" s="53">
        <v>0</v>
      </c>
      <c r="L741" s="24">
        <v>0.81703031063079834</v>
      </c>
      <c r="M741" s="24">
        <v>0.78455197811126709</v>
      </c>
      <c r="N741" s="24">
        <v>0.2971266508102417</v>
      </c>
      <c r="P741" s="53">
        <v>13.970945306847637</v>
      </c>
      <c r="Q741" s="54">
        <v>495.61147958321283</v>
      </c>
      <c r="R741" s="54">
        <v>13.988497568924828</v>
      </c>
      <c r="S741" s="54">
        <v>610.40306347184185</v>
      </c>
      <c r="T741" s="54">
        <v>1.7552262077190406E-2</v>
      </c>
      <c r="U741" s="54">
        <v>114.79158388862902</v>
      </c>
      <c r="W741" s="69">
        <f t="shared" si="68"/>
        <v>1396598.9192051806</v>
      </c>
      <c r="X741" s="69">
        <f t="shared" si="69"/>
        <v>1398239.3538290109</v>
      </c>
      <c r="Y741" s="69">
        <f t="shared" si="66"/>
        <v>1640.4346238304115</v>
      </c>
      <c r="AA741" s="68">
        <f t="shared" si="70"/>
        <v>0</v>
      </c>
      <c r="AB741" s="68">
        <f t="shared" si="71"/>
        <v>1</v>
      </c>
      <c r="AC741" s="68">
        <f t="shared" si="67"/>
        <v>1</v>
      </c>
    </row>
    <row r="742" spans="1:29" x14ac:dyDescent="0.25">
      <c r="A742">
        <v>737</v>
      </c>
      <c r="C742" s="24">
        <v>1.7320021986961365E-2</v>
      </c>
      <c r="D742" s="24">
        <v>3.7198960781097412E-3</v>
      </c>
      <c r="E742" s="24">
        <v>0.28310393966885933</v>
      </c>
      <c r="F742" s="24">
        <v>0</v>
      </c>
      <c r="I742" s="53">
        <v>0</v>
      </c>
      <c r="J742" s="53">
        <v>5625.2256035804749</v>
      </c>
      <c r="K742" s="53">
        <v>0</v>
      </c>
      <c r="L742" s="24">
        <v>0.81326413154602051</v>
      </c>
      <c r="M742" s="24">
        <v>0.79846954345703125</v>
      </c>
      <c r="N742" s="24">
        <v>0.30638232827186584</v>
      </c>
      <c r="P742" s="53">
        <v>14.08160494910488</v>
      </c>
      <c r="Q742" s="54">
        <v>551.42660494492998</v>
      </c>
      <c r="R742" s="54">
        <v>14.106293337362178</v>
      </c>
      <c r="S742" s="54">
        <v>624.34368463258136</v>
      </c>
      <c r="T742" s="54">
        <v>2.4688388257297689E-2</v>
      </c>
      <c r="U742" s="54">
        <v>72.91707968765138</v>
      </c>
      <c r="W742" s="69">
        <f t="shared" si="68"/>
        <v>1407609.0683055432</v>
      </c>
      <c r="X742" s="69">
        <f t="shared" si="69"/>
        <v>1410004.9900515852</v>
      </c>
      <c r="Y742" s="69">
        <f t="shared" si="66"/>
        <v>2395.9217460421173</v>
      </c>
      <c r="AA742" s="68">
        <f t="shared" si="70"/>
        <v>0</v>
      </c>
      <c r="AB742" s="68">
        <f t="shared" si="71"/>
        <v>1</v>
      </c>
      <c r="AC742" s="68">
        <f t="shared" si="67"/>
        <v>1</v>
      </c>
    </row>
    <row r="743" spans="1:29" x14ac:dyDescent="0.25">
      <c r="A743">
        <v>738</v>
      </c>
      <c r="C743" s="24">
        <v>2.8818875551223755E-2</v>
      </c>
      <c r="D743" s="24">
        <v>4.1041374206542969E-2</v>
      </c>
      <c r="E743" s="24">
        <v>0.17729979302893445</v>
      </c>
      <c r="F743" s="24">
        <v>0</v>
      </c>
      <c r="I743" s="53">
        <v>0</v>
      </c>
      <c r="J743" s="53">
        <v>5676.3086467981339</v>
      </c>
      <c r="K743" s="53">
        <v>0</v>
      </c>
      <c r="L743" s="24">
        <v>0.84891015291213989</v>
      </c>
      <c r="M743" s="24">
        <v>0.76857972145080566</v>
      </c>
      <c r="N743" s="24">
        <v>0.25999677181243896</v>
      </c>
      <c r="P743" s="53">
        <v>14.509848264157482</v>
      </c>
      <c r="Q743" s="54">
        <v>499.09143309634709</v>
      </c>
      <c r="R743" s="54">
        <v>14.55315462822014</v>
      </c>
      <c r="S743" s="54">
        <v>597.87117581293171</v>
      </c>
      <c r="T743" s="54">
        <v>4.3306364062658531E-2</v>
      </c>
      <c r="U743" s="54">
        <v>98.779742716584622</v>
      </c>
      <c r="W743" s="69">
        <f t="shared" si="68"/>
        <v>1450485.7349826517</v>
      </c>
      <c r="X743" s="69">
        <f t="shared" si="69"/>
        <v>1454717.591646201</v>
      </c>
      <c r="Y743" s="69">
        <f t="shared" si="66"/>
        <v>4231.8566635492689</v>
      </c>
      <c r="AA743" s="68">
        <f t="shared" si="70"/>
        <v>0</v>
      </c>
      <c r="AB743" s="68">
        <f t="shared" si="71"/>
        <v>1</v>
      </c>
      <c r="AC743" s="68">
        <f t="shared" si="67"/>
        <v>1</v>
      </c>
    </row>
    <row r="744" spans="1:29" x14ac:dyDescent="0.25">
      <c r="A744">
        <v>739</v>
      </c>
      <c r="C744" s="24">
        <v>2.3620963096618652E-2</v>
      </c>
      <c r="D744" s="24">
        <v>4.0208816528320313E-2</v>
      </c>
      <c r="E744" s="24">
        <v>0.20740733416308377</v>
      </c>
      <c r="F744" s="24">
        <v>0</v>
      </c>
      <c r="I744" s="53">
        <v>0</v>
      </c>
      <c r="J744" s="53">
        <v>5128.2881759107113</v>
      </c>
      <c r="K744" s="53">
        <v>0</v>
      </c>
      <c r="L744" s="24">
        <v>0.86151024699211121</v>
      </c>
      <c r="M744" s="24">
        <v>0.7504844069480896</v>
      </c>
      <c r="N744" s="24">
        <v>0.31965726613998413</v>
      </c>
      <c r="P744" s="53">
        <v>14.79254194815085</v>
      </c>
      <c r="Q744" s="54">
        <v>502.82732373756141</v>
      </c>
      <c r="R744" s="54">
        <v>14.844128378181082</v>
      </c>
      <c r="S744" s="54">
        <v>601.88419779838841</v>
      </c>
      <c r="T744" s="54">
        <v>5.1586430030232222E-2</v>
      </c>
      <c r="U744" s="54">
        <v>99.056874060826999</v>
      </c>
      <c r="W744" s="69">
        <f t="shared" si="68"/>
        <v>1478751.3674913475</v>
      </c>
      <c r="X744" s="69">
        <f t="shared" si="69"/>
        <v>1483810.9536203099</v>
      </c>
      <c r="Y744" s="69">
        <f t="shared" si="66"/>
        <v>5059.5861289623954</v>
      </c>
      <c r="AA744" s="68">
        <f t="shared" si="70"/>
        <v>0</v>
      </c>
      <c r="AB744" s="68">
        <f t="shared" si="71"/>
        <v>1</v>
      </c>
      <c r="AC744" s="68">
        <f t="shared" si="67"/>
        <v>1</v>
      </c>
    </row>
    <row r="745" spans="1:29" x14ac:dyDescent="0.25">
      <c r="A745">
        <v>740</v>
      </c>
      <c r="C745" s="24">
        <v>1.9482076168060303E-2</v>
      </c>
      <c r="D745" s="24">
        <v>8.9571475982666016E-3</v>
      </c>
      <c r="E745" s="24">
        <v>0.24384101905774971</v>
      </c>
      <c r="F745" s="24">
        <v>0</v>
      </c>
      <c r="I745" s="53">
        <v>0</v>
      </c>
      <c r="J745" s="53">
        <v>3729.4300273060799</v>
      </c>
      <c r="K745" s="53">
        <v>0</v>
      </c>
      <c r="L745" s="24">
        <v>0.82151424884796143</v>
      </c>
      <c r="M745" s="24">
        <v>0.73491525650024414</v>
      </c>
      <c r="N745" s="24">
        <v>0.28325802087783813</v>
      </c>
      <c r="P745" s="53">
        <v>14.182120236624396</v>
      </c>
      <c r="Q745" s="54">
        <v>464.94081931587129</v>
      </c>
      <c r="R745" s="54">
        <v>14.216785220286228</v>
      </c>
      <c r="S745" s="54">
        <v>596.51260793945949</v>
      </c>
      <c r="T745" s="54">
        <v>3.4664983661832238E-2</v>
      </c>
      <c r="U745" s="54">
        <v>131.57178862358819</v>
      </c>
      <c r="W745" s="69">
        <f t="shared" si="68"/>
        <v>1417747.0828431237</v>
      </c>
      <c r="X745" s="69">
        <f t="shared" si="69"/>
        <v>1421082.0094206834</v>
      </c>
      <c r="Y745" s="69">
        <f t="shared" si="66"/>
        <v>3334.9265775596359</v>
      </c>
      <c r="AA745" s="68">
        <f t="shared" si="70"/>
        <v>0</v>
      </c>
      <c r="AB745" s="68">
        <f t="shared" si="71"/>
        <v>1</v>
      </c>
      <c r="AC745" s="68">
        <f t="shared" si="67"/>
        <v>1</v>
      </c>
    </row>
    <row r="746" spans="1:29" x14ac:dyDescent="0.25">
      <c r="A746">
        <v>741</v>
      </c>
      <c r="C746" s="24">
        <v>1.6296163201332092E-2</v>
      </c>
      <c r="D746" s="24">
        <v>3.1593501567840576E-2</v>
      </c>
      <c r="E746" s="24">
        <v>0.23662071251278521</v>
      </c>
      <c r="F746" s="24">
        <v>0</v>
      </c>
      <c r="I746" s="53">
        <v>0</v>
      </c>
      <c r="J746" s="53">
        <v>7485.7566505670547</v>
      </c>
      <c r="K746" s="53">
        <v>0</v>
      </c>
      <c r="L746" s="24">
        <v>0.81126761436462402</v>
      </c>
      <c r="M746" s="24">
        <v>0.79786276817321777</v>
      </c>
      <c r="N746" s="24">
        <v>0.29988133907318115</v>
      </c>
      <c r="P746" s="53">
        <v>14.035451774064901</v>
      </c>
      <c r="Q746" s="54">
        <v>667.38481108498593</v>
      </c>
      <c r="R746" s="54">
        <v>14.081538300848832</v>
      </c>
      <c r="S746" s="54">
        <v>645.18826599219904</v>
      </c>
      <c r="T746" s="54">
        <v>4.6086526783930992E-2</v>
      </c>
      <c r="U746" s="54">
        <v>-22.196545092786891</v>
      </c>
      <c r="W746" s="69">
        <f t="shared" si="68"/>
        <v>1402877.7925954051</v>
      </c>
      <c r="X746" s="69">
        <f t="shared" si="69"/>
        <v>1407508.641818891</v>
      </c>
      <c r="Y746" s="69">
        <f t="shared" si="66"/>
        <v>4630.8492234858859</v>
      </c>
      <c r="AA746" s="68">
        <f t="shared" si="70"/>
        <v>0</v>
      </c>
      <c r="AB746" s="68">
        <f t="shared" si="71"/>
        <v>1</v>
      </c>
      <c r="AC746" s="68">
        <f t="shared" si="67"/>
        <v>1</v>
      </c>
    </row>
    <row r="747" spans="1:29" x14ac:dyDescent="0.25">
      <c r="A747">
        <v>742</v>
      </c>
      <c r="C747" s="24">
        <v>8.5829049348831177E-3</v>
      </c>
      <c r="D747" s="24">
        <v>2.2314697504043579E-2</v>
      </c>
      <c r="E747" s="24">
        <v>0.56960189723081645</v>
      </c>
      <c r="F747" s="24">
        <v>0</v>
      </c>
      <c r="I747" s="53">
        <v>0</v>
      </c>
      <c r="J747" s="53">
        <v>3958.4212936460972</v>
      </c>
      <c r="K747" s="53">
        <v>0</v>
      </c>
      <c r="L747" s="24">
        <v>0.81315183639526367</v>
      </c>
      <c r="M747" s="24">
        <v>0.7829020619392395</v>
      </c>
      <c r="N747" s="24">
        <v>0.31340363621711731</v>
      </c>
      <c r="P747" s="53">
        <v>14.200306210542312</v>
      </c>
      <c r="Q747" s="54">
        <v>483.44618408096943</v>
      </c>
      <c r="R747" s="54">
        <v>14.217100364962848</v>
      </c>
      <c r="S747" s="54">
        <v>630.39762625702269</v>
      </c>
      <c r="T747" s="54">
        <v>1.6794154420535889E-2</v>
      </c>
      <c r="U747" s="54">
        <v>146.95144217605326</v>
      </c>
      <c r="W747" s="69">
        <f t="shared" si="68"/>
        <v>1419547.1748701502</v>
      </c>
      <c r="X747" s="69">
        <f t="shared" si="69"/>
        <v>1421079.6388700278</v>
      </c>
      <c r="Y747" s="69">
        <f t="shared" si="66"/>
        <v>1532.4639998775358</v>
      </c>
      <c r="AA747" s="68">
        <f t="shared" si="70"/>
        <v>0</v>
      </c>
      <c r="AB747" s="68">
        <f t="shared" si="71"/>
        <v>1</v>
      </c>
      <c r="AC747" s="68">
        <f t="shared" si="67"/>
        <v>1</v>
      </c>
    </row>
    <row r="748" spans="1:29" x14ac:dyDescent="0.25">
      <c r="A748">
        <v>743</v>
      </c>
      <c r="C748" s="24">
        <v>2.9039978981018066E-3</v>
      </c>
      <c r="D748" s="24">
        <v>4.5683383941650391E-3</v>
      </c>
      <c r="E748" s="24">
        <v>0.39825074822378798</v>
      </c>
      <c r="F748" s="24">
        <v>0</v>
      </c>
      <c r="I748" s="53">
        <v>0</v>
      </c>
      <c r="J748" s="53">
        <v>6993.6783984303474</v>
      </c>
      <c r="K748" s="53">
        <v>0</v>
      </c>
      <c r="L748" s="24">
        <v>0.8793947696685791</v>
      </c>
      <c r="M748" s="24">
        <v>0.71724909543991089</v>
      </c>
      <c r="N748" s="24">
        <v>0.29143571853637695</v>
      </c>
      <c r="P748" s="53">
        <v>15.436450273995439</v>
      </c>
      <c r="Q748" s="54">
        <v>513.20013644807375</v>
      </c>
      <c r="R748" s="54">
        <v>15.467407440373865</v>
      </c>
      <c r="S748" s="54">
        <v>626.77293973378562</v>
      </c>
      <c r="T748" s="54">
        <v>3.0957166378426493E-2</v>
      </c>
      <c r="U748" s="54">
        <v>113.57280328571187</v>
      </c>
      <c r="W748" s="69">
        <f t="shared" si="68"/>
        <v>1543131.8272630959</v>
      </c>
      <c r="X748" s="69">
        <f t="shared" si="69"/>
        <v>1546113.9710976528</v>
      </c>
      <c r="Y748" s="69">
        <f t="shared" si="66"/>
        <v>2982.1438345569372</v>
      </c>
      <c r="AA748" s="68">
        <f t="shared" si="70"/>
        <v>0</v>
      </c>
      <c r="AB748" s="68">
        <f t="shared" si="71"/>
        <v>1</v>
      </c>
      <c r="AC748" s="68">
        <f t="shared" si="67"/>
        <v>1</v>
      </c>
    </row>
    <row r="749" spans="1:29" x14ac:dyDescent="0.25">
      <c r="A749">
        <v>744</v>
      </c>
      <c r="C749" s="24">
        <v>4.328310489654541E-2</v>
      </c>
      <c r="D749" s="24">
        <v>1.4304175972938538E-2</v>
      </c>
      <c r="E749" s="24">
        <v>0.28117808036512043</v>
      </c>
      <c r="F749" s="24">
        <v>0</v>
      </c>
      <c r="I749" s="53">
        <v>0</v>
      </c>
      <c r="J749" s="53">
        <v>5546.5241894125938</v>
      </c>
      <c r="K749" s="53">
        <v>0</v>
      </c>
      <c r="L749" s="24">
        <v>0.83486109972000122</v>
      </c>
      <c r="M749" s="24">
        <v>0.70543956756591797</v>
      </c>
      <c r="N749" s="24">
        <v>0.29860860109329224</v>
      </c>
      <c r="P749" s="53">
        <v>14.037443067618614</v>
      </c>
      <c r="Q749" s="54">
        <v>523.42439659858314</v>
      </c>
      <c r="R749" s="54">
        <v>14.08808250675507</v>
      </c>
      <c r="S749" s="54">
        <v>615.91949940427776</v>
      </c>
      <c r="T749" s="54">
        <v>5.0639439136455522E-2</v>
      </c>
      <c r="U749" s="54">
        <v>92.495102805694614</v>
      </c>
      <c r="W749" s="69">
        <f t="shared" si="68"/>
        <v>1403220.8823652631</v>
      </c>
      <c r="X749" s="69">
        <f t="shared" si="69"/>
        <v>1408192.3311761026</v>
      </c>
      <c r="Y749" s="69">
        <f t="shared" si="66"/>
        <v>4971.4488108398573</v>
      </c>
      <c r="AA749" s="68">
        <f t="shared" si="70"/>
        <v>0</v>
      </c>
      <c r="AB749" s="68">
        <f t="shared" si="71"/>
        <v>1</v>
      </c>
      <c r="AC749" s="68">
        <f t="shared" si="67"/>
        <v>1</v>
      </c>
    </row>
    <row r="750" spans="1:29" x14ac:dyDescent="0.25">
      <c r="A750">
        <v>745</v>
      </c>
      <c r="C750" s="24">
        <v>2.2696971893310547E-2</v>
      </c>
      <c r="D750" s="24">
        <v>4.9288272857666016E-3</v>
      </c>
      <c r="E750" s="24">
        <v>0.19656064132843751</v>
      </c>
      <c r="F750" s="24">
        <v>0</v>
      </c>
      <c r="I750" s="53">
        <v>0</v>
      </c>
      <c r="J750" s="53">
        <v>4907.3353875428438</v>
      </c>
      <c r="K750" s="53">
        <v>0</v>
      </c>
      <c r="L750" s="24">
        <v>0.9016718864440918</v>
      </c>
      <c r="M750" s="24">
        <v>0.82434415817260742</v>
      </c>
      <c r="N750" s="24">
        <v>0.32249909639358521</v>
      </c>
      <c r="P750" s="53">
        <v>15.528869796796494</v>
      </c>
      <c r="Q750" s="54">
        <v>474.29490144861802</v>
      </c>
      <c r="R750" s="54">
        <v>15.558019977220578</v>
      </c>
      <c r="S750" s="54">
        <v>594.9452467312625</v>
      </c>
      <c r="T750" s="54">
        <v>2.9150180424084127E-2</v>
      </c>
      <c r="U750" s="54">
        <v>120.65034528264448</v>
      </c>
      <c r="W750" s="69">
        <f t="shared" si="68"/>
        <v>1552412.6847782009</v>
      </c>
      <c r="X750" s="69">
        <f t="shared" si="69"/>
        <v>1555207.0524753267</v>
      </c>
      <c r="Y750" s="69">
        <f t="shared" si="66"/>
        <v>2794.3676971257682</v>
      </c>
      <c r="AA750" s="68">
        <f t="shared" si="70"/>
        <v>0</v>
      </c>
      <c r="AB750" s="68">
        <f t="shared" si="71"/>
        <v>1</v>
      </c>
      <c r="AC750" s="68">
        <f t="shared" si="67"/>
        <v>1</v>
      </c>
    </row>
    <row r="751" spans="1:29" x14ac:dyDescent="0.25">
      <c r="A751">
        <v>746</v>
      </c>
      <c r="C751" s="24">
        <v>3.0281424522399902E-2</v>
      </c>
      <c r="D751" s="24">
        <v>2.3342788219451904E-2</v>
      </c>
      <c r="E751" s="24">
        <v>0.23619115853045136</v>
      </c>
      <c r="F751" s="24">
        <v>0</v>
      </c>
      <c r="I751" s="53">
        <v>0</v>
      </c>
      <c r="J751" s="53">
        <v>3662.8171801567078</v>
      </c>
      <c r="K751" s="53">
        <v>0</v>
      </c>
      <c r="L751" s="24">
        <v>0.82371920347213745</v>
      </c>
      <c r="M751" s="24">
        <v>0.82459020614624023</v>
      </c>
      <c r="N751" s="24">
        <v>0.33419990539550781</v>
      </c>
      <c r="P751" s="53">
        <v>14.079445979351499</v>
      </c>
      <c r="Q751" s="54">
        <v>478.45119479811041</v>
      </c>
      <c r="R751" s="54">
        <v>14.102068913045596</v>
      </c>
      <c r="S751" s="54">
        <v>599.24384986456653</v>
      </c>
      <c r="T751" s="54">
        <v>2.2622933694096403E-2</v>
      </c>
      <c r="U751" s="54">
        <v>120.79265506645612</v>
      </c>
      <c r="W751" s="69">
        <f t="shared" si="68"/>
        <v>1407466.1467403518</v>
      </c>
      <c r="X751" s="69">
        <f t="shared" si="69"/>
        <v>1409607.6474546951</v>
      </c>
      <c r="Y751" s="69">
        <f t="shared" si="66"/>
        <v>2141.5007143431844</v>
      </c>
      <c r="AA751" s="68">
        <f t="shared" si="70"/>
        <v>0</v>
      </c>
      <c r="AB751" s="68">
        <f t="shared" si="71"/>
        <v>1</v>
      </c>
      <c r="AC751" s="68">
        <f t="shared" si="67"/>
        <v>1</v>
      </c>
    </row>
    <row r="752" spans="1:29" x14ac:dyDescent="0.25">
      <c r="A752">
        <v>747</v>
      </c>
      <c r="C752" s="24">
        <v>1.6464948654174805E-2</v>
      </c>
      <c r="D752" s="24">
        <v>8.4827393293380737E-3</v>
      </c>
      <c r="E752" s="24">
        <v>0.32014409365868807</v>
      </c>
      <c r="F752" s="24">
        <v>0</v>
      </c>
      <c r="I752" s="53">
        <v>0</v>
      </c>
      <c r="J752" s="53">
        <v>10354.816913604736</v>
      </c>
      <c r="K752" s="53">
        <v>0</v>
      </c>
      <c r="L752" s="24">
        <v>0.87528985738754272</v>
      </c>
      <c r="M752" s="24">
        <v>0.76356542110443115</v>
      </c>
      <c r="N752" s="24">
        <v>0.31206929683685303</v>
      </c>
      <c r="P752" s="53">
        <v>15.146510003254544</v>
      </c>
      <c r="Q752" s="54">
        <v>623.53580039367353</v>
      </c>
      <c r="R752" s="54">
        <v>15.186804138677818</v>
      </c>
      <c r="S752" s="54">
        <v>653.38810836618154</v>
      </c>
      <c r="T752" s="54">
        <v>4.0294135423273758E-2</v>
      </c>
      <c r="U752" s="54">
        <v>29.852307972508015</v>
      </c>
      <c r="W752" s="69">
        <f t="shared" si="68"/>
        <v>1514027.4645250607</v>
      </c>
      <c r="X752" s="69">
        <f t="shared" si="69"/>
        <v>1518027.0257594157</v>
      </c>
      <c r="Y752" s="69">
        <f t="shared" si="66"/>
        <v>3999.5612343548673</v>
      </c>
      <c r="AA752" s="68">
        <f t="shared" si="70"/>
        <v>0</v>
      </c>
      <c r="AB752" s="68">
        <f t="shared" si="71"/>
        <v>1</v>
      </c>
      <c r="AC752" s="68">
        <f t="shared" si="67"/>
        <v>1</v>
      </c>
    </row>
    <row r="753" spans="1:29" x14ac:dyDescent="0.25">
      <c r="A753">
        <v>748</v>
      </c>
      <c r="C753" s="24">
        <v>1.9484177231788635E-2</v>
      </c>
      <c r="D753" s="24">
        <v>2.6879221200942993E-2</v>
      </c>
      <c r="E753" s="24">
        <v>0.41995396225561432</v>
      </c>
      <c r="F753" s="24">
        <v>0</v>
      </c>
      <c r="I753" s="53">
        <v>0</v>
      </c>
      <c r="J753" s="53">
        <v>6048.4558343887329</v>
      </c>
      <c r="K753" s="53">
        <v>0</v>
      </c>
      <c r="L753" s="24">
        <v>0.86280977725982666</v>
      </c>
      <c r="M753" s="24">
        <v>0.72623592615127563</v>
      </c>
      <c r="N753" s="24">
        <v>0.27643477916717529</v>
      </c>
      <c r="P753" s="53">
        <v>14.87840040533713</v>
      </c>
      <c r="Q753" s="54">
        <v>502.60084969150535</v>
      </c>
      <c r="R753" s="54">
        <v>14.915795932212704</v>
      </c>
      <c r="S753" s="54">
        <v>625.03502337136695</v>
      </c>
      <c r="T753" s="54">
        <v>3.7395526875574348E-2</v>
      </c>
      <c r="U753" s="54">
        <v>122.4341736798616</v>
      </c>
      <c r="W753" s="69">
        <f t="shared" si="68"/>
        <v>1487337.4396840215</v>
      </c>
      <c r="X753" s="69">
        <f t="shared" si="69"/>
        <v>1490954.558197899</v>
      </c>
      <c r="Y753" s="69">
        <f t="shared" si="66"/>
        <v>3617.1185138775732</v>
      </c>
      <c r="AA753" s="68">
        <f t="shared" si="70"/>
        <v>0</v>
      </c>
      <c r="AB753" s="68">
        <f t="shared" si="71"/>
        <v>1</v>
      </c>
      <c r="AC753" s="68">
        <f t="shared" si="67"/>
        <v>1</v>
      </c>
    </row>
    <row r="754" spans="1:29" x14ac:dyDescent="0.25">
      <c r="A754">
        <v>749</v>
      </c>
      <c r="C754" s="24">
        <v>1.9022881984710693E-2</v>
      </c>
      <c r="D754" s="24">
        <v>2.9128491878509521E-2</v>
      </c>
      <c r="E754" s="24">
        <v>0.54878652371114001</v>
      </c>
      <c r="F754" s="24">
        <v>0</v>
      </c>
      <c r="I754" s="53">
        <v>0</v>
      </c>
      <c r="J754" s="53">
        <v>4557.452630251646</v>
      </c>
      <c r="K754" s="53">
        <v>0</v>
      </c>
      <c r="L754" s="24">
        <v>0.87241661548614502</v>
      </c>
      <c r="M754" s="24">
        <v>0.73542648553848267</v>
      </c>
      <c r="N754" s="24">
        <v>0.25973105430603027</v>
      </c>
      <c r="P754" s="53">
        <v>15.035137159874495</v>
      </c>
      <c r="Q754" s="54">
        <v>514.6550470263071</v>
      </c>
      <c r="R754" s="54">
        <v>15.071613476095298</v>
      </c>
      <c r="S754" s="54">
        <v>645.70970466884773</v>
      </c>
      <c r="T754" s="54">
        <v>3.6476316220802829E-2</v>
      </c>
      <c r="U754" s="54">
        <v>131.05465764254063</v>
      </c>
      <c r="W754" s="69">
        <f t="shared" si="68"/>
        <v>1502999.0609404233</v>
      </c>
      <c r="X754" s="69">
        <f t="shared" si="69"/>
        <v>1506515.6379048608</v>
      </c>
      <c r="Y754" s="69">
        <f t="shared" si="66"/>
        <v>3516.5769644377424</v>
      </c>
      <c r="AA754" s="68">
        <f t="shared" si="70"/>
        <v>0</v>
      </c>
      <c r="AB754" s="68">
        <f t="shared" si="71"/>
        <v>1</v>
      </c>
      <c r="AC754" s="68">
        <f t="shared" si="67"/>
        <v>1</v>
      </c>
    </row>
    <row r="755" spans="1:29" x14ac:dyDescent="0.25">
      <c r="A755">
        <v>750</v>
      </c>
      <c r="C755" s="24">
        <v>2.2527754306793213E-2</v>
      </c>
      <c r="D755" s="24">
        <v>4.1488885879516602E-2</v>
      </c>
      <c r="E755" s="24">
        <v>0.39989192412145641</v>
      </c>
      <c r="F755" s="24">
        <v>0</v>
      </c>
      <c r="I755" s="53">
        <v>0</v>
      </c>
      <c r="J755" s="53">
        <v>6349.2124900221825</v>
      </c>
      <c r="K755" s="53">
        <v>0</v>
      </c>
      <c r="L755" s="24">
        <v>0.83853530883789063</v>
      </c>
      <c r="M755" s="24">
        <v>0.81387567520141602</v>
      </c>
      <c r="N755" s="24">
        <v>0.24385690689086914</v>
      </c>
      <c r="P755" s="53">
        <v>14.429422138340367</v>
      </c>
      <c r="Q755" s="54">
        <v>539.14162375917169</v>
      </c>
      <c r="R755" s="54">
        <v>14.458280085718776</v>
      </c>
      <c r="S755" s="54">
        <v>637.56000229316521</v>
      </c>
      <c r="T755" s="54">
        <v>2.8857947378408966E-2</v>
      </c>
      <c r="U755" s="54">
        <v>98.418378533993518</v>
      </c>
      <c r="W755" s="69">
        <f t="shared" si="68"/>
        <v>1442403.0722102777</v>
      </c>
      <c r="X755" s="69">
        <f t="shared" si="69"/>
        <v>1445190.4485695844</v>
      </c>
      <c r="Y755" s="69">
        <f t="shared" si="66"/>
        <v>2787.3763593069034</v>
      </c>
      <c r="AA755" s="68">
        <f t="shared" si="70"/>
        <v>0</v>
      </c>
      <c r="AB755" s="68">
        <f t="shared" si="71"/>
        <v>1</v>
      </c>
      <c r="AC755" s="68">
        <f t="shared" si="67"/>
        <v>1</v>
      </c>
    </row>
    <row r="756" spans="1:29" x14ac:dyDescent="0.25">
      <c r="A756">
        <v>751</v>
      </c>
      <c r="C756" s="24">
        <v>2.1361097693443298E-2</v>
      </c>
      <c r="D756" s="24">
        <v>4.382893443107605E-3</v>
      </c>
      <c r="E756" s="24">
        <v>0.2587945457548575</v>
      </c>
      <c r="F756" s="24">
        <v>0</v>
      </c>
      <c r="I756" s="53">
        <v>0</v>
      </c>
      <c r="J756" s="53">
        <v>4312.894307076931</v>
      </c>
      <c r="K756" s="53">
        <v>0</v>
      </c>
      <c r="L756" s="24">
        <v>0.83526104688644409</v>
      </c>
      <c r="M756" s="24">
        <v>0.73974263668060303</v>
      </c>
      <c r="N756" s="24">
        <v>0.33993911743164063</v>
      </c>
      <c r="P756" s="53">
        <v>14.388631412090326</v>
      </c>
      <c r="Q756" s="54">
        <v>490.70129123923641</v>
      </c>
      <c r="R756" s="54">
        <v>14.425442948641841</v>
      </c>
      <c r="S756" s="54">
        <v>604.32729677442433</v>
      </c>
      <c r="T756" s="54">
        <v>3.6811536551514479E-2</v>
      </c>
      <c r="U756" s="54">
        <v>113.62600553518791</v>
      </c>
      <c r="W756" s="69">
        <f t="shared" si="68"/>
        <v>1438372.4399177935</v>
      </c>
      <c r="X756" s="69">
        <f t="shared" si="69"/>
        <v>1441939.9675674096</v>
      </c>
      <c r="Y756" s="69">
        <f t="shared" si="66"/>
        <v>3567.5276496162596</v>
      </c>
      <c r="AA756" s="68">
        <f t="shared" si="70"/>
        <v>0</v>
      </c>
      <c r="AB756" s="68">
        <f t="shared" si="71"/>
        <v>1</v>
      </c>
      <c r="AC756" s="68">
        <f t="shared" si="67"/>
        <v>1</v>
      </c>
    </row>
    <row r="757" spans="1:29" x14ac:dyDescent="0.25">
      <c r="A757">
        <v>752</v>
      </c>
      <c r="C757" s="24">
        <v>2.2786617279052734E-2</v>
      </c>
      <c r="D757" s="24">
        <v>4.325103759765625E-2</v>
      </c>
      <c r="E757" s="24">
        <v>0.2648897137118939</v>
      </c>
      <c r="F757" s="24">
        <v>0</v>
      </c>
      <c r="I757" s="53">
        <v>0</v>
      </c>
      <c r="J757" s="53">
        <v>4389.4117698073387</v>
      </c>
      <c r="K757" s="53">
        <v>0</v>
      </c>
      <c r="L757" s="24">
        <v>0.83881574869155884</v>
      </c>
      <c r="M757" s="24">
        <v>0.80698156356811523</v>
      </c>
      <c r="N757" s="24">
        <v>0.27914524078369141</v>
      </c>
      <c r="P757" s="53">
        <v>14.410344736713013</v>
      </c>
      <c r="Q757" s="54">
        <v>531.27637491529583</v>
      </c>
      <c r="R757" s="54">
        <v>14.460304242323941</v>
      </c>
      <c r="S757" s="54">
        <v>616.04461721950361</v>
      </c>
      <c r="T757" s="54">
        <v>4.9959505610928545E-2</v>
      </c>
      <c r="U757" s="54">
        <v>84.768242304207774</v>
      </c>
      <c r="W757" s="69">
        <f t="shared" si="68"/>
        <v>1440503.1972963859</v>
      </c>
      <c r="X757" s="69">
        <f t="shared" si="69"/>
        <v>1445414.3796151746</v>
      </c>
      <c r="Y757" s="69">
        <f t="shared" si="66"/>
        <v>4911.1823187886466</v>
      </c>
      <c r="AA757" s="68">
        <f t="shared" si="70"/>
        <v>0</v>
      </c>
      <c r="AB757" s="68">
        <f t="shared" si="71"/>
        <v>1</v>
      </c>
      <c r="AC757" s="68">
        <f t="shared" si="67"/>
        <v>1</v>
      </c>
    </row>
    <row r="758" spans="1:29" x14ac:dyDescent="0.25">
      <c r="A758">
        <v>753</v>
      </c>
      <c r="C758" s="24">
        <v>1.7065137624740601E-2</v>
      </c>
      <c r="D758" s="24">
        <v>2.4802744388580322E-2</v>
      </c>
      <c r="E758" s="24">
        <v>0.22701426126249075</v>
      </c>
      <c r="F758" s="24">
        <v>0</v>
      </c>
      <c r="I758" s="53">
        <v>0</v>
      </c>
      <c r="J758" s="53">
        <v>8540.1907563209534</v>
      </c>
      <c r="K758" s="53">
        <v>0</v>
      </c>
      <c r="L758" s="24">
        <v>0.81490206718444824</v>
      </c>
      <c r="M758" s="24">
        <v>0.71839535236358643</v>
      </c>
      <c r="N758" s="24">
        <v>0.29892188310623169</v>
      </c>
      <c r="P758" s="53">
        <v>14.090372949093686</v>
      </c>
      <c r="Q758" s="54">
        <v>578.64064948537487</v>
      </c>
      <c r="R758" s="54">
        <v>14.135043907027692</v>
      </c>
      <c r="S758" s="54">
        <v>621.51811973427857</v>
      </c>
      <c r="T758" s="54">
        <v>4.4670957934005884E-2</v>
      </c>
      <c r="U758" s="54">
        <v>42.877470248903705</v>
      </c>
      <c r="W758" s="69">
        <f t="shared" si="68"/>
        <v>1408458.6542598831</v>
      </c>
      <c r="X758" s="69">
        <f t="shared" si="69"/>
        <v>1412882.8725830349</v>
      </c>
      <c r="Y758" s="69">
        <f t="shared" si="66"/>
        <v>4424.2183231516847</v>
      </c>
      <c r="AA758" s="68">
        <f t="shared" si="70"/>
        <v>0</v>
      </c>
      <c r="AB758" s="68">
        <f t="shared" si="71"/>
        <v>1</v>
      </c>
      <c r="AC758" s="68">
        <f t="shared" si="67"/>
        <v>1</v>
      </c>
    </row>
    <row r="759" spans="1:29" x14ac:dyDescent="0.25">
      <c r="A759">
        <v>754</v>
      </c>
      <c r="C759" s="24">
        <v>9.9726021289825439E-3</v>
      </c>
      <c r="D759" s="24">
        <v>1.636427640914917E-2</v>
      </c>
      <c r="E759" s="24">
        <v>0.22792253531291198</v>
      </c>
      <c r="F759" s="24">
        <v>0</v>
      </c>
      <c r="I759" s="53">
        <v>0</v>
      </c>
      <c r="J759" s="53">
        <v>3695.7371048629284</v>
      </c>
      <c r="K759" s="53">
        <v>0</v>
      </c>
      <c r="L759" s="24">
        <v>0.80218315124511719</v>
      </c>
      <c r="M759" s="24">
        <v>0.76145613193511963</v>
      </c>
      <c r="N759" s="24">
        <v>0.30860805511474609</v>
      </c>
      <c r="P759" s="53">
        <v>13.984892585740317</v>
      </c>
      <c r="Q759" s="54">
        <v>485.07998985229017</v>
      </c>
      <c r="R759" s="54">
        <v>14.018081866307059</v>
      </c>
      <c r="S759" s="54">
        <v>600.08170170456685</v>
      </c>
      <c r="T759" s="54">
        <v>3.318928056674153E-2</v>
      </c>
      <c r="U759" s="54">
        <v>115.00171185227669</v>
      </c>
      <c r="W759" s="69">
        <f t="shared" si="68"/>
        <v>1398004.1785841794</v>
      </c>
      <c r="X759" s="69">
        <f t="shared" si="69"/>
        <v>1401208.1049290013</v>
      </c>
      <c r="Y759" s="69">
        <f t="shared" si="66"/>
        <v>3203.9263448218762</v>
      </c>
      <c r="AA759" s="68">
        <f t="shared" si="70"/>
        <v>0</v>
      </c>
      <c r="AB759" s="68">
        <f t="shared" si="71"/>
        <v>1</v>
      </c>
      <c r="AC759" s="68">
        <f t="shared" si="67"/>
        <v>1</v>
      </c>
    </row>
    <row r="760" spans="1:29" x14ac:dyDescent="0.25">
      <c r="A760">
        <v>755</v>
      </c>
      <c r="C760" s="24">
        <v>1.2501418590545654E-2</v>
      </c>
      <c r="D760" s="24">
        <v>6.86798095703125E-2</v>
      </c>
      <c r="E760" s="24">
        <v>0.28223959882631844</v>
      </c>
      <c r="F760" s="24">
        <v>0</v>
      </c>
      <c r="I760" s="53">
        <v>0</v>
      </c>
      <c r="J760" s="53">
        <v>8297.4135875701904</v>
      </c>
      <c r="K760" s="53">
        <v>0</v>
      </c>
      <c r="L760" s="24">
        <v>0.84324157238006592</v>
      </c>
      <c r="M760" s="24">
        <v>0.68399882316589355</v>
      </c>
      <c r="N760" s="24">
        <v>0.3168775737285614</v>
      </c>
      <c r="P760" s="53">
        <v>14.605444534893804</v>
      </c>
      <c r="Q760" s="54">
        <v>589.18736759879448</v>
      </c>
      <c r="R760" s="54">
        <v>14.678868463710721</v>
      </c>
      <c r="S760" s="54">
        <v>634.97523844973125</v>
      </c>
      <c r="T760" s="54">
        <v>7.3423928816916728E-2</v>
      </c>
      <c r="U760" s="54">
        <v>45.78787085093677</v>
      </c>
      <c r="W760" s="69">
        <f t="shared" si="68"/>
        <v>1459955.2661217817</v>
      </c>
      <c r="X760" s="69">
        <f t="shared" si="69"/>
        <v>1467251.8711326225</v>
      </c>
      <c r="Y760" s="69">
        <f t="shared" si="66"/>
        <v>7296.6050108407362</v>
      </c>
      <c r="AA760" s="68">
        <f t="shared" si="70"/>
        <v>0</v>
      </c>
      <c r="AB760" s="68">
        <f t="shared" si="71"/>
        <v>1</v>
      </c>
      <c r="AC760" s="68">
        <f t="shared" si="67"/>
        <v>1</v>
      </c>
    </row>
    <row r="761" spans="1:29" x14ac:dyDescent="0.25">
      <c r="A761">
        <v>756</v>
      </c>
      <c r="C761" s="24">
        <v>2.0404130220413208E-2</v>
      </c>
      <c r="D761" s="24">
        <v>4.2664408683776855E-3</v>
      </c>
      <c r="E761" s="24">
        <v>0.20857266715431502</v>
      </c>
      <c r="F761" s="24">
        <v>0</v>
      </c>
      <c r="I761" s="53">
        <v>0</v>
      </c>
      <c r="J761" s="53">
        <v>4854.8635095357895</v>
      </c>
      <c r="K761" s="53">
        <v>0</v>
      </c>
      <c r="L761" s="24">
        <v>0.82572376728057861</v>
      </c>
      <c r="M761" s="24">
        <v>0.75386017560958862</v>
      </c>
      <c r="N761" s="24">
        <v>0.28489017486572266</v>
      </c>
      <c r="P761" s="53">
        <v>14.241398704162679</v>
      </c>
      <c r="Q761" s="54">
        <v>498.20756886524805</v>
      </c>
      <c r="R761" s="54">
        <v>14.277822322803697</v>
      </c>
      <c r="S761" s="54">
        <v>601.05842561555733</v>
      </c>
      <c r="T761" s="54">
        <v>3.6423618641018507E-2</v>
      </c>
      <c r="U761" s="54">
        <v>102.85085675030928</v>
      </c>
      <c r="W761" s="69">
        <f t="shared" si="68"/>
        <v>1423641.6628474025</v>
      </c>
      <c r="X761" s="69">
        <f t="shared" si="69"/>
        <v>1427181.1738547541</v>
      </c>
      <c r="Y761" s="69">
        <f t="shared" si="66"/>
        <v>3539.5110073515416</v>
      </c>
      <c r="AA761" s="68">
        <f t="shared" si="70"/>
        <v>0</v>
      </c>
      <c r="AB761" s="68">
        <f t="shared" si="71"/>
        <v>1</v>
      </c>
      <c r="AC761" s="68">
        <f t="shared" si="67"/>
        <v>1</v>
      </c>
    </row>
    <row r="762" spans="1:29" x14ac:dyDescent="0.25">
      <c r="A762">
        <v>757</v>
      </c>
      <c r="C762" s="24">
        <v>3.1856387853622437E-2</v>
      </c>
      <c r="D762" s="24">
        <v>2.6922911405563354E-2</v>
      </c>
      <c r="E762" s="24">
        <v>0.16168569271455355</v>
      </c>
      <c r="F762" s="24">
        <v>0</v>
      </c>
      <c r="I762" s="53">
        <v>0</v>
      </c>
      <c r="J762" s="53">
        <v>5115.2030937373638</v>
      </c>
      <c r="K762" s="53">
        <v>0</v>
      </c>
      <c r="L762" s="24">
        <v>0.92448234558105469</v>
      </c>
      <c r="M762" s="24">
        <v>0.77451342344284058</v>
      </c>
      <c r="N762" s="24">
        <v>0.36745357513427734</v>
      </c>
      <c r="P762" s="53">
        <v>15.709977905673725</v>
      </c>
      <c r="Q762" s="54">
        <v>566.0127151923499</v>
      </c>
      <c r="R762" s="54">
        <v>15.793044893951963</v>
      </c>
      <c r="S762" s="54">
        <v>607.29042028944593</v>
      </c>
      <c r="T762" s="54">
        <v>8.3066988278238441E-2</v>
      </c>
      <c r="U762" s="54">
        <v>41.277705097096032</v>
      </c>
      <c r="W762" s="69">
        <f t="shared" si="68"/>
        <v>1570431.7778521802</v>
      </c>
      <c r="X762" s="69">
        <f t="shared" si="69"/>
        <v>1578697.1989749069</v>
      </c>
      <c r="Y762" s="69">
        <f t="shared" si="66"/>
        <v>8265.4211227267479</v>
      </c>
      <c r="AA762" s="68">
        <f t="shared" si="70"/>
        <v>0</v>
      </c>
      <c r="AB762" s="68">
        <f t="shared" si="71"/>
        <v>1</v>
      </c>
      <c r="AC762" s="68">
        <f t="shared" si="67"/>
        <v>1</v>
      </c>
    </row>
    <row r="763" spans="1:29" x14ac:dyDescent="0.25">
      <c r="A763">
        <v>758</v>
      </c>
      <c r="C763" s="24">
        <v>2.6560813188552856E-2</v>
      </c>
      <c r="D763" s="24">
        <v>1.0034829378128052E-2</v>
      </c>
      <c r="E763" s="24">
        <v>0.35932749506667649</v>
      </c>
      <c r="F763" s="24">
        <v>0</v>
      </c>
      <c r="I763" s="53">
        <v>0</v>
      </c>
      <c r="J763" s="53">
        <v>4961.7420881986618</v>
      </c>
      <c r="K763" s="53">
        <v>0</v>
      </c>
      <c r="L763" s="24">
        <v>0.83213955163955688</v>
      </c>
      <c r="M763" s="24">
        <v>0.77482861280441284</v>
      </c>
      <c r="N763" s="24">
        <v>0.22158241271972656</v>
      </c>
      <c r="P763" s="53">
        <v>14.264104410217021</v>
      </c>
      <c r="Q763" s="54">
        <v>497.88416843210592</v>
      </c>
      <c r="R763" s="54">
        <v>14.292123905961432</v>
      </c>
      <c r="S763" s="54">
        <v>616.72441827507794</v>
      </c>
      <c r="T763" s="54">
        <v>2.8019495744411316E-2</v>
      </c>
      <c r="U763" s="54">
        <v>118.84024984297201</v>
      </c>
      <c r="W763" s="69">
        <f t="shared" si="68"/>
        <v>1425912.5568532699</v>
      </c>
      <c r="X763" s="69">
        <f t="shared" si="69"/>
        <v>1428595.6661778681</v>
      </c>
      <c r="Y763" s="69">
        <f t="shared" si="66"/>
        <v>2683.1093245981597</v>
      </c>
      <c r="AA763" s="68">
        <f t="shared" si="70"/>
        <v>0</v>
      </c>
      <c r="AB763" s="68">
        <f t="shared" si="71"/>
        <v>1</v>
      </c>
      <c r="AC763" s="68">
        <f t="shared" si="67"/>
        <v>1</v>
      </c>
    </row>
    <row r="764" spans="1:29" x14ac:dyDescent="0.25">
      <c r="A764">
        <v>759</v>
      </c>
      <c r="C764" s="24">
        <v>4.9976587295532227E-2</v>
      </c>
      <c r="D764" s="24">
        <v>1.3355433940887451E-2</v>
      </c>
      <c r="E764" s="24">
        <v>0.29189826319297968</v>
      </c>
      <c r="F764" s="24">
        <v>0</v>
      </c>
      <c r="I764" s="53">
        <v>0</v>
      </c>
      <c r="J764" s="53">
        <v>4509.2729851603508</v>
      </c>
      <c r="K764" s="53">
        <v>0</v>
      </c>
      <c r="L764" s="24">
        <v>0.82703131437301636</v>
      </c>
      <c r="M764" s="24">
        <v>0.72774553298950195</v>
      </c>
      <c r="N764" s="24">
        <v>0.30964803695678711</v>
      </c>
      <c r="P764" s="53">
        <v>13.821598461963474</v>
      </c>
      <c r="Q764" s="54">
        <v>495.66058967525385</v>
      </c>
      <c r="R764" s="54">
        <v>13.861456202050446</v>
      </c>
      <c r="S764" s="54">
        <v>609.07342770657135</v>
      </c>
      <c r="T764" s="54">
        <v>3.9857740086972626E-2</v>
      </c>
      <c r="U764" s="54">
        <v>113.41283803131751</v>
      </c>
      <c r="W764" s="69">
        <f t="shared" si="68"/>
        <v>1381664.1856066722</v>
      </c>
      <c r="X764" s="69">
        <f t="shared" si="69"/>
        <v>1385536.546777338</v>
      </c>
      <c r="Y764" s="69">
        <f t="shared" si="66"/>
        <v>3872.3611706659449</v>
      </c>
      <c r="AA764" s="68">
        <f t="shared" si="70"/>
        <v>0</v>
      </c>
      <c r="AB764" s="68">
        <f t="shared" si="71"/>
        <v>1</v>
      </c>
      <c r="AC764" s="68">
        <f t="shared" si="67"/>
        <v>1</v>
      </c>
    </row>
    <row r="765" spans="1:29" x14ac:dyDescent="0.25">
      <c r="A765">
        <v>760</v>
      </c>
      <c r="C765" s="24">
        <v>1.933327317237854E-2</v>
      </c>
      <c r="D765" s="24">
        <v>3.7592947483062744E-3</v>
      </c>
      <c r="E765" s="24">
        <v>9.9160645364826536E-2</v>
      </c>
      <c r="F765" s="24">
        <v>0</v>
      </c>
      <c r="I765" s="53">
        <v>0</v>
      </c>
      <c r="J765" s="53">
        <v>2845.9168970584869</v>
      </c>
      <c r="K765" s="53">
        <v>0</v>
      </c>
      <c r="L765" s="24">
        <v>0.86067032814025879</v>
      </c>
      <c r="M765" s="24">
        <v>0.78316628932952881</v>
      </c>
      <c r="N765" s="24">
        <v>0.29543882608413696</v>
      </c>
      <c r="P765" s="53">
        <v>14.869900441467385</v>
      </c>
      <c r="Q765" s="54">
        <v>439.89470295715739</v>
      </c>
      <c r="R765" s="54">
        <v>14.904700203616134</v>
      </c>
      <c r="S765" s="54">
        <v>583.61688409916087</v>
      </c>
      <c r="T765" s="54">
        <v>3.4799762148749025E-2</v>
      </c>
      <c r="U765" s="54">
        <v>143.72218114200348</v>
      </c>
      <c r="W765" s="69">
        <f t="shared" si="68"/>
        <v>1486550.1494437812</v>
      </c>
      <c r="X765" s="69">
        <f t="shared" si="69"/>
        <v>1489886.4034775144</v>
      </c>
      <c r="Y765" s="69">
        <f t="shared" si="66"/>
        <v>3336.2540337328987</v>
      </c>
      <c r="AA765" s="68">
        <f t="shared" si="70"/>
        <v>0</v>
      </c>
      <c r="AB765" s="68">
        <f t="shared" si="71"/>
        <v>1</v>
      </c>
      <c r="AC765" s="68">
        <f t="shared" si="67"/>
        <v>1</v>
      </c>
    </row>
    <row r="766" spans="1:29" x14ac:dyDescent="0.25">
      <c r="A766">
        <v>761</v>
      </c>
      <c r="C766" s="24">
        <v>2.9020428657531738E-2</v>
      </c>
      <c r="D766" s="24">
        <v>3.2380610704421997E-2</v>
      </c>
      <c r="E766" s="24">
        <v>0.21661452950035795</v>
      </c>
      <c r="F766" s="24">
        <v>0</v>
      </c>
      <c r="I766" s="53">
        <v>0</v>
      </c>
      <c r="J766" s="53">
        <v>6996.0718974471092</v>
      </c>
      <c r="K766" s="53">
        <v>0</v>
      </c>
      <c r="L766" s="24">
        <v>0.86734950542449951</v>
      </c>
      <c r="M766" s="24">
        <v>0.67461538314819336</v>
      </c>
      <c r="N766" s="24">
        <v>0.25238096714019775</v>
      </c>
      <c r="P766" s="53">
        <v>14.79443460438614</v>
      </c>
      <c r="Q766" s="54">
        <v>519.69078025656097</v>
      </c>
      <c r="R766" s="54">
        <v>14.857999577221385</v>
      </c>
      <c r="S766" s="54">
        <v>606.56816196857403</v>
      </c>
      <c r="T766" s="54">
        <v>6.356497283524476E-2</v>
      </c>
      <c r="U766" s="54">
        <v>86.877381712013062</v>
      </c>
      <c r="W766" s="69">
        <f t="shared" si="68"/>
        <v>1478923.7696583574</v>
      </c>
      <c r="X766" s="69">
        <f t="shared" si="69"/>
        <v>1485193.3895601698</v>
      </c>
      <c r="Y766" s="69">
        <f t="shared" si="66"/>
        <v>6269.6199018124635</v>
      </c>
      <c r="AA766" s="68">
        <f t="shared" si="70"/>
        <v>0</v>
      </c>
      <c r="AB766" s="68">
        <f t="shared" si="71"/>
        <v>1</v>
      </c>
      <c r="AC766" s="68">
        <f t="shared" si="67"/>
        <v>1</v>
      </c>
    </row>
    <row r="767" spans="1:29" x14ac:dyDescent="0.25">
      <c r="A767">
        <v>762</v>
      </c>
      <c r="C767" s="24">
        <v>1.4875248074531555E-2</v>
      </c>
      <c r="D767" s="24">
        <v>1.883813738822937E-2</v>
      </c>
      <c r="E767" s="24">
        <v>0.22729705504043785</v>
      </c>
      <c r="F767" s="24">
        <v>0</v>
      </c>
      <c r="I767" s="53">
        <v>0</v>
      </c>
      <c r="J767" s="53">
        <v>4172.8559881448746</v>
      </c>
      <c r="K767" s="53">
        <v>0</v>
      </c>
      <c r="L767" s="24">
        <v>0.86348822712898254</v>
      </c>
      <c r="M767" s="24">
        <v>0.68498325347900391</v>
      </c>
      <c r="N767" s="24">
        <v>0.30961054563522339</v>
      </c>
      <c r="P767" s="53">
        <v>14.93613318365639</v>
      </c>
      <c r="Q767" s="54">
        <v>486.53034251727416</v>
      </c>
      <c r="R767" s="54">
        <v>15.004754399274557</v>
      </c>
      <c r="S767" s="54">
        <v>600.36854017621692</v>
      </c>
      <c r="T767" s="54">
        <v>6.8621215618167142E-2</v>
      </c>
      <c r="U767" s="54">
        <v>113.83819765894276</v>
      </c>
      <c r="W767" s="69">
        <f t="shared" si="68"/>
        <v>1493126.7880231217</v>
      </c>
      <c r="X767" s="69">
        <f t="shared" si="69"/>
        <v>1499875.0713872795</v>
      </c>
      <c r="Y767" s="69">
        <f t="shared" si="66"/>
        <v>6748.2833641577718</v>
      </c>
      <c r="AA767" s="68">
        <f t="shared" si="70"/>
        <v>0</v>
      </c>
      <c r="AB767" s="68">
        <f t="shared" si="71"/>
        <v>1</v>
      </c>
      <c r="AC767" s="68">
        <f t="shared" si="67"/>
        <v>1</v>
      </c>
    </row>
    <row r="768" spans="1:29" x14ac:dyDescent="0.25">
      <c r="A768">
        <v>763</v>
      </c>
      <c r="C768" s="24">
        <v>3.0116558074951172E-2</v>
      </c>
      <c r="D768" s="24">
        <v>1.2167930603027344E-2</v>
      </c>
      <c r="E768" s="24">
        <v>0.23165806142333956</v>
      </c>
      <c r="F768" s="24">
        <v>0</v>
      </c>
      <c r="I768" s="53">
        <v>0</v>
      </c>
      <c r="J768" s="53">
        <v>7191.3376450538635</v>
      </c>
      <c r="K768" s="53">
        <v>0</v>
      </c>
      <c r="L768" s="24">
        <v>0.84007176756858826</v>
      </c>
      <c r="M768" s="24">
        <v>0.74194830656051636</v>
      </c>
      <c r="N768" s="24">
        <v>0.24856710433959961</v>
      </c>
      <c r="P768" s="53">
        <v>14.316933890591905</v>
      </c>
      <c r="Q768" s="54">
        <v>591.28738121078095</v>
      </c>
      <c r="R768" s="54">
        <v>14.374049251699001</v>
      </c>
      <c r="S768" s="54">
        <v>625.58212889388847</v>
      </c>
      <c r="T768" s="54">
        <v>5.7115361107095808E-2</v>
      </c>
      <c r="U768" s="54">
        <v>34.294747683107516</v>
      </c>
      <c r="W768" s="69">
        <f t="shared" si="68"/>
        <v>1431102.1016779796</v>
      </c>
      <c r="X768" s="69">
        <f t="shared" si="69"/>
        <v>1436779.3430410062</v>
      </c>
      <c r="Y768" s="69">
        <f t="shared" si="66"/>
        <v>5677.2413630264728</v>
      </c>
      <c r="AA768" s="68">
        <f t="shared" si="70"/>
        <v>0</v>
      </c>
      <c r="AB768" s="68">
        <f t="shared" si="71"/>
        <v>1</v>
      </c>
      <c r="AC768" s="68">
        <f t="shared" si="67"/>
        <v>1</v>
      </c>
    </row>
    <row r="769" spans="1:29" x14ac:dyDescent="0.25">
      <c r="A769">
        <v>764</v>
      </c>
      <c r="C769" s="24">
        <v>1.3419687747955322E-2</v>
      </c>
      <c r="D769" s="24">
        <v>1.7884150147438049E-2</v>
      </c>
      <c r="E769" s="24">
        <v>0.32009112677620882</v>
      </c>
      <c r="F769" s="24">
        <v>0</v>
      </c>
      <c r="I769" s="53">
        <v>0</v>
      </c>
      <c r="J769" s="53">
        <v>6705.5737599730492</v>
      </c>
      <c r="K769" s="53">
        <v>0</v>
      </c>
      <c r="L769" s="24">
        <v>0.82762056589126587</v>
      </c>
      <c r="M769" s="24">
        <v>0.71691632270812988</v>
      </c>
      <c r="N769" s="24">
        <v>0.31044209003448486</v>
      </c>
      <c r="P769" s="53">
        <v>14.359248004032235</v>
      </c>
      <c r="Q769" s="54">
        <v>549.80130418389615</v>
      </c>
      <c r="R769" s="54">
        <v>14.402001742877117</v>
      </c>
      <c r="S769" s="54">
        <v>629.49299502649615</v>
      </c>
      <c r="T769" s="54">
        <v>4.2753738844881539E-2</v>
      </c>
      <c r="U769" s="54">
        <v>79.691690842599996</v>
      </c>
      <c r="W769" s="69">
        <f t="shared" si="68"/>
        <v>1435374.9990990397</v>
      </c>
      <c r="X769" s="69">
        <f t="shared" si="69"/>
        <v>1439570.6812926852</v>
      </c>
      <c r="Y769" s="69">
        <f t="shared" si="66"/>
        <v>4195.6821936455535</v>
      </c>
      <c r="AA769" s="68">
        <f t="shared" si="70"/>
        <v>0</v>
      </c>
      <c r="AB769" s="68">
        <f t="shared" si="71"/>
        <v>1</v>
      </c>
      <c r="AC769" s="68">
        <f t="shared" si="67"/>
        <v>1</v>
      </c>
    </row>
    <row r="770" spans="1:29" x14ac:dyDescent="0.25">
      <c r="A770">
        <v>765</v>
      </c>
      <c r="C770" s="24">
        <v>1.4975354075431824E-2</v>
      </c>
      <c r="D770" s="24">
        <v>7.6821595430374146E-3</v>
      </c>
      <c r="E770" s="24">
        <v>0.26550431942354397</v>
      </c>
      <c r="F770" s="24">
        <v>0</v>
      </c>
      <c r="I770" s="53">
        <v>0</v>
      </c>
      <c r="J770" s="53">
        <v>4592.1467244625092</v>
      </c>
      <c r="K770" s="53">
        <v>0</v>
      </c>
      <c r="L770" s="24">
        <v>0.87433475255966187</v>
      </c>
      <c r="M770" s="24">
        <v>0.79505634307861328</v>
      </c>
      <c r="N770" s="24">
        <v>0.26152908802032471</v>
      </c>
      <c r="P770" s="53">
        <v>15.168941750873056</v>
      </c>
      <c r="Q770" s="54">
        <v>475.09105463254895</v>
      </c>
      <c r="R770" s="54">
        <v>15.200850252142915</v>
      </c>
      <c r="S770" s="54">
        <v>600.77956664026681</v>
      </c>
      <c r="T770" s="54">
        <v>3.1908501269859002E-2</v>
      </c>
      <c r="U770" s="54">
        <v>125.68851200771786</v>
      </c>
      <c r="W770" s="69">
        <f t="shared" si="68"/>
        <v>1516419.0840326732</v>
      </c>
      <c r="X770" s="69">
        <f t="shared" si="69"/>
        <v>1519484.2456476514</v>
      </c>
      <c r="Y770" s="69">
        <f t="shared" si="66"/>
        <v>3065.1616149781826</v>
      </c>
      <c r="AA770" s="68">
        <f t="shared" si="70"/>
        <v>0</v>
      </c>
      <c r="AB770" s="68">
        <f t="shared" si="71"/>
        <v>1</v>
      </c>
      <c r="AC770" s="68">
        <f t="shared" si="67"/>
        <v>1</v>
      </c>
    </row>
    <row r="771" spans="1:29" x14ac:dyDescent="0.25">
      <c r="A771">
        <v>766</v>
      </c>
      <c r="C771" s="24">
        <v>6.6481828689575195E-3</v>
      </c>
      <c r="D771" s="24">
        <v>1.0650560259819031E-2</v>
      </c>
      <c r="E771" s="24">
        <v>0.10499837778066599</v>
      </c>
      <c r="F771" s="24">
        <v>0</v>
      </c>
      <c r="I771" s="53">
        <v>0</v>
      </c>
      <c r="J771" s="53">
        <v>3436.6967156529427</v>
      </c>
      <c r="K771" s="53">
        <v>0</v>
      </c>
      <c r="L771" s="24">
        <v>0.86341458559036255</v>
      </c>
      <c r="M771" s="24">
        <v>0.81337285041809082</v>
      </c>
      <c r="N771" s="24">
        <v>0.30991548299789429</v>
      </c>
      <c r="P771" s="53">
        <v>15.095906452841342</v>
      </c>
      <c r="Q771" s="54">
        <v>491.68670045595417</v>
      </c>
      <c r="R771" s="54">
        <v>15.143830008833911</v>
      </c>
      <c r="S771" s="54">
        <v>589.45145951674829</v>
      </c>
      <c r="T771" s="54">
        <v>4.7923555992568367E-2</v>
      </c>
      <c r="U771" s="54">
        <v>97.76475906079412</v>
      </c>
      <c r="W771" s="69">
        <f t="shared" si="68"/>
        <v>1509098.9585836784</v>
      </c>
      <c r="X771" s="69">
        <f t="shared" si="69"/>
        <v>1513793.5494238744</v>
      </c>
      <c r="Y771" s="69">
        <f t="shared" si="66"/>
        <v>4694.5908401960423</v>
      </c>
      <c r="AA771" s="68">
        <f t="shared" si="70"/>
        <v>0</v>
      </c>
      <c r="AB771" s="68">
        <f t="shared" si="71"/>
        <v>1</v>
      </c>
      <c r="AC771" s="68">
        <f t="shared" si="67"/>
        <v>1</v>
      </c>
    </row>
    <row r="772" spans="1:29" x14ac:dyDescent="0.25">
      <c r="A772">
        <v>767</v>
      </c>
      <c r="C772" s="24">
        <v>5.2543878555297852E-2</v>
      </c>
      <c r="D772" s="24">
        <v>2.6583582162857056E-2</v>
      </c>
      <c r="E772" s="24">
        <v>0.3565880318364672</v>
      </c>
      <c r="F772" s="24">
        <v>0</v>
      </c>
      <c r="I772" s="53">
        <v>0</v>
      </c>
      <c r="J772" s="53">
        <v>5457.2592489421368</v>
      </c>
      <c r="K772" s="53">
        <v>0</v>
      </c>
      <c r="L772" s="24">
        <v>0.85775244235992432</v>
      </c>
      <c r="M772" s="24">
        <v>0.72338235378265381</v>
      </c>
      <c r="N772" s="24">
        <v>0.27848267555236816</v>
      </c>
      <c r="P772" s="53">
        <v>14.292099928877697</v>
      </c>
      <c r="Q772" s="54">
        <v>499.69995304315546</v>
      </c>
      <c r="R772" s="54">
        <v>14.332241212948023</v>
      </c>
      <c r="S772" s="54">
        <v>617.06463071864584</v>
      </c>
      <c r="T772" s="54">
        <v>4.0141284070326577E-2</v>
      </c>
      <c r="U772" s="54">
        <v>117.36467767549038</v>
      </c>
      <c r="W772" s="69">
        <f t="shared" si="68"/>
        <v>1428710.2929347265</v>
      </c>
      <c r="X772" s="69">
        <f t="shared" si="69"/>
        <v>1432607.0566640836</v>
      </c>
      <c r="Y772" s="69">
        <f t="shared" si="66"/>
        <v>3896.7637293571674</v>
      </c>
      <c r="AA772" s="68">
        <f t="shared" si="70"/>
        <v>0</v>
      </c>
      <c r="AB772" s="68">
        <f t="shared" si="71"/>
        <v>1</v>
      </c>
      <c r="AC772" s="68">
        <f t="shared" si="67"/>
        <v>1</v>
      </c>
    </row>
    <row r="773" spans="1:29" x14ac:dyDescent="0.25">
      <c r="A773">
        <v>768</v>
      </c>
      <c r="C773" s="24">
        <v>3.285941481590271E-2</v>
      </c>
      <c r="D773" s="24">
        <v>4.0579676628112793E-2</v>
      </c>
      <c r="E773" s="24">
        <v>0.50069016335657801</v>
      </c>
      <c r="F773" s="24">
        <v>0</v>
      </c>
      <c r="I773" s="53">
        <v>0</v>
      </c>
      <c r="J773" s="53">
        <v>6224.7179448604584</v>
      </c>
      <c r="K773" s="53">
        <v>0</v>
      </c>
      <c r="L773" s="24">
        <v>0.90123915672302246</v>
      </c>
      <c r="M773" s="24">
        <v>0.77470755577087402</v>
      </c>
      <c r="N773" s="24">
        <v>0.31020757555961609</v>
      </c>
      <c r="P773" s="53">
        <v>15.318642654726354</v>
      </c>
      <c r="Q773" s="54">
        <v>543.45982323162764</v>
      </c>
      <c r="R773" s="54">
        <v>15.356912137855938</v>
      </c>
      <c r="S773" s="54">
        <v>654.43937915915149</v>
      </c>
      <c r="T773" s="54">
        <v>3.8269483129584003E-2</v>
      </c>
      <c r="U773" s="54">
        <v>110.97955592752385</v>
      </c>
      <c r="W773" s="69">
        <f t="shared" si="68"/>
        <v>1531320.8056494037</v>
      </c>
      <c r="X773" s="69">
        <f t="shared" si="69"/>
        <v>1535036.7744064347</v>
      </c>
      <c r="Y773" s="69">
        <f t="shared" si="66"/>
        <v>3715.9687570308765</v>
      </c>
      <c r="AA773" s="68">
        <f t="shared" si="70"/>
        <v>0</v>
      </c>
      <c r="AB773" s="68">
        <f t="shared" si="71"/>
        <v>1</v>
      </c>
      <c r="AC773" s="68">
        <f t="shared" si="67"/>
        <v>1</v>
      </c>
    </row>
    <row r="774" spans="1:29" x14ac:dyDescent="0.25">
      <c r="A774">
        <v>769</v>
      </c>
      <c r="C774" s="24">
        <v>9.3879550695419312E-3</v>
      </c>
      <c r="D774" s="24">
        <v>1.3849601149559021E-2</v>
      </c>
      <c r="E774" s="24">
        <v>0.47195169462706366</v>
      </c>
      <c r="F774" s="24">
        <v>0</v>
      </c>
      <c r="I774" s="53">
        <v>0</v>
      </c>
      <c r="J774" s="53">
        <v>4286.9709432125092</v>
      </c>
      <c r="K774" s="53">
        <v>0</v>
      </c>
      <c r="L774" s="24">
        <v>0.85491293668746948</v>
      </c>
      <c r="M774" s="24">
        <v>0.76639318466186523</v>
      </c>
      <c r="N774" s="24">
        <v>0.30446064472198486</v>
      </c>
      <c r="P774" s="53">
        <v>14.918785759659615</v>
      </c>
      <c r="Q774" s="54">
        <v>462.87076586565536</v>
      </c>
      <c r="R774" s="54">
        <v>14.939902935026252</v>
      </c>
      <c r="S774" s="54">
        <v>611.72114117639921</v>
      </c>
      <c r="T774" s="54">
        <v>2.1117175366637042E-2</v>
      </c>
      <c r="U774" s="54">
        <v>148.85037531074386</v>
      </c>
      <c r="W774" s="69">
        <f t="shared" si="68"/>
        <v>1491415.7052000959</v>
      </c>
      <c r="X774" s="69">
        <f t="shared" si="69"/>
        <v>1493378.572361449</v>
      </c>
      <c r="Y774" s="69">
        <f t="shared" si="66"/>
        <v>1962.8671613529605</v>
      </c>
      <c r="AA774" s="68">
        <f t="shared" si="70"/>
        <v>0</v>
      </c>
      <c r="AB774" s="68">
        <f t="shared" si="71"/>
        <v>1</v>
      </c>
      <c r="AC774" s="68">
        <f t="shared" si="67"/>
        <v>1</v>
      </c>
    </row>
    <row r="775" spans="1:29" x14ac:dyDescent="0.25">
      <c r="A775">
        <v>770</v>
      </c>
      <c r="C775" s="24">
        <v>4.4226288795471191E-2</v>
      </c>
      <c r="D775" s="24">
        <v>2.2093996405601501E-2</v>
      </c>
      <c r="E775" s="24">
        <v>0.36116941989567147</v>
      </c>
      <c r="F775" s="24">
        <v>0</v>
      </c>
      <c r="I775" s="53">
        <v>0</v>
      </c>
      <c r="J775" s="53">
        <v>7076.3193070888519</v>
      </c>
      <c r="K775" s="53">
        <v>0</v>
      </c>
      <c r="L775" s="24">
        <v>0.89685654640197754</v>
      </c>
      <c r="M775" s="24">
        <v>0.63713455200195313</v>
      </c>
      <c r="N775" s="24">
        <v>0.32091385126113892</v>
      </c>
      <c r="P775" s="53">
        <v>14.991672040025216</v>
      </c>
      <c r="Q775" s="54">
        <v>604.24649146618924</v>
      </c>
      <c r="R775" s="54">
        <v>15.086067789156711</v>
      </c>
      <c r="S775" s="54">
        <v>656.25288255010867</v>
      </c>
      <c r="T775" s="54">
        <v>9.4395749131495066E-2</v>
      </c>
      <c r="U775" s="54">
        <v>52.006391083919425</v>
      </c>
      <c r="W775" s="69">
        <f t="shared" si="68"/>
        <v>1498562.9575110555</v>
      </c>
      <c r="X775" s="69">
        <f t="shared" si="69"/>
        <v>1507950.5260331212</v>
      </c>
      <c r="Y775" s="69">
        <f t="shared" ref="Y775:Y838" si="72">T775*cRatio-U775</f>
        <v>9387.5685220655869</v>
      </c>
      <c r="AA775" s="68">
        <f t="shared" si="70"/>
        <v>0</v>
      </c>
      <c r="AB775" s="68">
        <f t="shared" si="71"/>
        <v>1</v>
      </c>
      <c r="AC775" s="68">
        <f t="shared" ref="AC775:AC838" si="73">IF(Y775&gt;0,1,0)</f>
        <v>1</v>
      </c>
    </row>
    <row r="776" spans="1:29" x14ac:dyDescent="0.25">
      <c r="A776">
        <v>771</v>
      </c>
      <c r="C776" s="24">
        <v>2.9068201780319214E-2</v>
      </c>
      <c r="D776" s="24">
        <v>1.2674003839492798E-2</v>
      </c>
      <c r="E776" s="24">
        <v>0.17341022228736305</v>
      </c>
      <c r="F776" s="24">
        <v>0</v>
      </c>
      <c r="I776" s="53">
        <v>0</v>
      </c>
      <c r="J776" s="53">
        <v>4973.5419452190399</v>
      </c>
      <c r="K776" s="53">
        <v>0</v>
      </c>
      <c r="L776" s="24">
        <v>0.86757442355155945</v>
      </c>
      <c r="M776" s="24">
        <v>0.7644195556640625</v>
      </c>
      <c r="N776" s="24">
        <v>0.32600498199462891</v>
      </c>
      <c r="P776" s="53">
        <v>14.811408207239607</v>
      </c>
      <c r="Q776" s="54">
        <v>519.85044699087291</v>
      </c>
      <c r="R776" s="54">
        <v>14.867030226510591</v>
      </c>
      <c r="S776" s="54">
        <v>601.2323151489768</v>
      </c>
      <c r="T776" s="54">
        <v>5.5622019270984424E-2</v>
      </c>
      <c r="U776" s="54">
        <v>81.381868158103885</v>
      </c>
      <c r="W776" s="69">
        <f t="shared" si="68"/>
        <v>1480620.9702769697</v>
      </c>
      <c r="X776" s="69">
        <f t="shared" si="69"/>
        <v>1486101.7903359102</v>
      </c>
      <c r="Y776" s="69">
        <f t="shared" si="72"/>
        <v>5480.8200589403377</v>
      </c>
      <c r="AA776" s="68">
        <f t="shared" si="70"/>
        <v>0</v>
      </c>
      <c r="AB776" s="68">
        <f t="shared" si="71"/>
        <v>1</v>
      </c>
      <c r="AC776" s="68">
        <f t="shared" si="73"/>
        <v>1</v>
      </c>
    </row>
    <row r="777" spans="1:29" x14ac:dyDescent="0.25">
      <c r="A777">
        <v>772</v>
      </c>
      <c r="C777" s="24">
        <v>2.6827633380889893E-2</v>
      </c>
      <c r="D777" s="24">
        <v>3.2196253538131714E-2</v>
      </c>
      <c r="E777" s="24">
        <v>0.17129266752422084</v>
      </c>
      <c r="F777" s="24">
        <v>0</v>
      </c>
      <c r="I777" s="53">
        <v>0</v>
      </c>
      <c r="J777" s="53">
        <v>5667.409859597683</v>
      </c>
      <c r="K777" s="53">
        <v>0</v>
      </c>
      <c r="L777" s="24">
        <v>0.83368837833404541</v>
      </c>
      <c r="M777" s="24">
        <v>0.79941225051879883</v>
      </c>
      <c r="N777" s="24">
        <v>0.31788492202758789</v>
      </c>
      <c r="P777" s="53">
        <v>14.288039818766633</v>
      </c>
      <c r="Q777" s="54">
        <v>519.01959328188639</v>
      </c>
      <c r="R777" s="54">
        <v>14.323396783809446</v>
      </c>
      <c r="S777" s="54">
        <v>600.72337064940507</v>
      </c>
      <c r="T777" s="54">
        <v>3.5356965042813826E-2</v>
      </c>
      <c r="U777" s="54">
        <v>81.703777367518683</v>
      </c>
      <c r="W777" s="69">
        <f t="shared" si="68"/>
        <v>1428284.9622833813</v>
      </c>
      <c r="X777" s="69">
        <f t="shared" si="69"/>
        <v>1431738.9550102951</v>
      </c>
      <c r="Y777" s="69">
        <f t="shared" si="72"/>
        <v>3453.9927269138639</v>
      </c>
      <c r="AA777" s="68">
        <f t="shared" si="70"/>
        <v>0</v>
      </c>
      <c r="AB777" s="68">
        <f t="shared" si="71"/>
        <v>1</v>
      </c>
      <c r="AC777" s="68">
        <f t="shared" si="73"/>
        <v>1</v>
      </c>
    </row>
    <row r="778" spans="1:29" x14ac:dyDescent="0.25">
      <c r="A778">
        <v>773</v>
      </c>
      <c r="C778" s="24">
        <v>7.1336925029754639E-3</v>
      </c>
      <c r="D778" s="24">
        <v>4.3256133794784546E-3</v>
      </c>
      <c r="E778" s="24">
        <v>0.55211961596667003</v>
      </c>
      <c r="F778" s="24">
        <v>0</v>
      </c>
      <c r="I778" s="53">
        <v>0</v>
      </c>
      <c r="J778" s="53">
        <v>3224.5507463812828</v>
      </c>
      <c r="K778" s="53">
        <v>0</v>
      </c>
      <c r="L778" s="24">
        <v>0.82418113946914673</v>
      </c>
      <c r="M778" s="24">
        <v>0.74024105072021484</v>
      </c>
      <c r="N778" s="24">
        <v>0.31667280197143555</v>
      </c>
      <c r="P778" s="53">
        <v>14.392005881111851</v>
      </c>
      <c r="Q778" s="54">
        <v>481.16543636381732</v>
      </c>
      <c r="R778" s="54">
        <v>14.419386849684305</v>
      </c>
      <c r="S778" s="54">
        <v>627.65810959569069</v>
      </c>
      <c r="T778" s="54">
        <v>2.7380968572453313E-2</v>
      </c>
      <c r="U778" s="54">
        <v>146.49267323187337</v>
      </c>
      <c r="W778" s="69">
        <f t="shared" ref="W778:W841" si="74">P778*cRatio-Q778</f>
        <v>1438719.4226748212</v>
      </c>
      <c r="X778" s="69">
        <f t="shared" ref="X778:X841" si="75">R778*cRatio-S778</f>
        <v>1441311.0268588348</v>
      </c>
      <c r="Y778" s="69">
        <f t="shared" si="72"/>
        <v>2591.6041840134576</v>
      </c>
      <c r="AA778" s="68">
        <f t="shared" ref="AA778:AA841" si="76">IF(MAX(W778:X778)=W778,1,0)</f>
        <v>0</v>
      </c>
      <c r="AB778" s="68">
        <f t="shared" ref="AB778:AB841" si="77">IF(MAX(W778:X778)=X778,1,0)</f>
        <v>1</v>
      </c>
      <c r="AC778" s="68">
        <f t="shared" si="73"/>
        <v>1</v>
      </c>
    </row>
    <row r="779" spans="1:29" x14ac:dyDescent="0.25">
      <c r="A779">
        <v>774</v>
      </c>
      <c r="C779" s="24">
        <v>2.3542881011962891E-2</v>
      </c>
      <c r="D779" s="24">
        <v>4.9134790897369385E-3</v>
      </c>
      <c r="E779" s="24">
        <v>0.37735639049358111</v>
      </c>
      <c r="F779" s="24">
        <v>0</v>
      </c>
      <c r="I779" s="53">
        <v>0</v>
      </c>
      <c r="J779" s="53">
        <v>3825.1862861216068</v>
      </c>
      <c r="K779" s="53">
        <v>0</v>
      </c>
      <c r="L779" s="24">
        <v>0.82440793514251709</v>
      </c>
      <c r="M779" s="24">
        <v>0.78764915466308594</v>
      </c>
      <c r="N779" s="24">
        <v>0.26825320720672607</v>
      </c>
      <c r="P779" s="53">
        <v>14.175257391627095</v>
      </c>
      <c r="Q779" s="54">
        <v>493.87867475926942</v>
      </c>
      <c r="R779" s="54">
        <v>14.202299223556738</v>
      </c>
      <c r="S779" s="54">
        <v>617.23179939867555</v>
      </c>
      <c r="T779" s="54">
        <v>2.7041831929642157E-2</v>
      </c>
      <c r="U779" s="54">
        <v>123.35312463940613</v>
      </c>
      <c r="W779" s="69">
        <f t="shared" si="74"/>
        <v>1417031.8604879503</v>
      </c>
      <c r="X779" s="69">
        <f t="shared" si="75"/>
        <v>1419612.690556275</v>
      </c>
      <c r="Y779" s="69">
        <f t="shared" si="72"/>
        <v>2580.8300683248099</v>
      </c>
      <c r="AA779" s="68">
        <f t="shared" si="76"/>
        <v>0</v>
      </c>
      <c r="AB779" s="68">
        <f t="shared" si="77"/>
        <v>1</v>
      </c>
      <c r="AC779" s="68">
        <f t="shared" si="73"/>
        <v>1</v>
      </c>
    </row>
    <row r="780" spans="1:29" x14ac:dyDescent="0.25">
      <c r="A780">
        <v>775</v>
      </c>
      <c r="C780" s="24">
        <v>8.30230712890625E-2</v>
      </c>
      <c r="D780" s="24">
        <v>4.2724847793579102E-2</v>
      </c>
      <c r="E780" s="24">
        <v>0.23579249572821717</v>
      </c>
      <c r="F780" s="24">
        <v>0</v>
      </c>
      <c r="I780" s="53">
        <v>0</v>
      </c>
      <c r="J780" s="53">
        <v>6763.774435967207</v>
      </c>
      <c r="K780" s="53">
        <v>0</v>
      </c>
      <c r="L780" s="24">
        <v>0.84700363874435425</v>
      </c>
      <c r="M780" s="24">
        <v>0.69922876358032227</v>
      </c>
      <c r="N780" s="24">
        <v>0.29637622833251953</v>
      </c>
      <c r="P780" s="53">
        <v>13.630890962905893</v>
      </c>
      <c r="Q780" s="54">
        <v>553.73733696619797</v>
      </c>
      <c r="R780" s="54">
        <v>13.697815033242367</v>
      </c>
      <c r="S780" s="54">
        <v>617.31352149117004</v>
      </c>
      <c r="T780" s="54">
        <v>6.6924070336474628E-2</v>
      </c>
      <c r="U780" s="54">
        <v>63.576184524972064</v>
      </c>
      <c r="W780" s="69">
        <f t="shared" si="74"/>
        <v>1362535.3589536231</v>
      </c>
      <c r="X780" s="69">
        <f t="shared" si="75"/>
        <v>1369164.1898027456</v>
      </c>
      <c r="Y780" s="69">
        <f t="shared" si="72"/>
        <v>6628.8308491224907</v>
      </c>
      <c r="AA780" s="68">
        <f t="shared" si="76"/>
        <v>0</v>
      </c>
      <c r="AB780" s="68">
        <f t="shared" si="77"/>
        <v>1</v>
      </c>
      <c r="AC780" s="68">
        <f t="shared" si="73"/>
        <v>1</v>
      </c>
    </row>
    <row r="781" spans="1:29" x14ac:dyDescent="0.25">
      <c r="A781">
        <v>776</v>
      </c>
      <c r="C781" s="24">
        <v>3.9133846759796143E-2</v>
      </c>
      <c r="D781" s="24">
        <v>1.4489889144897461E-2</v>
      </c>
      <c r="E781" s="24">
        <v>0.24007526425278944</v>
      </c>
      <c r="F781" s="24">
        <v>0</v>
      </c>
      <c r="I781" s="53">
        <v>0</v>
      </c>
      <c r="J781" s="53">
        <v>5710.1133279502392</v>
      </c>
      <c r="K781" s="53">
        <v>0</v>
      </c>
      <c r="L781" s="24">
        <v>0.83657163381576538</v>
      </c>
      <c r="M781" s="24">
        <v>0.76484453678131104</v>
      </c>
      <c r="N781" s="24">
        <v>0.23846197128295898</v>
      </c>
      <c r="P781" s="53">
        <v>14.149862185785409</v>
      </c>
      <c r="Q781" s="54">
        <v>516.63811688127009</v>
      </c>
      <c r="R781" s="54">
        <v>14.186709889760744</v>
      </c>
      <c r="S781" s="54">
        <v>608.79466453560292</v>
      </c>
      <c r="T781" s="54">
        <v>3.6847703975334767E-2</v>
      </c>
      <c r="U781" s="54">
        <v>92.156547654332826</v>
      </c>
      <c r="W781" s="69">
        <f t="shared" si="74"/>
        <v>1414469.5804616597</v>
      </c>
      <c r="X781" s="69">
        <f t="shared" si="75"/>
        <v>1418062.1943115387</v>
      </c>
      <c r="Y781" s="69">
        <f t="shared" si="72"/>
        <v>3592.6138498791438</v>
      </c>
      <c r="AA781" s="68">
        <f t="shared" si="76"/>
        <v>0</v>
      </c>
      <c r="AB781" s="68">
        <f t="shared" si="77"/>
        <v>1</v>
      </c>
      <c r="AC781" s="68">
        <f t="shared" si="73"/>
        <v>1</v>
      </c>
    </row>
    <row r="782" spans="1:29" x14ac:dyDescent="0.25">
      <c r="A782">
        <v>777</v>
      </c>
      <c r="C782" s="24">
        <v>1.2196838855743408E-2</v>
      </c>
      <c r="D782" s="24">
        <v>2.3487240076065063E-2</v>
      </c>
      <c r="E782" s="24">
        <v>0.60421078978593146</v>
      </c>
      <c r="F782" s="24">
        <v>0</v>
      </c>
      <c r="I782" s="53">
        <v>0</v>
      </c>
      <c r="J782" s="53">
        <v>5519.9442431330681</v>
      </c>
      <c r="K782" s="53">
        <v>0</v>
      </c>
      <c r="L782" s="24">
        <v>0.86453968286514282</v>
      </c>
      <c r="M782" s="24">
        <v>0.78009355068206787</v>
      </c>
      <c r="N782" s="24">
        <v>0.29421919584274292</v>
      </c>
      <c r="P782" s="53">
        <v>15.029270294933257</v>
      </c>
      <c r="Q782" s="54">
        <v>513.83840329699603</v>
      </c>
      <c r="R782" s="54">
        <v>15.050912026616952</v>
      </c>
      <c r="S782" s="54">
        <v>651.88190077289039</v>
      </c>
      <c r="T782" s="54">
        <v>2.1641731683695653E-2</v>
      </c>
      <c r="U782" s="54">
        <v>138.04349747589436</v>
      </c>
      <c r="W782" s="69">
        <f t="shared" si="74"/>
        <v>1502413.1910900287</v>
      </c>
      <c r="X782" s="69">
        <f t="shared" si="75"/>
        <v>1504439.3207609223</v>
      </c>
      <c r="Y782" s="69">
        <f t="shared" si="72"/>
        <v>2026.1296708936709</v>
      </c>
      <c r="AA782" s="68">
        <f t="shared" si="76"/>
        <v>0</v>
      </c>
      <c r="AB782" s="68">
        <f t="shared" si="77"/>
        <v>1</v>
      </c>
      <c r="AC782" s="68">
        <f t="shared" si="73"/>
        <v>1</v>
      </c>
    </row>
    <row r="783" spans="1:29" x14ac:dyDescent="0.25">
      <c r="A783">
        <v>778</v>
      </c>
      <c r="C783" s="24">
        <v>2.1453261375427246E-2</v>
      </c>
      <c r="D783" s="24">
        <v>2.7858853340148926E-2</v>
      </c>
      <c r="E783" s="24">
        <v>0.29073648818301107</v>
      </c>
      <c r="F783" s="24">
        <v>0</v>
      </c>
      <c r="I783" s="53">
        <v>0</v>
      </c>
      <c r="J783" s="53">
        <v>4473.5823757946491</v>
      </c>
      <c r="K783" s="53">
        <v>0</v>
      </c>
      <c r="L783" s="24">
        <v>0.77089500427246094</v>
      </c>
      <c r="M783" s="24">
        <v>0.73856425285339355</v>
      </c>
      <c r="N783" s="24">
        <v>0.29210454225540161</v>
      </c>
      <c r="P783" s="53">
        <v>13.275851651893179</v>
      </c>
      <c r="Q783" s="54">
        <v>514.70027633058726</v>
      </c>
      <c r="R783" s="54">
        <v>13.310134931379391</v>
      </c>
      <c r="S783" s="54">
        <v>614.74534689257712</v>
      </c>
      <c r="T783" s="54">
        <v>3.4283279486212237E-2</v>
      </c>
      <c r="U783" s="54">
        <v>100.04507056198986</v>
      </c>
      <c r="W783" s="69">
        <f t="shared" si="74"/>
        <v>1327070.4649129873</v>
      </c>
      <c r="X783" s="69">
        <f t="shared" si="75"/>
        <v>1330398.7477910465</v>
      </c>
      <c r="Y783" s="69">
        <f t="shared" si="72"/>
        <v>3328.2828780592336</v>
      </c>
      <c r="AA783" s="68">
        <f t="shared" si="76"/>
        <v>0</v>
      </c>
      <c r="AB783" s="68">
        <f t="shared" si="77"/>
        <v>1</v>
      </c>
      <c r="AC783" s="68">
        <f t="shared" si="73"/>
        <v>1</v>
      </c>
    </row>
    <row r="784" spans="1:29" x14ac:dyDescent="0.25">
      <c r="A784">
        <v>779</v>
      </c>
      <c r="C784" s="24">
        <v>7.9578399658203125E-2</v>
      </c>
      <c r="D784" s="24">
        <v>1.8601089715957642E-2</v>
      </c>
      <c r="E784" s="24">
        <v>0.52833534710625307</v>
      </c>
      <c r="F784" s="24">
        <v>0</v>
      </c>
      <c r="I784" s="53">
        <v>0</v>
      </c>
      <c r="J784" s="53">
        <v>5825.4599571228027</v>
      </c>
      <c r="K784" s="53">
        <v>0</v>
      </c>
      <c r="L784" s="24">
        <v>0.85232058167457581</v>
      </c>
      <c r="M784" s="24">
        <v>0.72015786170959473</v>
      </c>
      <c r="N784" s="24">
        <v>0.36980581283569336</v>
      </c>
      <c r="P784" s="53">
        <v>13.791272911522451</v>
      </c>
      <c r="Q784" s="54">
        <v>521.43723889732689</v>
      </c>
      <c r="R784" s="54">
        <v>13.821897402127632</v>
      </c>
      <c r="S784" s="54">
        <v>646.94811822387703</v>
      </c>
      <c r="T784" s="54">
        <v>3.062449060518091E-2</v>
      </c>
      <c r="U784" s="54">
        <v>125.51087932655014</v>
      </c>
      <c r="W784" s="69">
        <f t="shared" si="74"/>
        <v>1378605.8539133477</v>
      </c>
      <c r="X784" s="69">
        <f t="shared" si="75"/>
        <v>1381542.7920945394</v>
      </c>
      <c r="Y784" s="69">
        <f t="shared" si="72"/>
        <v>2936.9381811915409</v>
      </c>
      <c r="AA784" s="68">
        <f t="shared" si="76"/>
        <v>0</v>
      </c>
      <c r="AB784" s="68">
        <f t="shared" si="77"/>
        <v>1</v>
      </c>
      <c r="AC784" s="68">
        <f t="shared" si="73"/>
        <v>1</v>
      </c>
    </row>
    <row r="785" spans="1:29" x14ac:dyDescent="0.25">
      <c r="A785">
        <v>780</v>
      </c>
      <c r="C785" s="24">
        <v>5.6411623954772949E-3</v>
      </c>
      <c r="D785" s="24">
        <v>3.3210217952728271E-2</v>
      </c>
      <c r="E785" s="24">
        <v>0.38173438372142687</v>
      </c>
      <c r="F785" s="24">
        <v>0</v>
      </c>
      <c r="I785" s="53">
        <v>0</v>
      </c>
      <c r="J785" s="53">
        <v>3673.6414767801762</v>
      </c>
      <c r="K785" s="53">
        <v>0</v>
      </c>
      <c r="L785" s="24">
        <v>0.81829243898391724</v>
      </c>
      <c r="M785" s="24">
        <v>0.7459368109703064</v>
      </c>
      <c r="N785" s="24">
        <v>0.28715899586677551</v>
      </c>
      <c r="P785" s="53">
        <v>14.337369126296689</v>
      </c>
      <c r="Q785" s="54">
        <v>444.23882327136346</v>
      </c>
      <c r="R785" s="54">
        <v>14.358933013139188</v>
      </c>
      <c r="S785" s="54">
        <v>598.32086979571352</v>
      </c>
      <c r="T785" s="54">
        <v>2.1563886842498547E-2</v>
      </c>
      <c r="U785" s="54">
        <v>154.08204652435006</v>
      </c>
      <c r="W785" s="69">
        <f t="shared" si="74"/>
        <v>1433292.6738063975</v>
      </c>
      <c r="X785" s="69">
        <f t="shared" si="75"/>
        <v>1435294.980444123</v>
      </c>
      <c r="Y785" s="69">
        <f t="shared" si="72"/>
        <v>2002.3066377255045</v>
      </c>
      <c r="AA785" s="68">
        <f t="shared" si="76"/>
        <v>0</v>
      </c>
      <c r="AB785" s="68">
        <f t="shared" si="77"/>
        <v>1</v>
      </c>
      <c r="AC785" s="68">
        <f t="shared" si="73"/>
        <v>1</v>
      </c>
    </row>
    <row r="786" spans="1:29" x14ac:dyDescent="0.25">
      <c r="A786">
        <v>781</v>
      </c>
      <c r="C786" s="24">
        <v>1.2318015098571777E-2</v>
      </c>
      <c r="D786" s="24">
        <v>1.6457125544548035E-2</v>
      </c>
      <c r="E786" s="24">
        <v>0.18617593232915683</v>
      </c>
      <c r="F786" s="24">
        <v>0</v>
      </c>
      <c r="I786" s="53">
        <v>0</v>
      </c>
      <c r="J786" s="53">
        <v>4735.9266318380833</v>
      </c>
      <c r="K786" s="53">
        <v>0</v>
      </c>
      <c r="L786" s="24">
        <v>0.86161676049232483</v>
      </c>
      <c r="M786" s="24">
        <v>0.74687165021896362</v>
      </c>
      <c r="N786" s="24">
        <v>0.23544597625732422</v>
      </c>
      <c r="P786" s="53">
        <v>14.944937493100861</v>
      </c>
      <c r="Q786" s="54">
        <v>528.93458201540614</v>
      </c>
      <c r="R786" s="54">
        <v>15.01520695207283</v>
      </c>
      <c r="S786" s="54">
        <v>604.63527944430462</v>
      </c>
      <c r="T786" s="54">
        <v>7.0269458971969456E-2</v>
      </c>
      <c r="U786" s="54">
        <v>75.700697428898479</v>
      </c>
      <c r="W786" s="69">
        <f t="shared" si="74"/>
        <v>1493964.8147280705</v>
      </c>
      <c r="X786" s="69">
        <f t="shared" si="75"/>
        <v>1500916.0599278389</v>
      </c>
      <c r="Y786" s="69">
        <f t="shared" si="72"/>
        <v>6951.2451997680464</v>
      </c>
      <c r="AA786" s="68">
        <f t="shared" si="76"/>
        <v>0</v>
      </c>
      <c r="AB786" s="68">
        <f t="shared" si="77"/>
        <v>1</v>
      </c>
      <c r="AC786" s="68">
        <f t="shared" si="73"/>
        <v>1</v>
      </c>
    </row>
    <row r="787" spans="1:29" x14ac:dyDescent="0.25">
      <c r="A787">
        <v>782</v>
      </c>
      <c r="C787" s="24">
        <v>4.0273308753967285E-2</v>
      </c>
      <c r="D787" s="24">
        <v>7.8872442245483398E-3</v>
      </c>
      <c r="E787" s="24">
        <v>0.37414652345503752</v>
      </c>
      <c r="F787" s="24">
        <v>0</v>
      </c>
      <c r="I787" s="53">
        <v>0</v>
      </c>
      <c r="J787" s="53">
        <v>4644.3892642855644</v>
      </c>
      <c r="K787" s="53">
        <v>0</v>
      </c>
      <c r="L787" s="24">
        <v>0.85034167766571045</v>
      </c>
      <c r="M787" s="24">
        <v>0.72425293922424316</v>
      </c>
      <c r="N787" s="24">
        <v>0.2418975830078125</v>
      </c>
      <c r="P787" s="53">
        <v>14.349033987974817</v>
      </c>
      <c r="Q787" s="54">
        <v>495.81063128341839</v>
      </c>
      <c r="R787" s="54">
        <v>14.390093217809405</v>
      </c>
      <c r="S787" s="54">
        <v>617.52912285583375</v>
      </c>
      <c r="T787" s="54">
        <v>4.1059229834587541E-2</v>
      </c>
      <c r="U787" s="54">
        <v>121.71849157241536</v>
      </c>
      <c r="W787" s="69">
        <f t="shared" si="74"/>
        <v>1434407.5881661985</v>
      </c>
      <c r="X787" s="69">
        <f t="shared" si="75"/>
        <v>1438391.7926580848</v>
      </c>
      <c r="Y787" s="69">
        <f t="shared" si="72"/>
        <v>3984.2044918863385</v>
      </c>
      <c r="AA787" s="68">
        <f t="shared" si="76"/>
        <v>0</v>
      </c>
      <c r="AB787" s="68">
        <f t="shared" si="77"/>
        <v>1</v>
      </c>
      <c r="AC787" s="68">
        <f t="shared" si="73"/>
        <v>1</v>
      </c>
    </row>
    <row r="788" spans="1:29" x14ac:dyDescent="0.25">
      <c r="A788">
        <v>783</v>
      </c>
      <c r="C788" s="24">
        <v>9.0675055980682373E-3</v>
      </c>
      <c r="D788" s="24">
        <v>5.4958164691925049E-3</v>
      </c>
      <c r="E788" s="24">
        <v>0.19324507915109695</v>
      </c>
      <c r="F788" s="24">
        <v>0</v>
      </c>
      <c r="I788" s="53">
        <v>0</v>
      </c>
      <c r="J788" s="53">
        <v>5664.5739823579788</v>
      </c>
      <c r="K788" s="53">
        <v>0</v>
      </c>
      <c r="L788" s="24">
        <v>0.84698176383972168</v>
      </c>
      <c r="M788" s="24">
        <v>0.80144226551055908</v>
      </c>
      <c r="N788" s="24">
        <v>0.29715967178344727</v>
      </c>
      <c r="P788" s="53">
        <v>14.798085865234563</v>
      </c>
      <c r="Q788" s="54">
        <v>478.58682118417551</v>
      </c>
      <c r="R788" s="54">
        <v>14.819791054968857</v>
      </c>
      <c r="S788" s="54">
        <v>595.51484447265739</v>
      </c>
      <c r="T788" s="54">
        <v>2.1705189734293029E-2</v>
      </c>
      <c r="U788" s="54">
        <v>116.92802328848188</v>
      </c>
      <c r="W788" s="69">
        <f t="shared" si="74"/>
        <v>1479329.999702272</v>
      </c>
      <c r="X788" s="69">
        <f t="shared" si="75"/>
        <v>1481383.590652413</v>
      </c>
      <c r="Y788" s="69">
        <f t="shared" si="72"/>
        <v>2053.5909501408214</v>
      </c>
      <c r="AA788" s="68">
        <f t="shared" si="76"/>
        <v>0</v>
      </c>
      <c r="AB788" s="68">
        <f t="shared" si="77"/>
        <v>1</v>
      </c>
      <c r="AC788" s="68">
        <f t="shared" si="73"/>
        <v>1</v>
      </c>
    </row>
    <row r="789" spans="1:29" x14ac:dyDescent="0.25">
      <c r="A789">
        <v>784</v>
      </c>
      <c r="C789" s="24">
        <v>2.0724356174468994E-2</v>
      </c>
      <c r="D789" s="24">
        <v>4.1427254676818848E-2</v>
      </c>
      <c r="E789" s="24">
        <v>0.31566696160235042</v>
      </c>
      <c r="F789" s="24">
        <v>0</v>
      </c>
      <c r="I789" s="53">
        <v>0</v>
      </c>
      <c r="J789" s="53">
        <v>2841.1112725734711</v>
      </c>
      <c r="K789" s="53">
        <v>0</v>
      </c>
      <c r="L789" s="24">
        <v>0.84795033931732178</v>
      </c>
      <c r="M789" s="24">
        <v>0.76686936616897583</v>
      </c>
      <c r="N789" s="24">
        <v>0.36361002922058105</v>
      </c>
      <c r="P789" s="53">
        <v>14.616734348497072</v>
      </c>
      <c r="Q789" s="54">
        <v>452.91800455940444</v>
      </c>
      <c r="R789" s="54">
        <v>14.651258118458792</v>
      </c>
      <c r="S789" s="54">
        <v>597.76628549099064</v>
      </c>
      <c r="T789" s="54">
        <v>3.4523769961719353E-2</v>
      </c>
      <c r="U789" s="54">
        <v>144.8482809315862</v>
      </c>
      <c r="W789" s="69">
        <f t="shared" si="74"/>
        <v>1461220.5168451478</v>
      </c>
      <c r="X789" s="69">
        <f t="shared" si="75"/>
        <v>1464528.0455603881</v>
      </c>
      <c r="Y789" s="69">
        <f t="shared" si="72"/>
        <v>3307.5287152403494</v>
      </c>
      <c r="AA789" s="68">
        <f t="shared" si="76"/>
        <v>0</v>
      </c>
      <c r="AB789" s="68">
        <f t="shared" si="77"/>
        <v>1</v>
      </c>
      <c r="AC789" s="68">
        <f t="shared" si="73"/>
        <v>1</v>
      </c>
    </row>
    <row r="790" spans="1:29" x14ac:dyDescent="0.25">
      <c r="A790">
        <v>785</v>
      </c>
      <c r="C790" s="24">
        <v>4.5571446418762207E-2</v>
      </c>
      <c r="D790" s="24">
        <v>8.6808204650878906E-4</v>
      </c>
      <c r="E790" s="24">
        <v>0.30265079863102073</v>
      </c>
      <c r="F790" s="24">
        <v>0</v>
      </c>
      <c r="I790" s="53">
        <v>0</v>
      </c>
      <c r="J790" s="53">
        <v>6044.6560382843018</v>
      </c>
      <c r="K790" s="53">
        <v>0</v>
      </c>
      <c r="L790" s="24">
        <v>0.82849752902984619</v>
      </c>
      <c r="M790" s="24">
        <v>0.73960393667221069</v>
      </c>
      <c r="N790" s="24">
        <v>0.27403545379638672</v>
      </c>
      <c r="P790" s="53">
        <v>13.924455945679021</v>
      </c>
      <c r="Q790" s="54">
        <v>500.30930616318847</v>
      </c>
      <c r="R790" s="54">
        <v>13.954168834535542</v>
      </c>
      <c r="S790" s="54">
        <v>611.55955307931902</v>
      </c>
      <c r="T790" s="54">
        <v>2.9712888856520792E-2</v>
      </c>
      <c r="U790" s="54">
        <v>111.25024691613055</v>
      </c>
      <c r="W790" s="69">
        <f t="shared" si="74"/>
        <v>1391945.285261739</v>
      </c>
      <c r="X790" s="69">
        <f t="shared" si="75"/>
        <v>1394805.3239004749</v>
      </c>
      <c r="Y790" s="69">
        <f t="shared" si="72"/>
        <v>2860.0386387359486</v>
      </c>
      <c r="AA790" s="68">
        <f t="shared" si="76"/>
        <v>0</v>
      </c>
      <c r="AB790" s="68">
        <f t="shared" si="77"/>
        <v>1</v>
      </c>
      <c r="AC790" s="68">
        <f t="shared" si="73"/>
        <v>1</v>
      </c>
    </row>
    <row r="791" spans="1:29" x14ac:dyDescent="0.25">
      <c r="A791">
        <v>786</v>
      </c>
      <c r="C791" s="24">
        <v>2.8916895389556885E-3</v>
      </c>
      <c r="D791" s="24">
        <v>3.7351548671722412E-3</v>
      </c>
      <c r="E791" s="24">
        <v>0.26145002892058228</v>
      </c>
      <c r="F791" s="24">
        <v>0</v>
      </c>
      <c r="I791" s="53">
        <v>0</v>
      </c>
      <c r="J791" s="53">
        <v>4459.1282494366169</v>
      </c>
      <c r="K791" s="53">
        <v>0</v>
      </c>
      <c r="L791" s="24">
        <v>0.80211985111236572</v>
      </c>
      <c r="M791" s="24">
        <v>0.76113122701644897</v>
      </c>
      <c r="N791" s="24">
        <v>0.28493136167526245</v>
      </c>
      <c r="P791" s="53">
        <v>14.087390067469036</v>
      </c>
      <c r="Q791" s="54">
        <v>498.32310264798974</v>
      </c>
      <c r="R791" s="54">
        <v>14.116669034869812</v>
      </c>
      <c r="S791" s="54">
        <v>606.75038594341106</v>
      </c>
      <c r="T791" s="54">
        <v>2.9278967400776068E-2</v>
      </c>
      <c r="U791" s="54">
        <v>108.42728329542132</v>
      </c>
      <c r="W791" s="69">
        <f t="shared" si="74"/>
        <v>1408240.6836442556</v>
      </c>
      <c r="X791" s="69">
        <f t="shared" si="75"/>
        <v>1411060.153101038</v>
      </c>
      <c r="Y791" s="69">
        <f t="shared" si="72"/>
        <v>2819.4694567821857</v>
      </c>
      <c r="AA791" s="68">
        <f t="shared" si="76"/>
        <v>0</v>
      </c>
      <c r="AB791" s="68">
        <f t="shared" si="77"/>
        <v>1</v>
      </c>
      <c r="AC791" s="68">
        <f t="shared" si="73"/>
        <v>1</v>
      </c>
    </row>
    <row r="792" spans="1:29" x14ac:dyDescent="0.25">
      <c r="A792">
        <v>787</v>
      </c>
      <c r="C792" s="24">
        <v>6.2286406755447388E-3</v>
      </c>
      <c r="D792" s="24">
        <v>3.9427876472473145E-2</v>
      </c>
      <c r="E792" s="24">
        <v>0.41135304876959089</v>
      </c>
      <c r="F792" s="24">
        <v>0</v>
      </c>
      <c r="I792" s="53">
        <v>0</v>
      </c>
      <c r="J792" s="53">
        <v>5366.0408593714237</v>
      </c>
      <c r="K792" s="53">
        <v>0</v>
      </c>
      <c r="L792" s="24">
        <v>0.890572190284729</v>
      </c>
      <c r="M792" s="24">
        <v>0.64813423156738281</v>
      </c>
      <c r="N792" s="24">
        <v>0.27854329347610474</v>
      </c>
      <c r="P792" s="53">
        <v>15.516886410905144</v>
      </c>
      <c r="Q792" s="54">
        <v>512.11997587242854</v>
      </c>
      <c r="R792" s="54">
        <v>15.584472156341356</v>
      </c>
      <c r="S792" s="54">
        <v>628.13857804726831</v>
      </c>
      <c r="T792" s="54">
        <v>6.7585745436211653E-2</v>
      </c>
      <c r="U792" s="54">
        <v>116.01860217483977</v>
      </c>
      <c r="W792" s="69">
        <f t="shared" si="74"/>
        <v>1551176.521114642</v>
      </c>
      <c r="X792" s="69">
        <f t="shared" si="75"/>
        <v>1557819.0770560883</v>
      </c>
      <c r="Y792" s="69">
        <f t="shared" si="72"/>
        <v>6642.555941446326</v>
      </c>
      <c r="AA792" s="68">
        <f t="shared" si="76"/>
        <v>0</v>
      </c>
      <c r="AB792" s="68">
        <f t="shared" si="77"/>
        <v>1</v>
      </c>
      <c r="AC792" s="68">
        <f t="shared" si="73"/>
        <v>1</v>
      </c>
    </row>
    <row r="793" spans="1:29" x14ac:dyDescent="0.25">
      <c r="A793">
        <v>788</v>
      </c>
      <c r="C793" s="24">
        <v>1.7969012260437012E-2</v>
      </c>
      <c r="D793" s="24">
        <v>4.2231440544128418E-2</v>
      </c>
      <c r="E793" s="24">
        <v>0.24492197000586979</v>
      </c>
      <c r="F793" s="24">
        <v>0</v>
      </c>
      <c r="I793" s="53">
        <v>0</v>
      </c>
      <c r="J793" s="53">
        <v>5827.8604410588741</v>
      </c>
      <c r="K793" s="53">
        <v>0</v>
      </c>
      <c r="L793" s="24">
        <v>0.87206202745437622</v>
      </c>
      <c r="M793" s="24">
        <v>0.76488751173019409</v>
      </c>
      <c r="N793" s="24">
        <v>0.25812649726867676</v>
      </c>
      <c r="P793" s="53">
        <v>15.06600998549238</v>
      </c>
      <c r="Q793" s="54">
        <v>505.13121583371759</v>
      </c>
      <c r="R793" s="54">
        <v>15.111822453808202</v>
      </c>
      <c r="S793" s="54">
        <v>606.52700384646687</v>
      </c>
      <c r="T793" s="54">
        <v>4.581246831582142E-2</v>
      </c>
      <c r="U793" s="54">
        <v>101.39578801274928</v>
      </c>
      <c r="W793" s="69">
        <f t="shared" si="74"/>
        <v>1506095.8673334043</v>
      </c>
      <c r="X793" s="69">
        <f t="shared" si="75"/>
        <v>1510575.7183769739</v>
      </c>
      <c r="Y793" s="69">
        <f t="shared" si="72"/>
        <v>4479.8510435693925</v>
      </c>
      <c r="AA793" s="68">
        <f t="shared" si="76"/>
        <v>0</v>
      </c>
      <c r="AB793" s="68">
        <f t="shared" si="77"/>
        <v>1</v>
      </c>
      <c r="AC793" s="68">
        <f t="shared" si="73"/>
        <v>1</v>
      </c>
    </row>
    <row r="794" spans="1:29" x14ac:dyDescent="0.25">
      <c r="A794">
        <v>789</v>
      </c>
      <c r="C794" s="24">
        <v>1.0149136185646057E-2</v>
      </c>
      <c r="D794" s="24">
        <v>1.7869085073471069E-2</v>
      </c>
      <c r="E794" s="24">
        <v>0.25903609506278225</v>
      </c>
      <c r="F794" s="24">
        <v>0</v>
      </c>
      <c r="I794" s="53">
        <v>0</v>
      </c>
      <c r="J794" s="53">
        <v>5503.0034855008125</v>
      </c>
      <c r="K794" s="53">
        <v>0</v>
      </c>
      <c r="L794" s="24">
        <v>0.84974274039268494</v>
      </c>
      <c r="M794" s="24">
        <v>0.76179951429367065</v>
      </c>
      <c r="N794" s="24">
        <v>0.31126338243484497</v>
      </c>
      <c r="P794" s="53">
        <v>14.793866317723788</v>
      </c>
      <c r="Q794" s="54">
        <v>525.97823146666201</v>
      </c>
      <c r="R794" s="54">
        <v>14.840444340121865</v>
      </c>
      <c r="S794" s="54">
        <v>613.76458960413163</v>
      </c>
      <c r="T794" s="54">
        <v>4.6578022398076513E-2</v>
      </c>
      <c r="U794" s="54">
        <v>87.78635813746962</v>
      </c>
      <c r="W794" s="69">
        <f t="shared" si="74"/>
        <v>1478860.6535409123</v>
      </c>
      <c r="X794" s="69">
        <f t="shared" si="75"/>
        <v>1483430.6694225823</v>
      </c>
      <c r="Y794" s="69">
        <f t="shared" si="72"/>
        <v>4570.0158816701814</v>
      </c>
      <c r="AA794" s="68">
        <f t="shared" si="76"/>
        <v>0</v>
      </c>
      <c r="AB794" s="68">
        <f t="shared" si="77"/>
        <v>1</v>
      </c>
      <c r="AC794" s="68">
        <f t="shared" si="73"/>
        <v>1</v>
      </c>
    </row>
    <row r="795" spans="1:29" x14ac:dyDescent="0.25">
      <c r="A795">
        <v>790</v>
      </c>
      <c r="C795" s="24">
        <v>7.1480274200439453E-3</v>
      </c>
      <c r="D795" s="24">
        <v>9.8665356636047363E-3</v>
      </c>
      <c r="E795" s="24">
        <v>0.14214132193688062</v>
      </c>
      <c r="F795" s="24">
        <v>0</v>
      </c>
      <c r="I795" s="53">
        <v>0</v>
      </c>
      <c r="J795" s="53">
        <v>7562.5162571668625</v>
      </c>
      <c r="K795" s="53">
        <v>0</v>
      </c>
      <c r="L795" s="24">
        <v>0.86780321598052979</v>
      </c>
      <c r="M795" s="24">
        <v>0.75498884916305542</v>
      </c>
      <c r="N795" s="24">
        <v>0.31470781564712524</v>
      </c>
      <c r="P795" s="53">
        <v>15.114365746806573</v>
      </c>
      <c r="Q795" s="54">
        <v>656.66742059224237</v>
      </c>
      <c r="R795" s="54">
        <v>15.203590363287219</v>
      </c>
      <c r="S795" s="54">
        <v>617.41465370506251</v>
      </c>
      <c r="T795" s="54">
        <v>8.9224616480645835E-2</v>
      </c>
      <c r="U795" s="54">
        <v>-39.25276688717986</v>
      </c>
      <c r="W795" s="69">
        <f t="shared" si="74"/>
        <v>1510779.9072600652</v>
      </c>
      <c r="X795" s="69">
        <f t="shared" si="75"/>
        <v>1519741.6216750171</v>
      </c>
      <c r="Y795" s="69">
        <f t="shared" si="72"/>
        <v>8961.7144149517626</v>
      </c>
      <c r="AA795" s="68">
        <f t="shared" si="76"/>
        <v>0</v>
      </c>
      <c r="AB795" s="68">
        <f t="shared" si="77"/>
        <v>1</v>
      </c>
      <c r="AC795" s="68">
        <f t="shared" si="73"/>
        <v>1</v>
      </c>
    </row>
    <row r="796" spans="1:29" x14ac:dyDescent="0.25">
      <c r="A796">
        <v>791</v>
      </c>
      <c r="C796" s="24">
        <v>3.393787145614624E-2</v>
      </c>
      <c r="D796" s="24">
        <v>1.2757629156112671E-2</v>
      </c>
      <c r="E796" s="24">
        <v>0.41752727786446381</v>
      </c>
      <c r="F796" s="24">
        <v>0</v>
      </c>
      <c r="I796" s="53">
        <v>0</v>
      </c>
      <c r="J796" s="53">
        <v>9745.9554672241211</v>
      </c>
      <c r="K796" s="53">
        <v>0</v>
      </c>
      <c r="L796" s="24">
        <v>0.86087405681610107</v>
      </c>
      <c r="M796" s="24">
        <v>0.77445739507675171</v>
      </c>
      <c r="N796" s="24">
        <v>0.27147197723388672</v>
      </c>
      <c r="P796" s="53">
        <v>14.633653357460009</v>
      </c>
      <c r="Q796" s="54">
        <v>623.33061806291539</v>
      </c>
      <c r="R796" s="54">
        <v>14.666229721178476</v>
      </c>
      <c r="S796" s="54">
        <v>675.68846773299185</v>
      </c>
      <c r="T796" s="54">
        <v>3.2576363718467505E-2</v>
      </c>
      <c r="U796" s="54">
        <v>52.357849670076462</v>
      </c>
      <c r="W796" s="69">
        <f t="shared" si="74"/>
        <v>1462742.005127938</v>
      </c>
      <c r="X796" s="69">
        <f t="shared" si="75"/>
        <v>1465947.2836501144</v>
      </c>
      <c r="Y796" s="69">
        <f t="shared" si="72"/>
        <v>3205.278522176674</v>
      </c>
      <c r="AA796" s="68">
        <f t="shared" si="76"/>
        <v>0</v>
      </c>
      <c r="AB796" s="68">
        <f t="shared" si="77"/>
        <v>1</v>
      </c>
      <c r="AC796" s="68">
        <f t="shared" si="73"/>
        <v>1</v>
      </c>
    </row>
    <row r="797" spans="1:29" x14ac:dyDescent="0.25">
      <c r="A797">
        <v>792</v>
      </c>
      <c r="C797" s="24">
        <v>1.4594942331314087E-2</v>
      </c>
      <c r="D797" s="24">
        <v>2.3263156414031982E-2</v>
      </c>
      <c r="E797" s="24">
        <v>0.17597380038599458</v>
      </c>
      <c r="F797" s="24">
        <v>0</v>
      </c>
      <c r="I797" s="53">
        <v>0</v>
      </c>
      <c r="J797" s="53">
        <v>9277.8727412223816</v>
      </c>
      <c r="K797" s="53">
        <v>0</v>
      </c>
      <c r="L797" s="24">
        <v>0.81799912452697754</v>
      </c>
      <c r="M797" s="24">
        <v>0.77446162700653076</v>
      </c>
      <c r="N797" s="24">
        <v>0.30205404758453369</v>
      </c>
      <c r="P797" s="53">
        <v>14.203011513505782</v>
      </c>
      <c r="Q797" s="54">
        <v>560.43875375409607</v>
      </c>
      <c r="R797" s="54">
        <v>14.231680513483147</v>
      </c>
      <c r="S797" s="54">
        <v>608.64554090056242</v>
      </c>
      <c r="T797" s="54">
        <v>2.8668999977364606E-2</v>
      </c>
      <c r="U797" s="54">
        <v>48.206787146466354</v>
      </c>
      <c r="W797" s="69">
        <f t="shared" si="74"/>
        <v>1419740.7125968242</v>
      </c>
      <c r="X797" s="69">
        <f t="shared" si="75"/>
        <v>1422559.4058074141</v>
      </c>
      <c r="Y797" s="69">
        <f t="shared" si="72"/>
        <v>2818.6932105899941</v>
      </c>
      <c r="AA797" s="68">
        <f t="shared" si="76"/>
        <v>0</v>
      </c>
      <c r="AB797" s="68">
        <f t="shared" si="77"/>
        <v>1</v>
      </c>
      <c r="AC797" s="68">
        <f t="shared" si="73"/>
        <v>1</v>
      </c>
    </row>
    <row r="798" spans="1:29" x14ac:dyDescent="0.25">
      <c r="A798">
        <v>793</v>
      </c>
      <c r="C798" s="24">
        <v>4.9044370651245117E-2</v>
      </c>
      <c r="D798" s="24">
        <v>1.2415096163749695E-2</v>
      </c>
      <c r="E798" s="24">
        <v>0.27728733849276566</v>
      </c>
      <c r="F798" s="24">
        <v>0</v>
      </c>
      <c r="I798" s="53">
        <v>0</v>
      </c>
      <c r="J798" s="53">
        <v>4742.1432100236416</v>
      </c>
      <c r="K798" s="53">
        <v>0</v>
      </c>
      <c r="L798" s="24">
        <v>0.84288501739501953</v>
      </c>
      <c r="M798" s="24">
        <v>0.81296956539154053</v>
      </c>
      <c r="N798" s="24">
        <v>0.33314710855484009</v>
      </c>
      <c r="P798" s="53">
        <v>14.11731815550975</v>
      </c>
      <c r="Q798" s="54">
        <v>515.8794240129447</v>
      </c>
      <c r="R798" s="54">
        <v>14.146630179689454</v>
      </c>
      <c r="S798" s="54">
        <v>613.31430200624948</v>
      </c>
      <c r="T798" s="54">
        <v>2.9312024179704466E-2</v>
      </c>
      <c r="U798" s="54">
        <v>97.434877993304781</v>
      </c>
      <c r="W798" s="69">
        <f t="shared" si="74"/>
        <v>1411215.9361269621</v>
      </c>
      <c r="X798" s="69">
        <f t="shared" si="75"/>
        <v>1414049.7036669392</v>
      </c>
      <c r="Y798" s="69">
        <f t="shared" si="72"/>
        <v>2833.767539977142</v>
      </c>
      <c r="AA798" s="68">
        <f t="shared" si="76"/>
        <v>0</v>
      </c>
      <c r="AB798" s="68">
        <f t="shared" si="77"/>
        <v>1</v>
      </c>
      <c r="AC798" s="68">
        <f t="shared" si="73"/>
        <v>1</v>
      </c>
    </row>
    <row r="799" spans="1:29" x14ac:dyDescent="0.25">
      <c r="A799">
        <v>794</v>
      </c>
      <c r="C799" s="24">
        <v>3.3834636211395264E-2</v>
      </c>
      <c r="D799" s="24">
        <v>3.5236895084381104E-2</v>
      </c>
      <c r="E799" s="24">
        <v>0.16782954007270429</v>
      </c>
      <c r="F799" s="24">
        <v>0</v>
      </c>
      <c r="I799" s="53">
        <v>0</v>
      </c>
      <c r="J799" s="53">
        <v>4148.9466093480587</v>
      </c>
      <c r="K799" s="53">
        <v>0</v>
      </c>
      <c r="L799" s="24">
        <v>0.88847589492797852</v>
      </c>
      <c r="M799" s="24">
        <v>0.66177177429199219</v>
      </c>
      <c r="N799" s="24">
        <v>0.32713514566421509</v>
      </c>
      <c r="P799" s="53">
        <v>15.066238043761437</v>
      </c>
      <c r="Q799" s="54">
        <v>487.77455980162074</v>
      </c>
      <c r="R799" s="54">
        <v>15.146235188148301</v>
      </c>
      <c r="S799" s="54">
        <v>594.95487921729034</v>
      </c>
      <c r="T799" s="54">
        <v>7.9997144386863894E-2</v>
      </c>
      <c r="U799" s="54">
        <v>107.1803194156696</v>
      </c>
      <c r="W799" s="69">
        <f t="shared" si="74"/>
        <v>1506136.0298163421</v>
      </c>
      <c r="X799" s="69">
        <f t="shared" si="75"/>
        <v>1514028.5639356128</v>
      </c>
      <c r="Y799" s="69">
        <f t="shared" si="72"/>
        <v>7892.5341192707201</v>
      </c>
      <c r="AA799" s="68">
        <f t="shared" si="76"/>
        <v>0</v>
      </c>
      <c r="AB799" s="68">
        <f t="shared" si="77"/>
        <v>1</v>
      </c>
      <c r="AC799" s="68">
        <f t="shared" si="73"/>
        <v>1</v>
      </c>
    </row>
    <row r="800" spans="1:29" x14ac:dyDescent="0.25">
      <c r="A800">
        <v>795</v>
      </c>
      <c r="C800" s="24">
        <v>3.9550364017486572E-2</v>
      </c>
      <c r="D800" s="24">
        <v>6.1846673488616943E-3</v>
      </c>
      <c r="E800" s="24">
        <v>0.37163932841582303</v>
      </c>
      <c r="F800" s="24">
        <v>0</v>
      </c>
      <c r="I800" s="53">
        <v>0</v>
      </c>
      <c r="J800" s="53">
        <v>5012.1033564209938</v>
      </c>
      <c r="K800" s="53">
        <v>0</v>
      </c>
      <c r="L800" s="24">
        <v>0.86556851863861084</v>
      </c>
      <c r="M800" s="24">
        <v>0.80372560024261475</v>
      </c>
      <c r="N800" s="24">
        <v>0.31011411547660828</v>
      </c>
      <c r="P800" s="53">
        <v>14.638444284602338</v>
      </c>
      <c r="Q800" s="54">
        <v>506.11699911569042</v>
      </c>
      <c r="R800" s="54">
        <v>14.667037107281164</v>
      </c>
      <c r="S800" s="54">
        <v>621.17898652894826</v>
      </c>
      <c r="T800" s="54">
        <v>2.8592822678826124E-2</v>
      </c>
      <c r="U800" s="54">
        <v>115.06198741325784</v>
      </c>
      <c r="W800" s="69">
        <f t="shared" si="74"/>
        <v>1463338.311461118</v>
      </c>
      <c r="X800" s="69">
        <f t="shared" si="75"/>
        <v>1466082.5317415874</v>
      </c>
      <c r="Y800" s="69">
        <f t="shared" si="72"/>
        <v>2744.2202804693543</v>
      </c>
      <c r="AA800" s="68">
        <f t="shared" si="76"/>
        <v>0</v>
      </c>
      <c r="AB800" s="68">
        <f t="shared" si="77"/>
        <v>1</v>
      </c>
      <c r="AC800" s="68">
        <f t="shared" si="73"/>
        <v>1</v>
      </c>
    </row>
    <row r="801" spans="1:29" x14ac:dyDescent="0.25">
      <c r="A801">
        <v>796</v>
      </c>
      <c r="C801" s="24">
        <v>2.2781223058700562E-2</v>
      </c>
      <c r="D801" s="24">
        <v>1.7229050397872925E-2</v>
      </c>
      <c r="E801" s="24">
        <v>0.23184378513976428</v>
      </c>
      <c r="F801" s="24">
        <v>0</v>
      </c>
      <c r="I801" s="53">
        <v>0</v>
      </c>
      <c r="J801" s="53">
        <v>2991.2032186985016</v>
      </c>
      <c r="K801" s="53">
        <v>0</v>
      </c>
      <c r="L801" s="24">
        <v>0.86311808228492737</v>
      </c>
      <c r="M801" s="24">
        <v>0.77313071489334106</v>
      </c>
      <c r="N801" s="24">
        <v>0.27074754238128662</v>
      </c>
      <c r="P801" s="53">
        <v>14.826271998662248</v>
      </c>
      <c r="Q801" s="54">
        <v>467.90291157033568</v>
      </c>
      <c r="R801" s="54">
        <v>14.881285570276967</v>
      </c>
      <c r="S801" s="54">
        <v>596.50387845151909</v>
      </c>
      <c r="T801" s="54">
        <v>5.501357161471887E-2</v>
      </c>
      <c r="U801" s="54">
        <v>128.60096688118341</v>
      </c>
      <c r="W801" s="69">
        <f t="shared" si="74"/>
        <v>1482159.2969546544</v>
      </c>
      <c r="X801" s="69">
        <f t="shared" si="75"/>
        <v>1487532.0531492452</v>
      </c>
      <c r="Y801" s="69">
        <f t="shared" si="72"/>
        <v>5372.7561945907037</v>
      </c>
      <c r="AA801" s="68">
        <f t="shared" si="76"/>
        <v>0</v>
      </c>
      <c r="AB801" s="68">
        <f t="shared" si="77"/>
        <v>1</v>
      </c>
      <c r="AC801" s="68">
        <f t="shared" si="73"/>
        <v>1</v>
      </c>
    </row>
    <row r="802" spans="1:29" x14ac:dyDescent="0.25">
      <c r="A802">
        <v>797</v>
      </c>
      <c r="C802" s="24">
        <v>3.092658519744873E-2</v>
      </c>
      <c r="D802" s="24">
        <v>1.6685083508491516E-2</v>
      </c>
      <c r="E802" s="24">
        <v>0.23149844575685585</v>
      </c>
      <c r="F802" s="24">
        <v>0</v>
      </c>
      <c r="I802" s="53">
        <v>0</v>
      </c>
      <c r="J802" s="53">
        <v>4822.7258957922459</v>
      </c>
      <c r="K802" s="53">
        <v>0</v>
      </c>
      <c r="L802" s="24">
        <v>0.84278494119644165</v>
      </c>
      <c r="M802" s="24">
        <v>0.78450417518615723</v>
      </c>
      <c r="N802" s="24">
        <v>0.4036712646484375</v>
      </c>
      <c r="P802" s="53">
        <v>14.384111501616337</v>
      </c>
      <c r="Q802" s="54">
        <v>502.79541155344532</v>
      </c>
      <c r="R802" s="54">
        <v>14.416301482921881</v>
      </c>
      <c r="S802" s="54">
        <v>604.5312646529859</v>
      </c>
      <c r="T802" s="54">
        <v>3.218998130554418E-2</v>
      </c>
      <c r="U802" s="54">
        <v>101.73585309954058</v>
      </c>
      <c r="W802" s="69">
        <f t="shared" si="74"/>
        <v>1437908.3547500803</v>
      </c>
      <c r="X802" s="69">
        <f t="shared" si="75"/>
        <v>1441025.6170275351</v>
      </c>
      <c r="Y802" s="69">
        <f t="shared" si="72"/>
        <v>3117.2622774548772</v>
      </c>
      <c r="AA802" s="68">
        <f t="shared" si="76"/>
        <v>0</v>
      </c>
      <c r="AB802" s="68">
        <f t="shared" si="77"/>
        <v>1</v>
      </c>
      <c r="AC802" s="68">
        <f t="shared" si="73"/>
        <v>1</v>
      </c>
    </row>
    <row r="803" spans="1:29" x14ac:dyDescent="0.25">
      <c r="A803">
        <v>798</v>
      </c>
      <c r="C803" s="24">
        <v>5.145341157913208E-3</v>
      </c>
      <c r="D803" s="24">
        <v>9.6832275390625E-2</v>
      </c>
      <c r="E803" s="24">
        <v>0.19443258622893972</v>
      </c>
      <c r="F803" s="24">
        <v>0</v>
      </c>
      <c r="I803" s="53">
        <v>0</v>
      </c>
      <c r="J803" s="53">
        <v>4706.219770014286</v>
      </c>
      <c r="K803" s="53">
        <v>0</v>
      </c>
      <c r="L803" s="24">
        <v>0.83139878511428833</v>
      </c>
      <c r="M803" s="24">
        <v>0.80191206932067871</v>
      </c>
      <c r="N803" s="24">
        <v>0.34763956069946289</v>
      </c>
      <c r="P803" s="53">
        <v>14.565808086001912</v>
      </c>
      <c r="Q803" s="54">
        <v>468.08618271097475</v>
      </c>
      <c r="R803" s="54">
        <v>14.601234862811408</v>
      </c>
      <c r="S803" s="54">
        <v>593.55792806419117</v>
      </c>
      <c r="T803" s="54">
        <v>3.5426776809496019E-2</v>
      </c>
      <c r="U803" s="54">
        <v>125.47174535321642</v>
      </c>
      <c r="W803" s="69">
        <f t="shared" si="74"/>
        <v>1456112.7224174803</v>
      </c>
      <c r="X803" s="69">
        <f t="shared" si="75"/>
        <v>1459529.9283530766</v>
      </c>
      <c r="Y803" s="69">
        <f t="shared" si="72"/>
        <v>3417.2059355963856</v>
      </c>
      <c r="AA803" s="68">
        <f t="shared" si="76"/>
        <v>0</v>
      </c>
      <c r="AB803" s="68">
        <f t="shared" si="77"/>
        <v>1</v>
      </c>
      <c r="AC803" s="68">
        <f t="shared" si="73"/>
        <v>1</v>
      </c>
    </row>
    <row r="804" spans="1:29" x14ac:dyDescent="0.25">
      <c r="A804">
        <v>799</v>
      </c>
      <c r="C804" s="24">
        <v>2.3643076419830322E-2</v>
      </c>
      <c r="D804" s="24">
        <v>6.1480551958084106E-3</v>
      </c>
      <c r="E804" s="24">
        <v>0.35800550750892823</v>
      </c>
      <c r="F804" s="24">
        <v>0</v>
      </c>
      <c r="I804" s="53">
        <v>0</v>
      </c>
      <c r="J804" s="53">
        <v>4750.1642256975174</v>
      </c>
      <c r="K804" s="53">
        <v>0</v>
      </c>
      <c r="L804" s="24">
        <v>0.86929905414581299</v>
      </c>
      <c r="M804" s="24">
        <v>0.74803799390792847</v>
      </c>
      <c r="N804" s="24">
        <v>0.29394078254699707</v>
      </c>
      <c r="P804" s="53">
        <v>14.928797153737996</v>
      </c>
      <c r="Q804" s="54">
        <v>499.17920204715227</v>
      </c>
      <c r="R804" s="54">
        <v>14.969000712829756</v>
      </c>
      <c r="S804" s="54">
        <v>617.08904202070084</v>
      </c>
      <c r="T804" s="54">
        <v>4.0203559091759544E-2</v>
      </c>
      <c r="U804" s="54">
        <v>117.90983997354857</v>
      </c>
      <c r="W804" s="69">
        <f t="shared" si="74"/>
        <v>1492380.5361717525</v>
      </c>
      <c r="X804" s="69">
        <f t="shared" si="75"/>
        <v>1496282.9822409549</v>
      </c>
      <c r="Y804" s="69">
        <f t="shared" si="72"/>
        <v>3902.4460692024059</v>
      </c>
      <c r="AA804" s="68">
        <f t="shared" si="76"/>
        <v>0</v>
      </c>
      <c r="AB804" s="68">
        <f t="shared" si="77"/>
        <v>1</v>
      </c>
      <c r="AC804" s="68">
        <f t="shared" si="73"/>
        <v>1</v>
      </c>
    </row>
    <row r="805" spans="1:29" x14ac:dyDescent="0.25">
      <c r="A805">
        <v>800</v>
      </c>
      <c r="C805" s="24">
        <v>7.5851976871490479E-3</v>
      </c>
      <c r="D805" s="24">
        <v>2.4404793977737427E-2</v>
      </c>
      <c r="E805" s="24">
        <v>0.21350891081090853</v>
      </c>
      <c r="F805" s="24">
        <v>0</v>
      </c>
      <c r="I805" s="53">
        <v>0</v>
      </c>
      <c r="J805" s="53">
        <v>5905.8028273284435</v>
      </c>
      <c r="K805" s="53">
        <v>0</v>
      </c>
      <c r="L805" s="24">
        <v>0.881369948387146</v>
      </c>
      <c r="M805" s="24">
        <v>0.77376973628997803</v>
      </c>
      <c r="N805" s="24">
        <v>0.32570749521255493</v>
      </c>
      <c r="P805" s="53">
        <v>15.38888070762269</v>
      </c>
      <c r="Q805" s="54">
        <v>513.58665923494414</v>
      </c>
      <c r="R805" s="54">
        <v>15.4367821661224</v>
      </c>
      <c r="S805" s="54">
        <v>604.89745597085755</v>
      </c>
      <c r="T805" s="54">
        <v>4.7901458499710614E-2</v>
      </c>
      <c r="U805" s="54">
        <v>91.310796735913414</v>
      </c>
      <c r="W805" s="69">
        <f t="shared" si="74"/>
        <v>1538374.484103034</v>
      </c>
      <c r="X805" s="69">
        <f t="shared" si="75"/>
        <v>1543073.3191562693</v>
      </c>
      <c r="Y805" s="69">
        <f t="shared" si="72"/>
        <v>4698.8350532351478</v>
      </c>
      <c r="AA805" s="68">
        <f t="shared" si="76"/>
        <v>0</v>
      </c>
      <c r="AB805" s="68">
        <f t="shared" si="77"/>
        <v>1</v>
      </c>
      <c r="AC805" s="68">
        <f t="shared" si="73"/>
        <v>1</v>
      </c>
    </row>
    <row r="806" spans="1:29" x14ac:dyDescent="0.25">
      <c r="A806">
        <v>801</v>
      </c>
      <c r="C806" s="24">
        <v>1.823851466178894E-2</v>
      </c>
      <c r="D806" s="24">
        <v>3.5364776849746704E-3</v>
      </c>
      <c r="E806" s="24">
        <v>0.23923919940378083</v>
      </c>
      <c r="F806" s="24">
        <v>0</v>
      </c>
      <c r="I806" s="53">
        <v>0</v>
      </c>
      <c r="J806" s="53">
        <v>5899.0577235817909</v>
      </c>
      <c r="K806" s="53">
        <v>0</v>
      </c>
      <c r="L806" s="24">
        <v>0.81360042095184326</v>
      </c>
      <c r="M806" s="24">
        <v>0.74926149845123291</v>
      </c>
      <c r="N806" s="24">
        <v>0.33730196952819824</v>
      </c>
      <c r="P806" s="53">
        <v>14.060278567061362</v>
      </c>
      <c r="Q806" s="54">
        <v>549.8668921372556</v>
      </c>
      <c r="R806" s="54">
        <v>14.097099255260773</v>
      </c>
      <c r="S806" s="54">
        <v>616.90634070595797</v>
      </c>
      <c r="T806" s="54">
        <v>3.6820688199410867E-2</v>
      </c>
      <c r="U806" s="54">
        <v>67.039448568702369</v>
      </c>
      <c r="W806" s="69">
        <f t="shared" si="74"/>
        <v>1405477.9898139988</v>
      </c>
      <c r="X806" s="69">
        <f t="shared" si="75"/>
        <v>1409093.0191853712</v>
      </c>
      <c r="Y806" s="69">
        <f t="shared" si="72"/>
        <v>3615.029371372384</v>
      </c>
      <c r="AA806" s="68">
        <f t="shared" si="76"/>
        <v>0</v>
      </c>
      <c r="AB806" s="68">
        <f t="shared" si="77"/>
        <v>1</v>
      </c>
      <c r="AC806" s="68">
        <f t="shared" si="73"/>
        <v>1</v>
      </c>
    </row>
    <row r="807" spans="1:29" x14ac:dyDescent="0.25">
      <c r="A807">
        <v>802</v>
      </c>
      <c r="C807" s="24">
        <v>1.7398715019226074E-2</v>
      </c>
      <c r="D807" s="24">
        <v>3.5265088081359863E-2</v>
      </c>
      <c r="E807" s="24">
        <v>0.3098172670526837</v>
      </c>
      <c r="F807" s="24">
        <v>0</v>
      </c>
      <c r="I807" s="53">
        <v>0</v>
      </c>
      <c r="J807" s="53">
        <v>4907.6229333877563</v>
      </c>
      <c r="K807" s="53">
        <v>0</v>
      </c>
      <c r="L807" s="24">
        <v>0.85925811529159546</v>
      </c>
      <c r="M807" s="24">
        <v>0.87176513671875</v>
      </c>
      <c r="N807" s="24">
        <v>0.34470641613006592</v>
      </c>
      <c r="P807" s="53">
        <v>14.879349952970861</v>
      </c>
      <c r="Q807" s="54">
        <v>510.77093201557631</v>
      </c>
      <c r="R807" s="54">
        <v>14.90276129400401</v>
      </c>
      <c r="S807" s="54">
        <v>615.61452341473841</v>
      </c>
      <c r="T807" s="54">
        <v>2.3411341033149569E-2</v>
      </c>
      <c r="U807" s="54">
        <v>104.84359139916211</v>
      </c>
      <c r="W807" s="69">
        <f t="shared" si="74"/>
        <v>1487424.2243650707</v>
      </c>
      <c r="X807" s="69">
        <f t="shared" si="75"/>
        <v>1489660.5148769864</v>
      </c>
      <c r="Y807" s="69">
        <f t="shared" si="72"/>
        <v>2236.2905119157949</v>
      </c>
      <c r="AA807" s="68">
        <f t="shared" si="76"/>
        <v>0</v>
      </c>
      <c r="AB807" s="68">
        <f t="shared" si="77"/>
        <v>1</v>
      </c>
      <c r="AC807" s="68">
        <f t="shared" si="73"/>
        <v>1</v>
      </c>
    </row>
    <row r="808" spans="1:29" x14ac:dyDescent="0.25">
      <c r="A808">
        <v>803</v>
      </c>
      <c r="C808" s="24">
        <v>1.3353481888771057E-2</v>
      </c>
      <c r="D808" s="24">
        <v>1.8846645951271057E-2</v>
      </c>
      <c r="E808" s="24">
        <v>0.40686106074436307</v>
      </c>
      <c r="F808" s="24">
        <v>0</v>
      </c>
      <c r="I808" s="53">
        <v>0</v>
      </c>
      <c r="J808" s="53">
        <v>9307.8240752220154</v>
      </c>
      <c r="K808" s="53">
        <v>0</v>
      </c>
      <c r="L808" s="24">
        <v>0.80050396919250488</v>
      </c>
      <c r="M808" s="24">
        <v>0.76579231023788452</v>
      </c>
      <c r="N808" s="24">
        <v>0.28258281946182251</v>
      </c>
      <c r="P808" s="53">
        <v>13.896284408448285</v>
      </c>
      <c r="Q808" s="54">
        <v>681.69444011795463</v>
      </c>
      <c r="R808" s="54">
        <v>13.928285382898576</v>
      </c>
      <c r="S808" s="54">
        <v>697.85952832791327</v>
      </c>
      <c r="T808" s="54">
        <v>3.2000974450291153E-2</v>
      </c>
      <c r="U808" s="54">
        <v>16.16508820995864</v>
      </c>
      <c r="W808" s="69">
        <f t="shared" si="74"/>
        <v>1388946.7464047105</v>
      </c>
      <c r="X808" s="69">
        <f t="shared" si="75"/>
        <v>1392130.6787615297</v>
      </c>
      <c r="Y808" s="69">
        <f t="shared" si="72"/>
        <v>3183.9323568191567</v>
      </c>
      <c r="AA808" s="68">
        <f t="shared" si="76"/>
        <v>0</v>
      </c>
      <c r="AB808" s="68">
        <f t="shared" si="77"/>
        <v>1</v>
      </c>
      <c r="AC808" s="68">
        <f t="shared" si="73"/>
        <v>1</v>
      </c>
    </row>
    <row r="809" spans="1:29" x14ac:dyDescent="0.25">
      <c r="A809">
        <v>804</v>
      </c>
      <c r="C809" s="24">
        <v>1.6753464937210083E-2</v>
      </c>
      <c r="D809" s="24">
        <v>3.276824951171875E-3</v>
      </c>
      <c r="E809" s="24">
        <v>0.11847129767562704</v>
      </c>
      <c r="F809" s="24">
        <v>0</v>
      </c>
      <c r="I809" s="53">
        <v>0</v>
      </c>
      <c r="J809" s="53">
        <v>7737.6700937747955</v>
      </c>
      <c r="K809" s="53">
        <v>0</v>
      </c>
      <c r="L809" s="24">
        <v>0.82543939352035522</v>
      </c>
      <c r="M809" s="24">
        <v>0.72917443513870239</v>
      </c>
      <c r="N809" s="24">
        <v>0.28152585029602051</v>
      </c>
      <c r="P809" s="53">
        <v>14.288646455871808</v>
      </c>
      <c r="Q809" s="54">
        <v>536.97647347749432</v>
      </c>
      <c r="R809" s="54">
        <v>14.330239138156097</v>
      </c>
      <c r="S809" s="54">
        <v>596.19998523101219</v>
      </c>
      <c r="T809" s="54">
        <v>4.159268228428914E-2</v>
      </c>
      <c r="U809" s="54">
        <v>59.223511753517869</v>
      </c>
      <c r="W809" s="69">
        <f t="shared" si="74"/>
        <v>1428327.6691137033</v>
      </c>
      <c r="X809" s="69">
        <f t="shared" si="75"/>
        <v>1432427.7138303786</v>
      </c>
      <c r="Y809" s="69">
        <f t="shared" si="72"/>
        <v>4100.0447166753966</v>
      </c>
      <c r="AA809" s="68">
        <f t="shared" si="76"/>
        <v>0</v>
      </c>
      <c r="AB809" s="68">
        <f t="shared" si="77"/>
        <v>1</v>
      </c>
      <c r="AC809" s="68">
        <f t="shared" si="73"/>
        <v>1</v>
      </c>
    </row>
    <row r="810" spans="1:29" x14ac:dyDescent="0.25">
      <c r="A810">
        <v>805</v>
      </c>
      <c r="C810" s="24">
        <v>1.6256123781204224E-2</v>
      </c>
      <c r="D810" s="24">
        <v>3.0010312795639038E-2</v>
      </c>
      <c r="E810" s="24">
        <v>0.30830687734775064</v>
      </c>
      <c r="F810" s="24">
        <v>0</v>
      </c>
      <c r="I810" s="53">
        <v>0</v>
      </c>
      <c r="J810" s="53">
        <v>4339.8234993219376</v>
      </c>
      <c r="K810" s="53">
        <v>0</v>
      </c>
      <c r="L810" s="24">
        <v>0.86216491460800171</v>
      </c>
      <c r="M810" s="24">
        <v>0.68573617935180664</v>
      </c>
      <c r="N810" s="24">
        <v>0.2847750186920166</v>
      </c>
      <c r="P810" s="53">
        <v>14.905541452396513</v>
      </c>
      <c r="Q810" s="54">
        <v>472.77422271314362</v>
      </c>
      <c r="R810" s="54">
        <v>14.957684379322666</v>
      </c>
      <c r="S810" s="54">
        <v>603.56279299765572</v>
      </c>
      <c r="T810" s="54">
        <v>5.2142926926153521E-2</v>
      </c>
      <c r="U810" s="54">
        <v>130.7885702845121</v>
      </c>
      <c r="W810" s="69">
        <f t="shared" si="74"/>
        <v>1490081.371016938</v>
      </c>
      <c r="X810" s="69">
        <f t="shared" si="75"/>
        <v>1495164.875139269</v>
      </c>
      <c r="Y810" s="69">
        <f t="shared" si="72"/>
        <v>5083.5041223308399</v>
      </c>
      <c r="AA810" s="68">
        <f t="shared" si="76"/>
        <v>0</v>
      </c>
      <c r="AB810" s="68">
        <f t="shared" si="77"/>
        <v>1</v>
      </c>
      <c r="AC810" s="68">
        <f t="shared" si="73"/>
        <v>1</v>
      </c>
    </row>
    <row r="811" spans="1:29" x14ac:dyDescent="0.25">
      <c r="A811">
        <v>806</v>
      </c>
      <c r="C811" s="24">
        <v>5.3391009569168091E-3</v>
      </c>
      <c r="D811" s="24">
        <v>8.9980959892272949E-3</v>
      </c>
      <c r="E811" s="24">
        <v>0.34447159971010799</v>
      </c>
      <c r="F811" s="24">
        <v>0</v>
      </c>
      <c r="I811" s="53">
        <v>0</v>
      </c>
      <c r="J811" s="53">
        <v>5163.1149835884571</v>
      </c>
      <c r="K811" s="53">
        <v>0</v>
      </c>
      <c r="L811" s="24">
        <v>0.84015136957168579</v>
      </c>
      <c r="M811" s="24">
        <v>0.68234825134277344</v>
      </c>
      <c r="N811" s="24">
        <v>0.34611868858337402</v>
      </c>
      <c r="P811" s="53">
        <v>14.682772032049234</v>
      </c>
      <c r="Q811" s="54">
        <v>529.34950695389693</v>
      </c>
      <c r="R811" s="54">
        <v>14.733581305652031</v>
      </c>
      <c r="S811" s="54">
        <v>626.18050964857525</v>
      </c>
      <c r="T811" s="54">
        <v>5.0809273602796523E-2</v>
      </c>
      <c r="U811" s="54">
        <v>96.831002694678318</v>
      </c>
      <c r="W811" s="69">
        <f t="shared" si="74"/>
        <v>1467747.8536979696</v>
      </c>
      <c r="X811" s="69">
        <f t="shared" si="75"/>
        <v>1472731.9500555545</v>
      </c>
      <c r="Y811" s="69">
        <f t="shared" si="72"/>
        <v>4984.0963575849737</v>
      </c>
      <c r="AA811" s="68">
        <f t="shared" si="76"/>
        <v>0</v>
      </c>
      <c r="AB811" s="68">
        <f t="shared" si="77"/>
        <v>1</v>
      </c>
      <c r="AC811" s="68">
        <f t="shared" si="73"/>
        <v>1</v>
      </c>
    </row>
    <row r="812" spans="1:29" x14ac:dyDescent="0.25">
      <c r="A812">
        <v>807</v>
      </c>
      <c r="C812" s="24">
        <v>2.0831972360610962E-2</v>
      </c>
      <c r="D812" s="24">
        <v>2.5180310010910034E-2</v>
      </c>
      <c r="E812" s="24">
        <v>0.31806034275499867</v>
      </c>
      <c r="F812" s="24">
        <v>0</v>
      </c>
      <c r="I812" s="53">
        <v>0</v>
      </c>
      <c r="J812" s="53">
        <v>6645.8014771342278</v>
      </c>
      <c r="K812" s="53">
        <v>0</v>
      </c>
      <c r="L812" s="24">
        <v>0.85660552978515625</v>
      </c>
      <c r="M812" s="24">
        <v>0.76190179586410522</v>
      </c>
      <c r="N812" s="24">
        <v>0.29826551675796509</v>
      </c>
      <c r="P812" s="53">
        <v>14.769106824150887</v>
      </c>
      <c r="Q812" s="54">
        <v>509.07913725734443</v>
      </c>
      <c r="R812" s="54">
        <v>14.800600076939647</v>
      </c>
      <c r="S812" s="54">
        <v>615.93033060260439</v>
      </c>
      <c r="T812" s="54">
        <v>3.1493252788759918E-2</v>
      </c>
      <c r="U812" s="54">
        <v>106.85119334525996</v>
      </c>
      <c r="W812" s="69">
        <f t="shared" si="74"/>
        <v>1476401.6032778313</v>
      </c>
      <c r="X812" s="69">
        <f t="shared" si="75"/>
        <v>1479444.0773633621</v>
      </c>
      <c r="Y812" s="69">
        <f t="shared" si="72"/>
        <v>3042.4740855307318</v>
      </c>
      <c r="AA812" s="68">
        <f t="shared" si="76"/>
        <v>0</v>
      </c>
      <c r="AB812" s="68">
        <f t="shared" si="77"/>
        <v>1</v>
      </c>
      <c r="AC812" s="68">
        <f t="shared" si="73"/>
        <v>1</v>
      </c>
    </row>
    <row r="813" spans="1:29" x14ac:dyDescent="0.25">
      <c r="A813">
        <v>808</v>
      </c>
      <c r="C813" s="24">
        <v>1.5083253383636475E-3</v>
      </c>
      <c r="D813" s="24">
        <v>1.8963366746902466E-2</v>
      </c>
      <c r="E813" s="24">
        <v>0.31957041232592176</v>
      </c>
      <c r="F813" s="24">
        <v>0</v>
      </c>
      <c r="I813" s="53">
        <v>0</v>
      </c>
      <c r="J813" s="53">
        <v>5454.8121988773346</v>
      </c>
      <c r="K813" s="53">
        <v>0</v>
      </c>
      <c r="L813" s="24">
        <v>0.79387378692626953</v>
      </c>
      <c r="M813" s="24">
        <v>0.77143949270248413</v>
      </c>
      <c r="N813" s="24">
        <v>0.33111631870269775</v>
      </c>
      <c r="P813" s="53">
        <v>13.967025226984568</v>
      </c>
      <c r="Q813" s="54">
        <v>520.93162490253121</v>
      </c>
      <c r="R813" s="54">
        <v>13.99031422218885</v>
      </c>
      <c r="S813" s="54">
        <v>620.06916706508582</v>
      </c>
      <c r="T813" s="54">
        <v>2.3288995204282514E-2</v>
      </c>
      <c r="U813" s="54">
        <v>99.13754216255461</v>
      </c>
      <c r="W813" s="69">
        <f t="shared" si="74"/>
        <v>1396181.591073554</v>
      </c>
      <c r="X813" s="69">
        <f t="shared" si="75"/>
        <v>1398411.3530518198</v>
      </c>
      <c r="Y813" s="69">
        <f t="shared" si="72"/>
        <v>2229.7619782656966</v>
      </c>
      <c r="AA813" s="68">
        <f t="shared" si="76"/>
        <v>0</v>
      </c>
      <c r="AB813" s="68">
        <f t="shared" si="77"/>
        <v>1</v>
      </c>
      <c r="AC813" s="68">
        <f t="shared" si="73"/>
        <v>1</v>
      </c>
    </row>
    <row r="814" spans="1:29" x14ac:dyDescent="0.25">
      <c r="A814">
        <v>809</v>
      </c>
      <c r="C814" s="24">
        <v>6.3429176807403564E-3</v>
      </c>
      <c r="D814" s="24">
        <v>1.764148473739624E-3</v>
      </c>
      <c r="E814" s="24">
        <v>0.22432603277021601</v>
      </c>
      <c r="F814" s="24">
        <v>0</v>
      </c>
      <c r="I814" s="53">
        <v>0</v>
      </c>
      <c r="J814" s="53">
        <v>5884.8317712545395</v>
      </c>
      <c r="K814" s="53">
        <v>0</v>
      </c>
      <c r="L814" s="24">
        <v>0.8356097936630249</v>
      </c>
      <c r="M814" s="24">
        <v>0.75339215993881226</v>
      </c>
      <c r="N814" s="24">
        <v>0.30280646681785583</v>
      </c>
      <c r="P814" s="53">
        <v>14.62581681065503</v>
      </c>
      <c r="Q814" s="54">
        <v>505.97942985914841</v>
      </c>
      <c r="R814" s="54">
        <v>14.657057591930819</v>
      </c>
      <c r="S814" s="54">
        <v>604.38506832610108</v>
      </c>
      <c r="T814" s="54">
        <v>3.1240781275789331E-2</v>
      </c>
      <c r="U814" s="54">
        <v>98.405638466952666</v>
      </c>
      <c r="W814" s="69">
        <f t="shared" si="74"/>
        <v>1462075.7016356438</v>
      </c>
      <c r="X814" s="69">
        <f t="shared" si="75"/>
        <v>1465101.3741247559</v>
      </c>
      <c r="Y814" s="69">
        <f t="shared" si="72"/>
        <v>3025.6724891119807</v>
      </c>
      <c r="AA814" s="68">
        <f t="shared" si="76"/>
        <v>0</v>
      </c>
      <c r="AB814" s="68">
        <f t="shared" si="77"/>
        <v>1</v>
      </c>
      <c r="AC814" s="68">
        <f t="shared" si="73"/>
        <v>1</v>
      </c>
    </row>
    <row r="815" spans="1:29" x14ac:dyDescent="0.25">
      <c r="A815">
        <v>810</v>
      </c>
      <c r="C815" s="24">
        <v>6.7984908819198608E-3</v>
      </c>
      <c r="D815" s="24">
        <v>7.8798085451126099E-3</v>
      </c>
      <c r="E815" s="24">
        <v>0.51028587542681481</v>
      </c>
      <c r="F815" s="24">
        <v>0</v>
      </c>
      <c r="I815" s="53">
        <v>0</v>
      </c>
      <c r="J815" s="53">
        <v>3704.3867632746696</v>
      </c>
      <c r="K815" s="53">
        <v>0</v>
      </c>
      <c r="L815" s="24">
        <v>0.80515098571777344</v>
      </c>
      <c r="M815" s="24">
        <v>0.75242805480957031</v>
      </c>
      <c r="N815" s="24">
        <v>0.28542113304138184</v>
      </c>
      <c r="P815" s="53">
        <v>14.087589415858771</v>
      </c>
      <c r="Q815" s="54">
        <v>472.4826258203189</v>
      </c>
      <c r="R815" s="54">
        <v>14.105819923371971</v>
      </c>
      <c r="S815" s="54">
        <v>619.33396951352654</v>
      </c>
      <c r="T815" s="54">
        <v>1.8230507513200322E-2</v>
      </c>
      <c r="U815" s="54">
        <v>146.85134369320764</v>
      </c>
      <c r="W815" s="69">
        <f t="shared" si="74"/>
        <v>1408286.4589600568</v>
      </c>
      <c r="X815" s="69">
        <f t="shared" si="75"/>
        <v>1409962.6583676836</v>
      </c>
      <c r="Y815" s="69">
        <f t="shared" si="72"/>
        <v>1676.1994076268247</v>
      </c>
      <c r="AA815" s="68">
        <f t="shared" si="76"/>
        <v>0</v>
      </c>
      <c r="AB815" s="68">
        <f t="shared" si="77"/>
        <v>1</v>
      </c>
      <c r="AC815" s="68">
        <f t="shared" si="73"/>
        <v>1</v>
      </c>
    </row>
    <row r="816" spans="1:29" x14ac:dyDescent="0.25">
      <c r="A816">
        <v>811</v>
      </c>
      <c r="C816" s="24">
        <v>3.6288797855377197E-3</v>
      </c>
      <c r="D816" s="24">
        <v>1.2453481554985046E-2</v>
      </c>
      <c r="E816" s="24">
        <v>0.20254146220843944</v>
      </c>
      <c r="F816" s="24">
        <v>0</v>
      </c>
      <c r="I816" s="53">
        <v>0</v>
      </c>
      <c r="J816" s="53">
        <v>8011.0132694244385</v>
      </c>
      <c r="K816" s="53">
        <v>0</v>
      </c>
      <c r="L816" s="24">
        <v>0.8160090446472168</v>
      </c>
      <c r="M816" s="24">
        <v>0.77385187149047852</v>
      </c>
      <c r="N816" s="24">
        <v>0.3433002233505249</v>
      </c>
      <c r="P816" s="53">
        <v>14.328886123695669</v>
      </c>
      <c r="Q816" s="54">
        <v>546.60765017087738</v>
      </c>
      <c r="R816" s="54">
        <v>14.354661206907492</v>
      </c>
      <c r="S816" s="54">
        <v>610.30785685104422</v>
      </c>
      <c r="T816" s="54">
        <v>2.5775083211822647E-2</v>
      </c>
      <c r="U816" s="54">
        <v>63.700206680166843</v>
      </c>
      <c r="W816" s="69">
        <f t="shared" si="74"/>
        <v>1432342.0047193961</v>
      </c>
      <c r="X816" s="69">
        <f t="shared" si="75"/>
        <v>1434855.8128338982</v>
      </c>
      <c r="Y816" s="69">
        <f t="shared" si="72"/>
        <v>2513.8081145020979</v>
      </c>
      <c r="AA816" s="68">
        <f t="shared" si="76"/>
        <v>0</v>
      </c>
      <c r="AB816" s="68">
        <f t="shared" si="77"/>
        <v>1</v>
      </c>
      <c r="AC816" s="68">
        <f t="shared" si="73"/>
        <v>1</v>
      </c>
    </row>
    <row r="817" spans="1:29" x14ac:dyDescent="0.25">
      <c r="A817">
        <v>812</v>
      </c>
      <c r="C817" s="24">
        <v>3.8600504398345947E-2</v>
      </c>
      <c r="D817" s="24">
        <v>2.0256668329238892E-2</v>
      </c>
      <c r="E817" s="24">
        <v>0.47954288955648272</v>
      </c>
      <c r="F817" s="24">
        <v>0</v>
      </c>
      <c r="I817" s="53">
        <v>0</v>
      </c>
      <c r="J817" s="53">
        <v>4838.1788656115532</v>
      </c>
      <c r="K817" s="53">
        <v>0</v>
      </c>
      <c r="L817" s="24">
        <v>0.87414896488189697</v>
      </c>
      <c r="M817" s="24">
        <v>0.67312192916870117</v>
      </c>
      <c r="N817" s="24">
        <v>0.27209192514419556</v>
      </c>
      <c r="P817" s="53">
        <v>14.769890611313846</v>
      </c>
      <c r="Q817" s="54">
        <v>480.0905334957888</v>
      </c>
      <c r="R817" s="54">
        <v>14.808457496864756</v>
      </c>
      <c r="S817" s="54">
        <v>620.59893573240913</v>
      </c>
      <c r="T817" s="54">
        <v>3.8566885550910257E-2</v>
      </c>
      <c r="U817" s="54">
        <v>140.50840223662033</v>
      </c>
      <c r="W817" s="69">
        <f t="shared" si="74"/>
        <v>1476508.9705978888</v>
      </c>
      <c r="X817" s="69">
        <f t="shared" si="75"/>
        <v>1480225.1507507432</v>
      </c>
      <c r="Y817" s="69">
        <f t="shared" si="72"/>
        <v>3716.1801528544052</v>
      </c>
      <c r="AA817" s="68">
        <f t="shared" si="76"/>
        <v>0</v>
      </c>
      <c r="AB817" s="68">
        <f t="shared" si="77"/>
        <v>1</v>
      </c>
      <c r="AC817" s="68">
        <f t="shared" si="73"/>
        <v>1</v>
      </c>
    </row>
    <row r="818" spans="1:29" x14ac:dyDescent="0.25">
      <c r="A818">
        <v>813</v>
      </c>
      <c r="C818" s="24">
        <v>6.8512111902236938E-3</v>
      </c>
      <c r="D818" s="24">
        <v>5.9476941823959351E-3</v>
      </c>
      <c r="E818" s="24">
        <v>0.16709573750165535</v>
      </c>
      <c r="F818" s="24">
        <v>0</v>
      </c>
      <c r="I818" s="53">
        <v>0</v>
      </c>
      <c r="J818" s="53">
        <v>6378.1812787055969</v>
      </c>
      <c r="K818" s="53">
        <v>0</v>
      </c>
      <c r="L818" s="24">
        <v>0.88000601530075073</v>
      </c>
      <c r="M818" s="24">
        <v>0.71654677391052246</v>
      </c>
      <c r="N818" s="24">
        <v>0.31164580583572388</v>
      </c>
      <c r="P818" s="53">
        <v>15.356375391700407</v>
      </c>
      <c r="Q818" s="54">
        <v>542.5148110680708</v>
      </c>
      <c r="R818" s="54">
        <v>15.423728553902613</v>
      </c>
      <c r="S818" s="54">
        <v>604.23760853234717</v>
      </c>
      <c r="T818" s="54">
        <v>6.7353162202206107E-2</v>
      </c>
      <c r="U818" s="54">
        <v>61.722797464276368</v>
      </c>
      <c r="W818" s="69">
        <f t="shared" si="74"/>
        <v>1535095.0243589727</v>
      </c>
      <c r="X818" s="69">
        <f t="shared" si="75"/>
        <v>1541768.617781729</v>
      </c>
      <c r="Y818" s="69">
        <f t="shared" si="72"/>
        <v>6673.5934227563339</v>
      </c>
      <c r="AA818" s="68">
        <f t="shared" si="76"/>
        <v>0</v>
      </c>
      <c r="AB818" s="68">
        <f t="shared" si="77"/>
        <v>1</v>
      </c>
      <c r="AC818" s="68">
        <f t="shared" si="73"/>
        <v>1</v>
      </c>
    </row>
    <row r="819" spans="1:29" x14ac:dyDescent="0.25">
      <c r="A819">
        <v>814</v>
      </c>
      <c r="C819" s="24">
        <v>2.0825773477554321E-2</v>
      </c>
      <c r="D819" s="24">
        <v>1.1816322803497314E-2</v>
      </c>
      <c r="E819" s="24">
        <v>0.18768768476496747</v>
      </c>
      <c r="F819" s="24">
        <v>0</v>
      </c>
      <c r="I819" s="53">
        <v>0</v>
      </c>
      <c r="J819" s="53">
        <v>4134.2596523463726</v>
      </c>
      <c r="K819" s="53">
        <v>0</v>
      </c>
      <c r="L819" s="24">
        <v>0.88646745681762695</v>
      </c>
      <c r="M819" s="24">
        <v>0.75055831670761108</v>
      </c>
      <c r="N819" s="24">
        <v>0.34910106658935547</v>
      </c>
      <c r="P819" s="53">
        <v>15.225460141628979</v>
      </c>
      <c r="Q819" s="54">
        <v>543.01256519220374</v>
      </c>
      <c r="R819" s="54">
        <v>15.311548050693748</v>
      </c>
      <c r="S819" s="54">
        <v>607.60658636180858</v>
      </c>
      <c r="T819" s="54">
        <v>8.6087909064769264E-2</v>
      </c>
      <c r="U819" s="54">
        <v>64.594021169604844</v>
      </c>
      <c r="W819" s="69">
        <f t="shared" si="74"/>
        <v>1522003.0015977055</v>
      </c>
      <c r="X819" s="69">
        <f t="shared" si="75"/>
        <v>1530547.1984830131</v>
      </c>
      <c r="Y819" s="69">
        <f t="shared" si="72"/>
        <v>8544.1968853073213</v>
      </c>
      <c r="AA819" s="68">
        <f t="shared" si="76"/>
        <v>0</v>
      </c>
      <c r="AB819" s="68">
        <f t="shared" si="77"/>
        <v>1</v>
      </c>
      <c r="AC819" s="68">
        <f t="shared" si="73"/>
        <v>1</v>
      </c>
    </row>
    <row r="820" spans="1:29" x14ac:dyDescent="0.25">
      <c r="A820">
        <v>815</v>
      </c>
      <c r="C820" s="24">
        <v>2.7526050806045532E-2</v>
      </c>
      <c r="D820" s="24">
        <v>2.6313751935958862E-2</v>
      </c>
      <c r="E820" s="24">
        <v>0.14022057385461509</v>
      </c>
      <c r="F820" s="24">
        <v>0</v>
      </c>
      <c r="I820" s="53">
        <v>0</v>
      </c>
      <c r="J820" s="53">
        <v>5356.6810674965382</v>
      </c>
      <c r="K820" s="53">
        <v>0</v>
      </c>
      <c r="L820" s="24">
        <v>0.84504556655883789</v>
      </c>
      <c r="M820" s="24">
        <v>0.71782517433166504</v>
      </c>
      <c r="N820" s="24">
        <v>0.29304495453834534</v>
      </c>
      <c r="P820" s="53">
        <v>14.463407049199335</v>
      </c>
      <c r="Q820" s="54">
        <v>478.3309104159606</v>
      </c>
      <c r="R820" s="54">
        <v>14.508232790930853</v>
      </c>
      <c r="S820" s="54">
        <v>590.96771686917168</v>
      </c>
      <c r="T820" s="54">
        <v>4.482574173151832E-2</v>
      </c>
      <c r="U820" s="54">
        <v>112.63680645321108</v>
      </c>
      <c r="W820" s="69">
        <f t="shared" si="74"/>
        <v>1445862.3740095175</v>
      </c>
      <c r="X820" s="69">
        <f t="shared" si="75"/>
        <v>1450232.3113762161</v>
      </c>
      <c r="Y820" s="69">
        <f t="shared" si="72"/>
        <v>4369.9373666986212</v>
      </c>
      <c r="AA820" s="68">
        <f t="shared" si="76"/>
        <v>0</v>
      </c>
      <c r="AB820" s="68">
        <f t="shared" si="77"/>
        <v>1</v>
      </c>
      <c r="AC820" s="68">
        <f t="shared" si="73"/>
        <v>1</v>
      </c>
    </row>
    <row r="821" spans="1:29" x14ac:dyDescent="0.25">
      <c r="A821">
        <v>816</v>
      </c>
      <c r="C821" s="24">
        <v>1.4401629567146301E-2</v>
      </c>
      <c r="D821" s="24">
        <v>1.3595700263977051E-2</v>
      </c>
      <c r="E821" s="24">
        <v>0.17110219487996228</v>
      </c>
      <c r="F821" s="24">
        <v>0</v>
      </c>
      <c r="I821" s="53">
        <v>0</v>
      </c>
      <c r="J821" s="53">
        <v>4116.7344897985458</v>
      </c>
      <c r="K821" s="53">
        <v>0</v>
      </c>
      <c r="L821" s="24">
        <v>0.87928938865661621</v>
      </c>
      <c r="M821" s="24">
        <v>0.72913920879364014</v>
      </c>
      <c r="N821" s="24">
        <v>0.29330503940582275</v>
      </c>
      <c r="P821" s="53">
        <v>15.216918853319434</v>
      </c>
      <c r="Q821" s="54">
        <v>502.75728376338287</v>
      </c>
      <c r="R821" s="54">
        <v>15.291849734078445</v>
      </c>
      <c r="S821" s="54">
        <v>597.95670682599564</v>
      </c>
      <c r="T821" s="54">
        <v>7.4930880759010776E-2</v>
      </c>
      <c r="U821" s="54">
        <v>95.199423062612766</v>
      </c>
      <c r="W821" s="69">
        <f t="shared" si="74"/>
        <v>1521189.1280481799</v>
      </c>
      <c r="X821" s="69">
        <f t="shared" si="75"/>
        <v>1528587.0167010184</v>
      </c>
      <c r="Y821" s="69">
        <f t="shared" si="72"/>
        <v>7397.8886528384655</v>
      </c>
      <c r="AA821" s="68">
        <f t="shared" si="76"/>
        <v>0</v>
      </c>
      <c r="AB821" s="68">
        <f t="shared" si="77"/>
        <v>1</v>
      </c>
      <c r="AC821" s="68">
        <f t="shared" si="73"/>
        <v>1</v>
      </c>
    </row>
    <row r="822" spans="1:29" x14ac:dyDescent="0.25">
      <c r="A822">
        <v>817</v>
      </c>
      <c r="C822" s="24">
        <v>1.2995094060897827E-2</v>
      </c>
      <c r="D822" s="24">
        <v>1.5788376331329346E-2</v>
      </c>
      <c r="E822" s="24">
        <v>0.19152805789250485</v>
      </c>
      <c r="F822" s="24">
        <v>0</v>
      </c>
      <c r="I822" s="53">
        <v>0</v>
      </c>
      <c r="J822" s="53">
        <v>5978.2620519399643</v>
      </c>
      <c r="K822" s="53">
        <v>0</v>
      </c>
      <c r="L822" s="24">
        <v>0.83756732940673828</v>
      </c>
      <c r="M822" s="24">
        <v>0.71355175971984863</v>
      </c>
      <c r="N822" s="24">
        <v>0.27904129028320313</v>
      </c>
      <c r="P822" s="53">
        <v>14.545125284105939</v>
      </c>
      <c r="Q822" s="54">
        <v>504.49721373074055</v>
      </c>
      <c r="R822" s="54">
        <v>14.591099049956044</v>
      </c>
      <c r="S822" s="54">
        <v>600.42561631820138</v>
      </c>
      <c r="T822" s="54">
        <v>4.5973765850105153E-2</v>
      </c>
      <c r="U822" s="54">
        <v>95.928402587460823</v>
      </c>
      <c r="W822" s="69">
        <f t="shared" si="74"/>
        <v>1454008.0311968632</v>
      </c>
      <c r="X822" s="69">
        <f t="shared" si="75"/>
        <v>1458509.4793792863</v>
      </c>
      <c r="Y822" s="69">
        <f t="shared" si="72"/>
        <v>4501.4481824230552</v>
      </c>
      <c r="AA822" s="68">
        <f t="shared" si="76"/>
        <v>0</v>
      </c>
      <c r="AB822" s="68">
        <f t="shared" si="77"/>
        <v>1</v>
      </c>
      <c r="AC822" s="68">
        <f t="shared" si="73"/>
        <v>1</v>
      </c>
    </row>
    <row r="823" spans="1:29" x14ac:dyDescent="0.25">
      <c r="A823">
        <v>818</v>
      </c>
      <c r="C823" s="24">
        <v>3.6469399929046631E-2</v>
      </c>
      <c r="D823" s="24">
        <v>3.8775444030761719E-2</v>
      </c>
      <c r="E823" s="24">
        <v>0.27835460701419434</v>
      </c>
      <c r="F823" s="24">
        <v>0</v>
      </c>
      <c r="I823" s="53">
        <v>0</v>
      </c>
      <c r="J823" s="53">
        <v>6946.6885179281235</v>
      </c>
      <c r="K823" s="53">
        <v>0</v>
      </c>
      <c r="L823" s="24">
        <v>0.82808053493499756</v>
      </c>
      <c r="M823" s="24">
        <v>0.81935691833496094</v>
      </c>
      <c r="N823" s="24">
        <v>0.33847695589065552</v>
      </c>
      <c r="P823" s="53">
        <v>14.060207150162118</v>
      </c>
      <c r="Q823" s="54">
        <v>531.64642772840432</v>
      </c>
      <c r="R823" s="54">
        <v>14.084042124581316</v>
      </c>
      <c r="S823" s="54">
        <v>617.79291213289605</v>
      </c>
      <c r="T823" s="54">
        <v>2.3834974419198574E-2</v>
      </c>
      <c r="U823" s="54">
        <v>86.14648440449173</v>
      </c>
      <c r="W823" s="69">
        <f t="shared" si="74"/>
        <v>1405489.0685884834</v>
      </c>
      <c r="X823" s="69">
        <f t="shared" si="75"/>
        <v>1407786.4195459988</v>
      </c>
      <c r="Y823" s="69">
        <f t="shared" si="72"/>
        <v>2297.3509575153657</v>
      </c>
      <c r="AA823" s="68">
        <f t="shared" si="76"/>
        <v>0</v>
      </c>
      <c r="AB823" s="68">
        <f t="shared" si="77"/>
        <v>1</v>
      </c>
      <c r="AC823" s="68">
        <f t="shared" si="73"/>
        <v>1</v>
      </c>
    </row>
    <row r="824" spans="1:29" x14ac:dyDescent="0.25">
      <c r="A824">
        <v>819</v>
      </c>
      <c r="C824" s="24">
        <v>7.53001868724823E-3</v>
      </c>
      <c r="D824" s="24">
        <v>3.0479490756988525E-2</v>
      </c>
      <c r="E824" s="24">
        <v>0.17608030860754725</v>
      </c>
      <c r="F824" s="24">
        <v>0</v>
      </c>
      <c r="I824" s="53">
        <v>0</v>
      </c>
      <c r="J824" s="53">
        <v>5757.2894729673862</v>
      </c>
      <c r="K824" s="53">
        <v>0</v>
      </c>
      <c r="L824" s="24">
        <v>0.84270542860031128</v>
      </c>
      <c r="M824" s="24">
        <v>0.66765928268432617</v>
      </c>
      <c r="N824" s="24">
        <v>0.30617791414260864</v>
      </c>
      <c r="P824" s="53">
        <v>14.675657132001437</v>
      </c>
      <c r="Q824" s="54">
        <v>551.61399719970564</v>
      </c>
      <c r="R824" s="54">
        <v>14.75560875871486</v>
      </c>
      <c r="S824" s="54">
        <v>607.22556774551049</v>
      </c>
      <c r="T824" s="54">
        <v>7.9951626713423707E-2</v>
      </c>
      <c r="U824" s="54">
        <v>55.611570545804852</v>
      </c>
      <c r="W824" s="69">
        <f t="shared" si="74"/>
        <v>1467014.099202944</v>
      </c>
      <c r="X824" s="69">
        <f t="shared" si="75"/>
        <v>1474953.6503037405</v>
      </c>
      <c r="Y824" s="69">
        <f t="shared" si="72"/>
        <v>7939.5511007965652</v>
      </c>
      <c r="AA824" s="68">
        <f t="shared" si="76"/>
        <v>0</v>
      </c>
      <c r="AB824" s="68">
        <f t="shared" si="77"/>
        <v>1</v>
      </c>
      <c r="AC824" s="68">
        <f t="shared" si="73"/>
        <v>1</v>
      </c>
    </row>
    <row r="825" spans="1:29" x14ac:dyDescent="0.25">
      <c r="A825">
        <v>820</v>
      </c>
      <c r="C825" s="24">
        <v>2.9696226119995117E-3</v>
      </c>
      <c r="D825" s="24">
        <v>5.9883445501327515E-3</v>
      </c>
      <c r="E825" s="24">
        <v>0.34070898021560286</v>
      </c>
      <c r="F825" s="24">
        <v>0</v>
      </c>
      <c r="I825" s="53">
        <v>0</v>
      </c>
      <c r="J825" s="53">
        <v>5875.2996847033501</v>
      </c>
      <c r="K825" s="53">
        <v>0</v>
      </c>
      <c r="L825" s="24">
        <v>0.84139710664749146</v>
      </c>
      <c r="M825" s="24">
        <v>0.76681816577911377</v>
      </c>
      <c r="N825" s="24">
        <v>0.27576297521591187</v>
      </c>
      <c r="P825" s="53">
        <v>14.76635027555662</v>
      </c>
      <c r="Q825" s="54">
        <v>528.38528192961962</v>
      </c>
      <c r="R825" s="54">
        <v>14.800093449757703</v>
      </c>
      <c r="S825" s="54">
        <v>625.38332679202983</v>
      </c>
      <c r="T825" s="54">
        <v>3.3743174201083193E-2</v>
      </c>
      <c r="U825" s="54">
        <v>96.998044862410211</v>
      </c>
      <c r="W825" s="69">
        <f t="shared" si="74"/>
        <v>1476106.6422737325</v>
      </c>
      <c r="X825" s="69">
        <f t="shared" si="75"/>
        <v>1479383.9616489785</v>
      </c>
      <c r="Y825" s="69">
        <f t="shared" si="72"/>
        <v>3277.3193752459092</v>
      </c>
      <c r="AA825" s="68">
        <f t="shared" si="76"/>
        <v>0</v>
      </c>
      <c r="AB825" s="68">
        <f t="shared" si="77"/>
        <v>1</v>
      </c>
      <c r="AC825" s="68">
        <f t="shared" si="73"/>
        <v>1</v>
      </c>
    </row>
    <row r="826" spans="1:29" x14ac:dyDescent="0.25">
      <c r="A826">
        <v>821</v>
      </c>
      <c r="C826" s="24">
        <v>5.1212608814239502E-3</v>
      </c>
      <c r="D826" s="24">
        <v>3.8641214370727539E-2</v>
      </c>
      <c r="E826" s="24">
        <v>0.13098569613585792</v>
      </c>
      <c r="F826" s="24">
        <v>0</v>
      </c>
      <c r="I826" s="53">
        <v>0</v>
      </c>
      <c r="J826" s="53">
        <v>4145.1421566307545</v>
      </c>
      <c r="K826" s="53">
        <v>0</v>
      </c>
      <c r="L826" s="24">
        <v>0.90131425857543945</v>
      </c>
      <c r="M826" s="24">
        <v>0.78496003150939941</v>
      </c>
      <c r="N826" s="24">
        <v>0.3601531982421875</v>
      </c>
      <c r="P826" s="53">
        <v>15.768714350080243</v>
      </c>
      <c r="Q826" s="54">
        <v>486.66533841251481</v>
      </c>
      <c r="R826" s="54">
        <v>15.829550979141914</v>
      </c>
      <c r="S826" s="54">
        <v>591.31815038027264</v>
      </c>
      <c r="T826" s="54">
        <v>6.0836629061670422E-2</v>
      </c>
      <c r="U826" s="54">
        <v>104.65281196775783</v>
      </c>
      <c r="W826" s="69">
        <f t="shared" si="74"/>
        <v>1576384.7696696117</v>
      </c>
      <c r="X826" s="69">
        <f t="shared" si="75"/>
        <v>1582363.7797638113</v>
      </c>
      <c r="Y826" s="69">
        <f t="shared" si="72"/>
        <v>5979.0100941992841</v>
      </c>
      <c r="AA826" s="68">
        <f t="shared" si="76"/>
        <v>0</v>
      </c>
      <c r="AB826" s="68">
        <f t="shared" si="77"/>
        <v>1</v>
      </c>
      <c r="AC826" s="68">
        <f t="shared" si="73"/>
        <v>1</v>
      </c>
    </row>
    <row r="827" spans="1:29" x14ac:dyDescent="0.25">
      <c r="A827">
        <v>822</v>
      </c>
      <c r="C827" s="24">
        <v>4.9297809600830078E-3</v>
      </c>
      <c r="D827" s="24">
        <v>3.5285294055938721E-2</v>
      </c>
      <c r="E827" s="24">
        <v>0.37938509053727459</v>
      </c>
      <c r="F827" s="24">
        <v>0</v>
      </c>
      <c r="I827" s="53">
        <v>0</v>
      </c>
      <c r="J827" s="53">
        <v>9119.9204325675964</v>
      </c>
      <c r="K827" s="53">
        <v>0</v>
      </c>
      <c r="L827" s="24">
        <v>0.83114433288574219</v>
      </c>
      <c r="M827" s="24">
        <v>0.73553979396820068</v>
      </c>
      <c r="N827" s="24">
        <v>0.25096392631530762</v>
      </c>
      <c r="P827" s="53">
        <v>14.519854406722912</v>
      </c>
      <c r="Q827" s="54">
        <v>686.10392354429246</v>
      </c>
      <c r="R827" s="54">
        <v>14.574398059524228</v>
      </c>
      <c r="S827" s="54">
        <v>691.33203015374784</v>
      </c>
      <c r="T827" s="54">
        <v>5.4543652801315901E-2</v>
      </c>
      <c r="U827" s="54">
        <v>5.2281066094553807</v>
      </c>
      <c r="W827" s="69">
        <f t="shared" si="74"/>
        <v>1451299.3367487469</v>
      </c>
      <c r="X827" s="69">
        <f t="shared" si="75"/>
        <v>1456748.473922269</v>
      </c>
      <c r="Y827" s="69">
        <f t="shared" si="72"/>
        <v>5449.1371735221346</v>
      </c>
      <c r="AA827" s="68">
        <f t="shared" si="76"/>
        <v>0</v>
      </c>
      <c r="AB827" s="68">
        <f t="shared" si="77"/>
        <v>1</v>
      </c>
      <c r="AC827" s="68">
        <f t="shared" si="73"/>
        <v>1</v>
      </c>
    </row>
    <row r="828" spans="1:29" x14ac:dyDescent="0.25">
      <c r="A828">
        <v>823</v>
      </c>
      <c r="C828" s="24">
        <v>1.0961621999740601E-2</v>
      </c>
      <c r="D828" s="24">
        <v>1.2582540512084961E-2</v>
      </c>
      <c r="E828" s="24">
        <v>0.24889865644724182</v>
      </c>
      <c r="F828" s="24">
        <v>0</v>
      </c>
      <c r="I828" s="53">
        <v>0</v>
      </c>
      <c r="J828" s="53">
        <v>4993.7749281525612</v>
      </c>
      <c r="K828" s="53">
        <v>0</v>
      </c>
      <c r="L828" s="24">
        <v>0.87950766086578369</v>
      </c>
      <c r="M828" s="24">
        <v>0.78099697828292847</v>
      </c>
      <c r="N828" s="24">
        <v>0.27361094951629639</v>
      </c>
      <c r="P828" s="53">
        <v>15.305711775085639</v>
      </c>
      <c r="Q828" s="54">
        <v>501.15249194603632</v>
      </c>
      <c r="R828" s="54">
        <v>15.349964126318193</v>
      </c>
      <c r="S828" s="54">
        <v>606.04912679182939</v>
      </c>
      <c r="T828" s="54">
        <v>4.4252351232554332E-2</v>
      </c>
      <c r="U828" s="54">
        <v>104.89663484579307</v>
      </c>
      <c r="W828" s="69">
        <f t="shared" si="74"/>
        <v>1530070.025016618</v>
      </c>
      <c r="X828" s="69">
        <f t="shared" si="75"/>
        <v>1534390.3635050275</v>
      </c>
      <c r="Y828" s="69">
        <f t="shared" si="72"/>
        <v>4320.3384884096395</v>
      </c>
      <c r="AA828" s="68">
        <f t="shared" si="76"/>
        <v>0</v>
      </c>
      <c r="AB828" s="68">
        <f t="shared" si="77"/>
        <v>1</v>
      </c>
      <c r="AC828" s="68">
        <f t="shared" si="73"/>
        <v>1</v>
      </c>
    </row>
    <row r="829" spans="1:29" x14ac:dyDescent="0.25">
      <c r="A829">
        <v>824</v>
      </c>
      <c r="C829" s="24">
        <v>5.3446054458618164E-2</v>
      </c>
      <c r="D829" s="24">
        <v>1.4896959066390991E-2</v>
      </c>
      <c r="E829" s="24">
        <v>0.23783529095430836</v>
      </c>
      <c r="F829" s="24">
        <v>0</v>
      </c>
      <c r="I829" s="53">
        <v>0</v>
      </c>
      <c r="J829" s="53">
        <v>6186.8177726864815</v>
      </c>
      <c r="K829" s="53">
        <v>0</v>
      </c>
      <c r="L829" s="24">
        <v>0.77191257476806641</v>
      </c>
      <c r="M829" s="24">
        <v>0.7745589017868042</v>
      </c>
      <c r="N829" s="24">
        <v>0.33738577365875244</v>
      </c>
      <c r="P829" s="53">
        <v>12.885195329118478</v>
      </c>
      <c r="Q829" s="54">
        <v>520.19507108615107</v>
      </c>
      <c r="R829" s="54">
        <v>12.900977983509417</v>
      </c>
      <c r="S829" s="54">
        <v>609.41239544530788</v>
      </c>
      <c r="T829" s="54">
        <v>1.5782654390939399E-2</v>
      </c>
      <c r="U829" s="54">
        <v>89.217324359156805</v>
      </c>
      <c r="W829" s="69">
        <f t="shared" si="74"/>
        <v>1287999.3378407618</v>
      </c>
      <c r="X829" s="69">
        <f t="shared" si="75"/>
        <v>1289488.3859554962</v>
      </c>
      <c r="Y829" s="69">
        <f t="shared" si="72"/>
        <v>1489.0481147347832</v>
      </c>
      <c r="AA829" s="68">
        <f t="shared" si="76"/>
        <v>0</v>
      </c>
      <c r="AB829" s="68">
        <f t="shared" si="77"/>
        <v>1</v>
      </c>
      <c r="AC829" s="68">
        <f t="shared" si="73"/>
        <v>1</v>
      </c>
    </row>
    <row r="830" spans="1:29" x14ac:dyDescent="0.25">
      <c r="A830">
        <v>825</v>
      </c>
      <c r="C830" s="24">
        <v>1.8959164619445801E-2</v>
      </c>
      <c r="D830" s="24">
        <v>1.5034645795822144E-2</v>
      </c>
      <c r="E830" s="24">
        <v>0.20983948511577388</v>
      </c>
      <c r="F830" s="24">
        <v>0</v>
      </c>
      <c r="I830" s="53">
        <v>0</v>
      </c>
      <c r="J830" s="53">
        <v>4745.1234422624111</v>
      </c>
      <c r="K830" s="53">
        <v>0</v>
      </c>
      <c r="L830" s="24">
        <v>0.88149207830429077</v>
      </c>
      <c r="M830" s="24">
        <v>0.76972651481628418</v>
      </c>
      <c r="N830" s="24">
        <v>0.31951260566711426</v>
      </c>
      <c r="P830" s="53">
        <v>15.172251265269862</v>
      </c>
      <c r="Q830" s="54">
        <v>578.21014665943915</v>
      </c>
      <c r="R830" s="54">
        <v>15.252955412047966</v>
      </c>
      <c r="S830" s="54">
        <v>618.50729740984275</v>
      </c>
      <c r="T830" s="54">
        <v>8.0704146778103336E-2</v>
      </c>
      <c r="U830" s="54">
        <v>40.297150750403603</v>
      </c>
      <c r="W830" s="69">
        <f t="shared" si="74"/>
        <v>1516646.9163803267</v>
      </c>
      <c r="X830" s="69">
        <f t="shared" si="75"/>
        <v>1524677.0339073867</v>
      </c>
      <c r="Y830" s="69">
        <f t="shared" si="72"/>
        <v>8030.1175270599297</v>
      </c>
      <c r="AA830" s="68">
        <f t="shared" si="76"/>
        <v>0</v>
      </c>
      <c r="AB830" s="68">
        <f t="shared" si="77"/>
        <v>1</v>
      </c>
      <c r="AC830" s="68">
        <f t="shared" si="73"/>
        <v>1</v>
      </c>
    </row>
    <row r="831" spans="1:29" x14ac:dyDescent="0.25">
      <c r="A831">
        <v>826</v>
      </c>
      <c r="C831" s="24">
        <v>3.2619297504425049E-2</v>
      </c>
      <c r="D831" s="24">
        <v>2.0951539278030396E-2</v>
      </c>
      <c r="E831" s="24">
        <v>0.29286934115718538</v>
      </c>
      <c r="F831" s="24">
        <v>0</v>
      </c>
      <c r="I831" s="53">
        <v>0</v>
      </c>
      <c r="J831" s="53">
        <v>3419.4160252809525</v>
      </c>
      <c r="K831" s="53">
        <v>0</v>
      </c>
      <c r="L831" s="24">
        <v>0.83673453330993652</v>
      </c>
      <c r="M831" s="24">
        <v>0.78455042839050293</v>
      </c>
      <c r="N831" s="24">
        <v>0.28846496343612671</v>
      </c>
      <c r="P831" s="53">
        <v>14.247120131232508</v>
      </c>
      <c r="Q831" s="54">
        <v>476.9771336769939</v>
      </c>
      <c r="R831" s="54">
        <v>14.282583523259714</v>
      </c>
      <c r="S831" s="54">
        <v>603.64052697547368</v>
      </c>
      <c r="T831" s="54">
        <v>3.5463392027205387E-2</v>
      </c>
      <c r="U831" s="54">
        <v>126.66339329847978</v>
      </c>
      <c r="W831" s="69">
        <f t="shared" si="74"/>
        <v>1424235.0359895737</v>
      </c>
      <c r="X831" s="69">
        <f t="shared" si="75"/>
        <v>1427654.711798996</v>
      </c>
      <c r="Y831" s="69">
        <f t="shared" si="72"/>
        <v>3419.675809422059</v>
      </c>
      <c r="AA831" s="68">
        <f t="shared" si="76"/>
        <v>0</v>
      </c>
      <c r="AB831" s="68">
        <f t="shared" si="77"/>
        <v>1</v>
      </c>
      <c r="AC831" s="68">
        <f t="shared" si="73"/>
        <v>1</v>
      </c>
    </row>
    <row r="832" spans="1:29" x14ac:dyDescent="0.25">
      <c r="A832">
        <v>827</v>
      </c>
      <c r="C832" s="24">
        <v>1.5828430652618408E-2</v>
      </c>
      <c r="D832" s="24">
        <v>1.9188612699508667E-2</v>
      </c>
      <c r="E832" s="24">
        <v>0.37470772847846323</v>
      </c>
      <c r="F832" s="24">
        <v>0</v>
      </c>
      <c r="I832" s="53">
        <v>0</v>
      </c>
      <c r="J832" s="53">
        <v>3469.6795046329498</v>
      </c>
      <c r="K832" s="53">
        <v>0</v>
      </c>
      <c r="L832" s="24">
        <v>0.87270843982696533</v>
      </c>
      <c r="M832" s="24">
        <v>0.79270684719085693</v>
      </c>
      <c r="N832" s="24">
        <v>0.31082168221473694</v>
      </c>
      <c r="P832" s="53">
        <v>15.115805292798662</v>
      </c>
      <c r="Q832" s="54">
        <v>474.07828241844572</v>
      </c>
      <c r="R832" s="54">
        <v>15.150151370937241</v>
      </c>
      <c r="S832" s="54">
        <v>609.32699398376803</v>
      </c>
      <c r="T832" s="54">
        <v>3.4346078138579372E-2</v>
      </c>
      <c r="U832" s="54">
        <v>135.24871156532231</v>
      </c>
      <c r="W832" s="69">
        <f t="shared" si="74"/>
        <v>1511106.4509974478</v>
      </c>
      <c r="X832" s="69">
        <f t="shared" si="75"/>
        <v>1514405.8100997405</v>
      </c>
      <c r="Y832" s="69">
        <f t="shared" si="72"/>
        <v>3299.3591022926148</v>
      </c>
      <c r="AA832" s="68">
        <f t="shared" si="76"/>
        <v>0</v>
      </c>
      <c r="AB832" s="68">
        <f t="shared" si="77"/>
        <v>1</v>
      </c>
      <c r="AC832" s="68">
        <f t="shared" si="73"/>
        <v>1</v>
      </c>
    </row>
    <row r="833" spans="1:29" x14ac:dyDescent="0.25">
      <c r="A833">
        <v>828</v>
      </c>
      <c r="C833" s="24">
        <v>1.9705206155776978E-2</v>
      </c>
      <c r="D833" s="24">
        <v>4.6947240829467773E-2</v>
      </c>
      <c r="E833" s="24">
        <v>0.34054518544554341</v>
      </c>
      <c r="F833" s="24">
        <v>0</v>
      </c>
      <c r="I833" s="53">
        <v>0</v>
      </c>
      <c r="J833" s="53">
        <v>4224.537406116724</v>
      </c>
      <c r="K833" s="53">
        <v>0</v>
      </c>
      <c r="L833" s="24">
        <v>0.87231656908988953</v>
      </c>
      <c r="M833" s="24">
        <v>0.65143585205078125</v>
      </c>
      <c r="N833" s="24">
        <v>0.33998620510101318</v>
      </c>
      <c r="P833" s="53">
        <v>14.98825376156806</v>
      </c>
      <c r="Q833" s="54">
        <v>490.34271454509712</v>
      </c>
      <c r="R833" s="54">
        <v>15.064348637679213</v>
      </c>
      <c r="S833" s="54">
        <v>612.29237776822458</v>
      </c>
      <c r="T833" s="54">
        <v>7.6094876111152843E-2</v>
      </c>
      <c r="U833" s="54">
        <v>121.94966322312746</v>
      </c>
      <c r="W833" s="69">
        <f t="shared" si="74"/>
        <v>1498335.0334422609</v>
      </c>
      <c r="X833" s="69">
        <f t="shared" si="75"/>
        <v>1505822.5713901529</v>
      </c>
      <c r="Y833" s="69">
        <f t="shared" si="72"/>
        <v>7487.5379478921568</v>
      </c>
      <c r="AA833" s="68">
        <f t="shared" si="76"/>
        <v>0</v>
      </c>
      <c r="AB833" s="68">
        <f t="shared" si="77"/>
        <v>1</v>
      </c>
      <c r="AC833" s="68">
        <f t="shared" si="73"/>
        <v>1</v>
      </c>
    </row>
    <row r="834" spans="1:29" x14ac:dyDescent="0.25">
      <c r="A834">
        <v>829</v>
      </c>
      <c r="C834" s="24">
        <v>8.1891864538192749E-3</v>
      </c>
      <c r="D834" s="24">
        <v>7.7593773603439331E-3</v>
      </c>
      <c r="E834" s="24">
        <v>0.15315637775964019</v>
      </c>
      <c r="F834" s="24">
        <v>0</v>
      </c>
      <c r="I834" s="53">
        <v>0</v>
      </c>
      <c r="J834" s="53">
        <v>4040.0959551334381</v>
      </c>
      <c r="K834" s="53">
        <v>0</v>
      </c>
      <c r="L834" s="24">
        <v>0.7962871789932251</v>
      </c>
      <c r="M834" s="24">
        <v>0.74117779731750488</v>
      </c>
      <c r="N834" s="24">
        <v>0.28543770313262939</v>
      </c>
      <c r="P834" s="53">
        <v>13.913243321927261</v>
      </c>
      <c r="Q834" s="54">
        <v>470.05602123581343</v>
      </c>
      <c r="R834" s="54">
        <v>13.944352890415125</v>
      </c>
      <c r="S834" s="54">
        <v>590.82376292434571</v>
      </c>
      <c r="T834" s="54">
        <v>3.1109568487863726E-2</v>
      </c>
      <c r="U834" s="54">
        <v>120.76774168853228</v>
      </c>
      <c r="W834" s="69">
        <f t="shared" si="74"/>
        <v>1390854.2761714903</v>
      </c>
      <c r="X834" s="69">
        <f t="shared" si="75"/>
        <v>1393844.465278588</v>
      </c>
      <c r="Y834" s="69">
        <f t="shared" si="72"/>
        <v>2990.1891070978404</v>
      </c>
      <c r="AA834" s="68">
        <f t="shared" si="76"/>
        <v>0</v>
      </c>
      <c r="AB834" s="68">
        <f t="shared" si="77"/>
        <v>1</v>
      </c>
      <c r="AC834" s="68">
        <f t="shared" si="73"/>
        <v>1</v>
      </c>
    </row>
    <row r="835" spans="1:29" x14ac:dyDescent="0.25">
      <c r="A835">
        <v>830</v>
      </c>
      <c r="C835" s="24">
        <v>3.953203558921814E-3</v>
      </c>
      <c r="D835" s="24">
        <v>1.4089092612266541E-2</v>
      </c>
      <c r="E835" s="24">
        <v>0.48489908513073704</v>
      </c>
      <c r="F835" s="24">
        <v>0</v>
      </c>
      <c r="I835" s="53">
        <v>0</v>
      </c>
      <c r="J835" s="53">
        <v>8998.6063539981842</v>
      </c>
      <c r="K835" s="53">
        <v>0</v>
      </c>
      <c r="L835" s="24">
        <v>0.80838799476623535</v>
      </c>
      <c r="M835" s="24">
        <v>0.76493299007415771</v>
      </c>
      <c r="N835" s="24">
        <v>0.28967735171318054</v>
      </c>
      <c r="P835" s="53">
        <v>14.171495311360733</v>
      </c>
      <c r="Q835" s="54">
        <v>648.07869556195408</v>
      </c>
      <c r="R835" s="54">
        <v>14.19745013246358</v>
      </c>
      <c r="S835" s="54">
        <v>703.63887849250273</v>
      </c>
      <c r="T835" s="54">
        <v>2.5954821102846637E-2</v>
      </c>
      <c r="U835" s="54">
        <v>55.560182930548649</v>
      </c>
      <c r="W835" s="69">
        <f t="shared" si="74"/>
        <v>1416501.4524405114</v>
      </c>
      <c r="X835" s="69">
        <f t="shared" si="75"/>
        <v>1419041.3743678655</v>
      </c>
      <c r="Y835" s="69">
        <f t="shared" si="72"/>
        <v>2539.9219273541148</v>
      </c>
      <c r="AA835" s="68">
        <f t="shared" si="76"/>
        <v>0</v>
      </c>
      <c r="AB835" s="68">
        <f t="shared" si="77"/>
        <v>1</v>
      </c>
      <c r="AC835" s="68">
        <f t="shared" si="73"/>
        <v>1</v>
      </c>
    </row>
    <row r="836" spans="1:29" x14ac:dyDescent="0.25">
      <c r="A836">
        <v>831</v>
      </c>
      <c r="C836" s="24">
        <v>4.7834873199462891E-2</v>
      </c>
      <c r="D836" s="24">
        <v>3.5095334053039551E-2</v>
      </c>
      <c r="E836" s="24">
        <v>0.1791729531566216</v>
      </c>
      <c r="F836" s="24">
        <v>0</v>
      </c>
      <c r="I836" s="53">
        <v>0</v>
      </c>
      <c r="J836" s="53">
        <v>3884.430043399334</v>
      </c>
      <c r="K836" s="53">
        <v>0</v>
      </c>
      <c r="L836" s="24">
        <v>0.90188944339752197</v>
      </c>
      <c r="M836" s="24">
        <v>0.79559755325317383</v>
      </c>
      <c r="N836" s="24">
        <v>0.28173890709877014</v>
      </c>
      <c r="P836" s="53">
        <v>15.082527087188682</v>
      </c>
      <c r="Q836" s="54">
        <v>494.0780070181911</v>
      </c>
      <c r="R836" s="54">
        <v>15.152771225855979</v>
      </c>
      <c r="S836" s="54">
        <v>597.30533284802198</v>
      </c>
      <c r="T836" s="54">
        <v>7.0244138667296951E-2</v>
      </c>
      <c r="U836" s="54">
        <v>103.22732582983087</v>
      </c>
      <c r="W836" s="69">
        <f t="shared" si="74"/>
        <v>1507758.63071185</v>
      </c>
      <c r="X836" s="69">
        <f t="shared" si="75"/>
        <v>1514679.8172527498</v>
      </c>
      <c r="Y836" s="69">
        <f t="shared" si="72"/>
        <v>6921.1865408998638</v>
      </c>
      <c r="AA836" s="68">
        <f t="shared" si="76"/>
        <v>0</v>
      </c>
      <c r="AB836" s="68">
        <f t="shared" si="77"/>
        <v>1</v>
      </c>
      <c r="AC836" s="68">
        <f t="shared" si="73"/>
        <v>1</v>
      </c>
    </row>
    <row r="837" spans="1:29" x14ac:dyDescent="0.25">
      <c r="A837">
        <v>832</v>
      </c>
      <c r="C837" s="24">
        <v>3.4602582454681396E-2</v>
      </c>
      <c r="D837" s="24">
        <v>2.5636523962020874E-2</v>
      </c>
      <c r="E837" s="24">
        <v>0.35648575935874266</v>
      </c>
      <c r="F837" s="24">
        <v>0</v>
      </c>
      <c r="I837" s="53">
        <v>0</v>
      </c>
      <c r="J837" s="53">
        <v>6051.8831014633179</v>
      </c>
      <c r="K837" s="53">
        <v>0</v>
      </c>
      <c r="L837" s="24">
        <v>0.88183939456939697</v>
      </c>
      <c r="M837" s="24">
        <v>0.73832511901855469</v>
      </c>
      <c r="N837" s="24">
        <v>0.31816476583480835</v>
      </c>
      <c r="P837" s="53">
        <v>14.966978970398916</v>
      </c>
      <c r="Q837" s="54">
        <v>522.42559378087981</v>
      </c>
      <c r="R837" s="54">
        <v>15.012026661010555</v>
      </c>
      <c r="S837" s="54">
        <v>625.26476152718419</v>
      </c>
      <c r="T837" s="54">
        <v>4.5047690611639268E-2</v>
      </c>
      <c r="U837" s="54">
        <v>102.83916774630438</v>
      </c>
      <c r="W837" s="69">
        <f t="shared" si="74"/>
        <v>1496175.4714461109</v>
      </c>
      <c r="X837" s="69">
        <f t="shared" si="75"/>
        <v>1500577.4013395284</v>
      </c>
      <c r="Y837" s="69">
        <f t="shared" si="72"/>
        <v>4401.9298934176222</v>
      </c>
      <c r="AA837" s="68">
        <f t="shared" si="76"/>
        <v>0</v>
      </c>
      <c r="AB837" s="68">
        <f t="shared" si="77"/>
        <v>1</v>
      </c>
      <c r="AC837" s="68">
        <f t="shared" si="73"/>
        <v>1</v>
      </c>
    </row>
    <row r="838" spans="1:29" x14ac:dyDescent="0.25">
      <c r="A838">
        <v>833</v>
      </c>
      <c r="C838" s="24">
        <v>2.5850355625152588E-2</v>
      </c>
      <c r="D838" s="24">
        <v>9.0166628360748291E-3</v>
      </c>
      <c r="E838" s="24">
        <v>0.30173470027991606</v>
      </c>
      <c r="F838" s="24">
        <v>0</v>
      </c>
      <c r="I838" s="53">
        <v>0</v>
      </c>
      <c r="J838" s="53">
        <v>4999.9845214188099</v>
      </c>
      <c r="K838" s="53">
        <v>0</v>
      </c>
      <c r="L838" s="24">
        <v>0.85544925928115845</v>
      </c>
      <c r="M838" s="24">
        <v>0.80215013027191162</v>
      </c>
      <c r="N838" s="24">
        <v>0.31479519605636597</v>
      </c>
      <c r="P838" s="53">
        <v>14.669436683562841</v>
      </c>
      <c r="Q838" s="54">
        <v>523.52292563392666</v>
      </c>
      <c r="R838" s="54">
        <v>14.70423560240169</v>
      </c>
      <c r="S838" s="54">
        <v>618.69350877764782</v>
      </c>
      <c r="T838" s="54">
        <v>3.4798918838848891E-2</v>
      </c>
      <c r="U838" s="54">
        <v>95.17058314372116</v>
      </c>
      <c r="W838" s="69">
        <f t="shared" si="74"/>
        <v>1466420.1454306501</v>
      </c>
      <c r="X838" s="69">
        <f t="shared" si="75"/>
        <v>1469804.8667313915</v>
      </c>
      <c r="Y838" s="69">
        <f t="shared" si="72"/>
        <v>3384.7213007411679</v>
      </c>
      <c r="AA838" s="68">
        <f t="shared" si="76"/>
        <v>0</v>
      </c>
      <c r="AB838" s="68">
        <f t="shared" si="77"/>
        <v>1</v>
      </c>
      <c r="AC838" s="68">
        <f t="shared" si="73"/>
        <v>1</v>
      </c>
    </row>
    <row r="839" spans="1:29" x14ac:dyDescent="0.25">
      <c r="A839">
        <v>834</v>
      </c>
      <c r="C839" s="24">
        <v>4.7163009643554688E-2</v>
      </c>
      <c r="D839" s="24">
        <v>4.6173930168151855E-3</v>
      </c>
      <c r="E839" s="24">
        <v>0.22061287215881981</v>
      </c>
      <c r="F839" s="24">
        <v>0</v>
      </c>
      <c r="I839" s="53">
        <v>0</v>
      </c>
      <c r="J839" s="53">
        <v>3289.6408811211586</v>
      </c>
      <c r="K839" s="53">
        <v>0</v>
      </c>
      <c r="L839" s="24">
        <v>0.85339587926864624</v>
      </c>
      <c r="M839" s="24">
        <v>0.73105061054229736</v>
      </c>
      <c r="N839" s="24">
        <v>0.29560756683349609</v>
      </c>
      <c r="P839" s="53">
        <v>14.308606453134701</v>
      </c>
      <c r="Q839" s="54">
        <v>459.67775273841539</v>
      </c>
      <c r="R839" s="54">
        <v>14.350901140342637</v>
      </c>
      <c r="S839" s="54">
        <v>593.66263244955769</v>
      </c>
      <c r="T839" s="54">
        <v>4.2294687207936832E-2</v>
      </c>
      <c r="U839" s="54">
        <v>133.9848797111423</v>
      </c>
      <c r="W839" s="69">
        <f t="shared" si="74"/>
        <v>1430400.9675607318</v>
      </c>
      <c r="X839" s="69">
        <f t="shared" si="75"/>
        <v>1434496.4514018141</v>
      </c>
      <c r="Y839" s="69">
        <f t="shared" ref="Y839:Y902" si="78">T839*cRatio-U839</f>
        <v>4095.4838410825409</v>
      </c>
      <c r="AA839" s="68">
        <f t="shared" si="76"/>
        <v>0</v>
      </c>
      <c r="AB839" s="68">
        <f t="shared" si="77"/>
        <v>1</v>
      </c>
      <c r="AC839" s="68">
        <f t="shared" ref="AC839:AC902" si="79">IF(Y839&gt;0,1,0)</f>
        <v>1</v>
      </c>
    </row>
    <row r="840" spans="1:29" x14ac:dyDescent="0.25">
      <c r="A840">
        <v>835</v>
      </c>
      <c r="C840" s="24">
        <v>1.2464821338653564E-2</v>
      </c>
      <c r="D840" s="24">
        <v>3.092879056930542E-2</v>
      </c>
      <c r="E840" s="24">
        <v>0.25514170355893706</v>
      </c>
      <c r="F840" s="24">
        <v>0</v>
      </c>
      <c r="I840" s="53">
        <v>0</v>
      </c>
      <c r="J840" s="53">
        <v>3454.950638115406</v>
      </c>
      <c r="K840" s="53">
        <v>0</v>
      </c>
      <c r="L840" s="24">
        <v>0.88010931015014648</v>
      </c>
      <c r="M840" s="24">
        <v>0.80217206478118896</v>
      </c>
      <c r="N840" s="24">
        <v>0.31349682807922363</v>
      </c>
      <c r="P840" s="53">
        <v>15.293728908160599</v>
      </c>
      <c r="Q840" s="54">
        <v>472.52752133170026</v>
      </c>
      <c r="R840" s="54">
        <v>15.33699071163543</v>
      </c>
      <c r="S840" s="54">
        <v>599.28596992589632</v>
      </c>
      <c r="T840" s="54">
        <v>4.3261803474830884E-2</v>
      </c>
      <c r="U840" s="54">
        <v>126.75844859419607</v>
      </c>
      <c r="W840" s="69">
        <f t="shared" si="74"/>
        <v>1528900.3632947281</v>
      </c>
      <c r="X840" s="69">
        <f t="shared" si="75"/>
        <v>1533099.7851936172</v>
      </c>
      <c r="Y840" s="69">
        <f t="shared" si="78"/>
        <v>4199.4218988888924</v>
      </c>
      <c r="AA840" s="68">
        <f t="shared" si="76"/>
        <v>0</v>
      </c>
      <c r="AB840" s="68">
        <f t="shared" si="77"/>
        <v>1</v>
      </c>
      <c r="AC840" s="68">
        <f t="shared" si="79"/>
        <v>1</v>
      </c>
    </row>
    <row r="841" spans="1:29" x14ac:dyDescent="0.25">
      <c r="A841">
        <v>836</v>
      </c>
      <c r="C841" s="24">
        <v>9.9373459815979004E-3</v>
      </c>
      <c r="D841" s="24">
        <v>7.207334041595459E-3</v>
      </c>
      <c r="E841" s="24">
        <v>0.29048845590905115</v>
      </c>
      <c r="F841" s="24">
        <v>0</v>
      </c>
      <c r="I841" s="53">
        <v>0</v>
      </c>
      <c r="J841" s="53">
        <v>5012.8530710935593</v>
      </c>
      <c r="K841" s="53">
        <v>0</v>
      </c>
      <c r="L841" s="24">
        <v>0.80288171768188477</v>
      </c>
      <c r="M841" s="24">
        <v>0.79939913749694824</v>
      </c>
      <c r="N841" s="24">
        <v>0.25844395160675049</v>
      </c>
      <c r="P841" s="53">
        <v>14.014566933804073</v>
      </c>
      <c r="Q841" s="54">
        <v>502.9581547927142</v>
      </c>
      <c r="R841" s="54">
        <v>14.033055865969654</v>
      </c>
      <c r="S841" s="54">
        <v>611.11472047261077</v>
      </c>
      <c r="T841" s="54">
        <v>1.8488932165581673E-2</v>
      </c>
      <c r="U841" s="54">
        <v>108.15656567989657</v>
      </c>
      <c r="W841" s="69">
        <f t="shared" si="74"/>
        <v>1400953.7352256146</v>
      </c>
      <c r="X841" s="69">
        <f t="shared" si="75"/>
        <v>1402694.4718764927</v>
      </c>
      <c r="Y841" s="69">
        <f t="shared" si="78"/>
        <v>1740.7366508782707</v>
      </c>
      <c r="AA841" s="68">
        <f t="shared" si="76"/>
        <v>0</v>
      </c>
      <c r="AB841" s="68">
        <f t="shared" si="77"/>
        <v>1</v>
      </c>
      <c r="AC841" s="68">
        <f t="shared" si="79"/>
        <v>1</v>
      </c>
    </row>
    <row r="842" spans="1:29" x14ac:dyDescent="0.25">
      <c r="A842">
        <v>837</v>
      </c>
      <c r="C842" s="24">
        <v>1.2114644050598145E-2</v>
      </c>
      <c r="D842" s="24">
        <v>2.2653341293334961E-2</v>
      </c>
      <c r="E842" s="24">
        <v>0.22785532915719969</v>
      </c>
      <c r="F842" s="24">
        <v>0</v>
      </c>
      <c r="I842" s="53">
        <v>0</v>
      </c>
      <c r="J842" s="53">
        <v>5271.1204625666142</v>
      </c>
      <c r="K842" s="53">
        <v>0</v>
      </c>
      <c r="L842" s="24">
        <v>0.82108157873153687</v>
      </c>
      <c r="M842" s="24">
        <v>0.73172527551651001</v>
      </c>
      <c r="N842" s="24">
        <v>0.33370387554168701</v>
      </c>
      <c r="P842" s="53">
        <v>14.275327765539211</v>
      </c>
      <c r="Q842" s="54">
        <v>502.15501678434492</v>
      </c>
      <c r="R842" s="54">
        <v>14.315459248666937</v>
      </c>
      <c r="S842" s="54">
        <v>603.97179353813112</v>
      </c>
      <c r="T842" s="54">
        <v>4.0131483127725076E-2</v>
      </c>
      <c r="U842" s="54">
        <v>101.8167767537862</v>
      </c>
      <c r="W842" s="69">
        <f t="shared" ref="W842:W905" si="80">P842*cRatio-Q842</f>
        <v>1427030.6215371368</v>
      </c>
      <c r="X842" s="69">
        <f t="shared" ref="X842:X905" si="81">R842*cRatio-S842</f>
        <v>1430941.9530731554</v>
      </c>
      <c r="Y842" s="69">
        <f t="shared" si="78"/>
        <v>3911.3315360187216</v>
      </c>
      <c r="AA842" s="68">
        <f t="shared" ref="AA842:AA905" si="82">IF(MAX(W842:X842)=W842,1,0)</f>
        <v>0</v>
      </c>
      <c r="AB842" s="68">
        <f t="shared" ref="AB842:AB905" si="83">IF(MAX(W842:X842)=X842,1,0)</f>
        <v>1</v>
      </c>
      <c r="AC842" s="68">
        <f t="shared" si="79"/>
        <v>1</v>
      </c>
    </row>
    <row r="843" spans="1:29" x14ac:dyDescent="0.25">
      <c r="A843">
        <v>838</v>
      </c>
      <c r="C843" s="24">
        <v>3.0782103538513184E-2</v>
      </c>
      <c r="D843" s="24">
        <v>2.1080166101455688E-2</v>
      </c>
      <c r="E843" s="24">
        <v>0.1597937080934683</v>
      </c>
      <c r="F843" s="24">
        <v>0</v>
      </c>
      <c r="I843" s="53">
        <v>0</v>
      </c>
      <c r="J843" s="53">
        <v>3393.6416730284691</v>
      </c>
      <c r="K843" s="53">
        <v>0</v>
      </c>
      <c r="L843" s="24">
        <v>0.88385564088821411</v>
      </c>
      <c r="M843" s="24">
        <v>0.76845008134841919</v>
      </c>
      <c r="N843" s="24">
        <v>0.27313107252120972</v>
      </c>
      <c r="P843" s="53">
        <v>15.076309878638602</v>
      </c>
      <c r="Q843" s="54">
        <v>454.18888738407009</v>
      </c>
      <c r="R843" s="54">
        <v>15.122540367567208</v>
      </c>
      <c r="S843" s="54">
        <v>588.73610964668808</v>
      </c>
      <c r="T843" s="54">
        <v>4.6230488928605595E-2</v>
      </c>
      <c r="U843" s="54">
        <v>134.54722226261799</v>
      </c>
      <c r="W843" s="69">
        <f t="shared" si="80"/>
        <v>1507176.7989764761</v>
      </c>
      <c r="X843" s="69">
        <f t="shared" si="81"/>
        <v>1511665.3006470741</v>
      </c>
      <c r="Y843" s="69">
        <f t="shared" si="78"/>
        <v>4488.5016705979415</v>
      </c>
      <c r="AA843" s="68">
        <f t="shared" si="82"/>
        <v>0</v>
      </c>
      <c r="AB843" s="68">
        <f t="shared" si="83"/>
        <v>1</v>
      </c>
      <c r="AC843" s="68">
        <f t="shared" si="79"/>
        <v>1</v>
      </c>
    </row>
    <row r="844" spans="1:29" x14ac:dyDescent="0.25">
      <c r="A844">
        <v>839</v>
      </c>
      <c r="C844" s="24">
        <v>3.902745246887207E-2</v>
      </c>
      <c r="D844" s="24">
        <v>3.0168205499649048E-2</v>
      </c>
      <c r="E844" s="24">
        <v>0.22659469185873293</v>
      </c>
      <c r="F844" s="24">
        <v>0</v>
      </c>
      <c r="I844" s="53">
        <v>0</v>
      </c>
      <c r="J844" s="53">
        <v>4619.2924492061138</v>
      </c>
      <c r="K844" s="53">
        <v>0</v>
      </c>
      <c r="L844" s="24">
        <v>0.81903588771820068</v>
      </c>
      <c r="M844" s="24">
        <v>0.6927560567855835</v>
      </c>
      <c r="N844" s="24">
        <v>0.2858579158782959</v>
      </c>
      <c r="P844" s="53">
        <v>13.844867818092627</v>
      </c>
      <c r="Q844" s="54">
        <v>479.08933192518771</v>
      </c>
      <c r="R844" s="54">
        <v>13.889267641296923</v>
      </c>
      <c r="S844" s="54">
        <v>598.49580924315899</v>
      </c>
      <c r="T844" s="54">
        <v>4.439982320429614E-2</v>
      </c>
      <c r="U844" s="54">
        <v>119.40647731797128</v>
      </c>
      <c r="W844" s="69">
        <f t="shared" si="80"/>
        <v>1384007.6924773376</v>
      </c>
      <c r="X844" s="69">
        <f t="shared" si="81"/>
        <v>1388328.2683204492</v>
      </c>
      <c r="Y844" s="69">
        <f t="shared" si="78"/>
        <v>4320.5758431116428</v>
      </c>
      <c r="AA844" s="68">
        <f t="shared" si="82"/>
        <v>0</v>
      </c>
      <c r="AB844" s="68">
        <f t="shared" si="83"/>
        <v>1</v>
      </c>
      <c r="AC844" s="68">
        <f t="shared" si="79"/>
        <v>1</v>
      </c>
    </row>
    <row r="845" spans="1:29" x14ac:dyDescent="0.25">
      <c r="A845">
        <v>840</v>
      </c>
      <c r="C845" s="24">
        <v>1.7895162105560303E-2</v>
      </c>
      <c r="D845" s="24">
        <v>1.1187002062797546E-2</v>
      </c>
      <c r="E845" s="24">
        <v>0.24208650355719583</v>
      </c>
      <c r="F845" s="24">
        <v>0</v>
      </c>
      <c r="I845" s="53">
        <v>0</v>
      </c>
      <c r="J845" s="53">
        <v>6887.9686295986176</v>
      </c>
      <c r="K845" s="53">
        <v>0</v>
      </c>
      <c r="L845" s="24">
        <v>0.8404964804649353</v>
      </c>
      <c r="M845" s="24">
        <v>0.83224010467529297</v>
      </c>
      <c r="N845" s="24">
        <v>0.26306331157684326</v>
      </c>
      <c r="P845" s="53">
        <v>14.552471002631101</v>
      </c>
      <c r="Q845" s="54">
        <v>531.3656680153457</v>
      </c>
      <c r="R845" s="54">
        <v>14.573596359993614</v>
      </c>
      <c r="S845" s="54">
        <v>612.70355884052776</v>
      </c>
      <c r="T845" s="54">
        <v>2.1125357362512531E-2</v>
      </c>
      <c r="U845" s="54">
        <v>81.337890825182058</v>
      </c>
      <c r="W845" s="69">
        <f t="shared" si="80"/>
        <v>1454715.7345950948</v>
      </c>
      <c r="X845" s="69">
        <f t="shared" si="81"/>
        <v>1456746.9324405207</v>
      </c>
      <c r="Y845" s="69">
        <f t="shared" si="78"/>
        <v>2031.1978454260711</v>
      </c>
      <c r="AA845" s="68">
        <f t="shared" si="82"/>
        <v>0</v>
      </c>
      <c r="AB845" s="68">
        <f t="shared" si="83"/>
        <v>1</v>
      </c>
      <c r="AC845" s="68">
        <f t="shared" si="79"/>
        <v>1</v>
      </c>
    </row>
    <row r="846" spans="1:29" x14ac:dyDescent="0.25">
      <c r="A846">
        <v>841</v>
      </c>
      <c r="C846" s="24">
        <v>1.269020140171051E-2</v>
      </c>
      <c r="D846" s="24">
        <v>4.3379366397857666E-3</v>
      </c>
      <c r="E846" s="24">
        <v>0.29820153526334575</v>
      </c>
      <c r="F846" s="24">
        <v>0</v>
      </c>
      <c r="I846" s="53">
        <v>0</v>
      </c>
      <c r="J846" s="53">
        <v>4099.7704491019249</v>
      </c>
      <c r="K846" s="53">
        <v>0</v>
      </c>
      <c r="L846" s="24">
        <v>0.79959285259246826</v>
      </c>
      <c r="M846" s="24">
        <v>0.75590115785598755</v>
      </c>
      <c r="N846" s="24">
        <v>0.33632844686508179</v>
      </c>
      <c r="P846" s="53">
        <v>13.913972810739676</v>
      </c>
      <c r="Q846" s="54">
        <v>473.62461402044482</v>
      </c>
      <c r="R846" s="54">
        <v>13.935229077358535</v>
      </c>
      <c r="S846" s="54">
        <v>603.00912486041705</v>
      </c>
      <c r="T846" s="54">
        <v>2.1256266618859598E-2</v>
      </c>
      <c r="U846" s="54">
        <v>129.38451083997222</v>
      </c>
      <c r="W846" s="69">
        <f t="shared" si="80"/>
        <v>1390923.6564599471</v>
      </c>
      <c r="X846" s="69">
        <f t="shared" si="81"/>
        <v>1392919.8986109931</v>
      </c>
      <c r="Y846" s="69">
        <f t="shared" si="78"/>
        <v>1996.2421510459876</v>
      </c>
      <c r="AA846" s="68">
        <f t="shared" si="82"/>
        <v>0</v>
      </c>
      <c r="AB846" s="68">
        <f t="shared" si="83"/>
        <v>1</v>
      </c>
      <c r="AC846" s="68">
        <f t="shared" si="79"/>
        <v>1</v>
      </c>
    </row>
    <row r="847" spans="1:29" x14ac:dyDescent="0.25">
      <c r="A847">
        <v>842</v>
      </c>
      <c r="C847" s="24">
        <v>1.5398234128952026E-2</v>
      </c>
      <c r="D847" s="24">
        <v>1.5375792980194092E-2</v>
      </c>
      <c r="E847" s="24">
        <v>0.2139990685877603</v>
      </c>
      <c r="F847" s="24">
        <v>0</v>
      </c>
      <c r="I847" s="53">
        <v>0</v>
      </c>
      <c r="J847" s="53">
        <v>2810.3403747081757</v>
      </c>
      <c r="K847" s="53">
        <v>0</v>
      </c>
      <c r="L847" s="24">
        <v>0.86374238133430481</v>
      </c>
      <c r="M847" s="24">
        <v>0.71463745832443237</v>
      </c>
      <c r="N847" s="24">
        <v>0.32044905424118042</v>
      </c>
      <c r="P847" s="53">
        <v>14.945525146410265</v>
      </c>
      <c r="Q847" s="54">
        <v>461.08986324805431</v>
      </c>
      <c r="R847" s="54">
        <v>15.005241589769119</v>
      </c>
      <c r="S847" s="54">
        <v>593.5679787503617</v>
      </c>
      <c r="T847" s="54">
        <v>5.971644335885351E-2</v>
      </c>
      <c r="U847" s="54">
        <v>132.47811550230739</v>
      </c>
      <c r="W847" s="69">
        <f t="shared" si="80"/>
        <v>1494091.4247777783</v>
      </c>
      <c r="X847" s="69">
        <f t="shared" si="81"/>
        <v>1499930.5909981614</v>
      </c>
      <c r="Y847" s="69">
        <f t="shared" si="78"/>
        <v>5839.1662203830438</v>
      </c>
      <c r="AA847" s="68">
        <f t="shared" si="82"/>
        <v>0</v>
      </c>
      <c r="AB847" s="68">
        <f t="shared" si="83"/>
        <v>1</v>
      </c>
      <c r="AC847" s="68">
        <f t="shared" si="79"/>
        <v>1</v>
      </c>
    </row>
    <row r="848" spans="1:29" x14ac:dyDescent="0.25">
      <c r="A848">
        <v>843</v>
      </c>
      <c r="C848" s="24">
        <v>9.9519491195678711E-3</v>
      </c>
      <c r="D848" s="24">
        <v>5.6172013282775879E-3</v>
      </c>
      <c r="E848" s="24">
        <v>0.44823826245292769</v>
      </c>
      <c r="F848" s="24">
        <v>0</v>
      </c>
      <c r="I848" s="53">
        <v>0</v>
      </c>
      <c r="J848" s="53">
        <v>6024.7047804296017</v>
      </c>
      <c r="K848" s="53">
        <v>0</v>
      </c>
      <c r="L848" s="24">
        <v>0.87638664245605469</v>
      </c>
      <c r="M848" s="24">
        <v>0.76847827434539795</v>
      </c>
      <c r="N848" s="24">
        <v>0.32229840755462646</v>
      </c>
      <c r="P848" s="53">
        <v>15.262855508962504</v>
      </c>
      <c r="Q848" s="54">
        <v>541.15045171372253</v>
      </c>
      <c r="R848" s="54">
        <v>15.297366616538756</v>
      </c>
      <c r="S848" s="54">
        <v>645.67494180773792</v>
      </c>
      <c r="T848" s="54">
        <v>3.4511107576252087E-2</v>
      </c>
      <c r="U848" s="54">
        <v>104.52449009401539</v>
      </c>
      <c r="W848" s="69">
        <f t="shared" si="80"/>
        <v>1525744.4004445367</v>
      </c>
      <c r="X848" s="69">
        <f t="shared" si="81"/>
        <v>1529090.9867120679</v>
      </c>
      <c r="Y848" s="69">
        <f t="shared" si="78"/>
        <v>3346.5862675311937</v>
      </c>
      <c r="AA848" s="68">
        <f t="shared" si="82"/>
        <v>0</v>
      </c>
      <c r="AB848" s="68">
        <f t="shared" si="83"/>
        <v>1</v>
      </c>
      <c r="AC848" s="68">
        <f t="shared" si="79"/>
        <v>1</v>
      </c>
    </row>
    <row r="849" spans="1:29" x14ac:dyDescent="0.25">
      <c r="A849">
        <v>844</v>
      </c>
      <c r="C849" s="24">
        <v>3.6355435848236084E-2</v>
      </c>
      <c r="D849" s="24">
        <v>6.1554431915283203E-2</v>
      </c>
      <c r="E849" s="24">
        <v>0.27567815121446249</v>
      </c>
      <c r="F849" s="24">
        <v>0</v>
      </c>
      <c r="I849" s="53">
        <v>0</v>
      </c>
      <c r="J849" s="53">
        <v>2998.989075422287</v>
      </c>
      <c r="K849" s="53">
        <v>0</v>
      </c>
      <c r="L849" s="24">
        <v>0.84472477436065674</v>
      </c>
      <c r="M849" s="24">
        <v>0.8016592264175415</v>
      </c>
      <c r="N849" s="24">
        <v>0.29427134990692139</v>
      </c>
      <c r="P849" s="53">
        <v>14.300090507701807</v>
      </c>
      <c r="Q849" s="54">
        <v>484.11860356934153</v>
      </c>
      <c r="R849" s="54">
        <v>14.356321735556241</v>
      </c>
      <c r="S849" s="54">
        <v>604.32316460004085</v>
      </c>
      <c r="T849" s="54">
        <v>5.6231227854434351E-2</v>
      </c>
      <c r="U849" s="54">
        <v>120.20456103069932</v>
      </c>
      <c r="W849" s="69">
        <f t="shared" si="80"/>
        <v>1429524.9321666113</v>
      </c>
      <c r="X849" s="69">
        <f t="shared" si="81"/>
        <v>1435027.8503910243</v>
      </c>
      <c r="Y849" s="69">
        <f t="shared" si="78"/>
        <v>5502.918224412736</v>
      </c>
      <c r="AA849" s="68">
        <f t="shared" si="82"/>
        <v>0</v>
      </c>
      <c r="AB849" s="68">
        <f t="shared" si="83"/>
        <v>1</v>
      </c>
      <c r="AC849" s="68">
        <f t="shared" si="79"/>
        <v>1</v>
      </c>
    </row>
    <row r="850" spans="1:29" x14ac:dyDescent="0.25">
      <c r="A850">
        <v>845</v>
      </c>
      <c r="C850" s="24">
        <v>2.1203920245170593E-2</v>
      </c>
      <c r="D850" s="24">
        <v>2.2097647190093994E-2</v>
      </c>
      <c r="E850" s="24">
        <v>0.32919237075130064</v>
      </c>
      <c r="F850" s="24">
        <v>0</v>
      </c>
      <c r="I850" s="53">
        <v>0</v>
      </c>
      <c r="J850" s="53">
        <v>6044.4814153015614</v>
      </c>
      <c r="K850" s="53">
        <v>0</v>
      </c>
      <c r="L850" s="24">
        <v>0.87959963083267212</v>
      </c>
      <c r="M850" s="24">
        <v>0.76480722427368164</v>
      </c>
      <c r="N850" s="24">
        <v>0.29880458116531372</v>
      </c>
      <c r="P850" s="53">
        <v>15.134757829172575</v>
      </c>
      <c r="Q850" s="54">
        <v>535.30618819607457</v>
      </c>
      <c r="R850" s="54">
        <v>15.183118230126988</v>
      </c>
      <c r="S850" s="54">
        <v>626.17343494508896</v>
      </c>
      <c r="T850" s="54">
        <v>4.8360400954413407E-2</v>
      </c>
      <c r="U850" s="54">
        <v>90.867246749014384</v>
      </c>
      <c r="W850" s="69">
        <f t="shared" si="80"/>
        <v>1512940.4767290612</v>
      </c>
      <c r="X850" s="69">
        <f t="shared" si="81"/>
        <v>1517685.6495777539</v>
      </c>
      <c r="Y850" s="69">
        <f t="shared" si="78"/>
        <v>4745.1728486923266</v>
      </c>
      <c r="AA850" s="68">
        <f t="shared" si="82"/>
        <v>0</v>
      </c>
      <c r="AB850" s="68">
        <f t="shared" si="83"/>
        <v>1</v>
      </c>
      <c r="AC850" s="68">
        <f t="shared" si="79"/>
        <v>1</v>
      </c>
    </row>
    <row r="851" spans="1:29" x14ac:dyDescent="0.25">
      <c r="A851">
        <v>846</v>
      </c>
      <c r="C851" s="24">
        <v>2.2713437676429749E-2</v>
      </c>
      <c r="D851" s="24">
        <v>8.9530646800994873E-3</v>
      </c>
      <c r="E851" s="24">
        <v>0.27200598246740698</v>
      </c>
      <c r="F851" s="24">
        <v>0</v>
      </c>
      <c r="I851" s="53">
        <v>0</v>
      </c>
      <c r="J851" s="53">
        <v>4314.9525299668312</v>
      </c>
      <c r="K851" s="53">
        <v>0</v>
      </c>
      <c r="L851" s="24">
        <v>0.8373282253742218</v>
      </c>
      <c r="M851" s="24">
        <v>0.77477657794952393</v>
      </c>
      <c r="N851" s="24">
        <v>0.30335044860839844</v>
      </c>
      <c r="P851" s="53">
        <v>14.411903099528345</v>
      </c>
      <c r="Q851" s="54">
        <v>485.98143093138344</v>
      </c>
      <c r="R851" s="54">
        <v>14.442579882846841</v>
      </c>
      <c r="S851" s="54">
        <v>604.32157529104825</v>
      </c>
      <c r="T851" s="54">
        <v>3.0676783318495993E-2</v>
      </c>
      <c r="U851" s="54">
        <v>118.34014435966481</v>
      </c>
      <c r="W851" s="69">
        <f t="shared" si="80"/>
        <v>1440704.3285219031</v>
      </c>
      <c r="X851" s="69">
        <f t="shared" si="81"/>
        <v>1443653.666709393</v>
      </c>
      <c r="Y851" s="69">
        <f t="shared" si="78"/>
        <v>2949.3381874899342</v>
      </c>
      <c r="AA851" s="68">
        <f t="shared" si="82"/>
        <v>0</v>
      </c>
      <c r="AB851" s="68">
        <f t="shared" si="83"/>
        <v>1</v>
      </c>
      <c r="AC851" s="68">
        <f t="shared" si="79"/>
        <v>1</v>
      </c>
    </row>
    <row r="852" spans="1:29" x14ac:dyDescent="0.25">
      <c r="A852">
        <v>847</v>
      </c>
      <c r="C852" s="24">
        <v>2.010992169380188E-2</v>
      </c>
      <c r="D852" s="24">
        <v>2.1168753504753113E-2</v>
      </c>
      <c r="E852" s="24">
        <v>0.24374663177314587</v>
      </c>
      <c r="F852" s="24">
        <v>0</v>
      </c>
      <c r="I852" s="53">
        <v>0</v>
      </c>
      <c r="J852" s="53">
        <v>4829.7480680048466</v>
      </c>
      <c r="K852" s="53">
        <v>0</v>
      </c>
      <c r="L852" s="24">
        <v>0.86831969022750854</v>
      </c>
      <c r="M852" s="24">
        <v>0.82917594909667969</v>
      </c>
      <c r="N852" s="24">
        <v>0.31178855895996094</v>
      </c>
      <c r="P852" s="53">
        <v>14.989626433963624</v>
      </c>
      <c r="Q852" s="54">
        <v>493.95578204346742</v>
      </c>
      <c r="R852" s="54">
        <v>15.019416947571514</v>
      </c>
      <c r="S852" s="54">
        <v>603.63837766573511</v>
      </c>
      <c r="T852" s="54">
        <v>2.9790513607890645E-2</v>
      </c>
      <c r="U852" s="54">
        <v>109.68259562226768</v>
      </c>
      <c r="W852" s="69">
        <f t="shared" si="80"/>
        <v>1498468.6876143189</v>
      </c>
      <c r="X852" s="69">
        <f t="shared" si="81"/>
        <v>1501338.0563794856</v>
      </c>
      <c r="Y852" s="69">
        <f t="shared" si="78"/>
        <v>2869.3687651667965</v>
      </c>
      <c r="AA852" s="68">
        <f t="shared" si="82"/>
        <v>0</v>
      </c>
      <c r="AB852" s="68">
        <f t="shared" si="83"/>
        <v>1</v>
      </c>
      <c r="AC852" s="68">
        <f t="shared" si="79"/>
        <v>1</v>
      </c>
    </row>
    <row r="853" spans="1:29" x14ac:dyDescent="0.25">
      <c r="A853">
        <v>848</v>
      </c>
      <c r="C853" s="24">
        <v>1.1591911315917969E-3</v>
      </c>
      <c r="D853" s="24">
        <v>1.6162008047103882E-2</v>
      </c>
      <c r="E853" s="24">
        <v>0.26258661677732981</v>
      </c>
      <c r="F853" s="24">
        <v>0</v>
      </c>
      <c r="I853" s="53">
        <v>0</v>
      </c>
      <c r="J853" s="53">
        <v>5627.4817325174809</v>
      </c>
      <c r="K853" s="53">
        <v>0</v>
      </c>
      <c r="L853" s="24">
        <v>0.85910826921463013</v>
      </c>
      <c r="M853" s="24">
        <v>0.78494107723236084</v>
      </c>
      <c r="N853" s="24">
        <v>0.3077465295791626</v>
      </c>
      <c r="P853" s="53">
        <v>15.106522075227087</v>
      </c>
      <c r="Q853" s="54">
        <v>519.06836889452222</v>
      </c>
      <c r="R853" s="54">
        <v>15.143805272287356</v>
      </c>
      <c r="S853" s="54">
        <v>612.23489735450141</v>
      </c>
      <c r="T853" s="54">
        <v>3.7283197060268947E-2</v>
      </c>
      <c r="U853" s="54">
        <v>93.16652845997919</v>
      </c>
      <c r="W853" s="69">
        <f t="shared" si="80"/>
        <v>1510133.1391538142</v>
      </c>
      <c r="X853" s="69">
        <f t="shared" si="81"/>
        <v>1513768.292331381</v>
      </c>
      <c r="Y853" s="69">
        <f t="shared" si="78"/>
        <v>3635.1531775669155</v>
      </c>
      <c r="AA853" s="68">
        <f t="shared" si="82"/>
        <v>0</v>
      </c>
      <c r="AB853" s="68">
        <f t="shared" si="83"/>
        <v>1</v>
      </c>
      <c r="AC853" s="68">
        <f t="shared" si="79"/>
        <v>1</v>
      </c>
    </row>
    <row r="854" spans="1:29" x14ac:dyDescent="0.25">
      <c r="A854">
        <v>849</v>
      </c>
      <c r="C854" s="24">
        <v>3.5194516181945801E-2</v>
      </c>
      <c r="D854" s="24">
        <v>1.2631714344024658E-2</v>
      </c>
      <c r="E854" s="24">
        <v>0.23372009236534283</v>
      </c>
      <c r="F854" s="24">
        <v>0</v>
      </c>
      <c r="I854" s="53">
        <v>0</v>
      </c>
      <c r="J854" s="53">
        <v>5074.6090710163116</v>
      </c>
      <c r="K854" s="53">
        <v>0</v>
      </c>
      <c r="L854" s="24">
        <v>0.84503835439682007</v>
      </c>
      <c r="M854" s="24">
        <v>0.79268312454223633</v>
      </c>
      <c r="N854" s="24">
        <v>0.27653276920318604</v>
      </c>
      <c r="P854" s="53">
        <v>14.361683567441379</v>
      </c>
      <c r="Q854" s="54">
        <v>495.49053150835385</v>
      </c>
      <c r="R854" s="54">
        <v>14.39173814674275</v>
      </c>
      <c r="S854" s="54">
        <v>602.9939665084421</v>
      </c>
      <c r="T854" s="54">
        <v>3.005457930137112E-2</v>
      </c>
      <c r="U854" s="54">
        <v>107.50343500008825</v>
      </c>
      <c r="W854" s="69">
        <f t="shared" si="80"/>
        <v>1435672.8662126295</v>
      </c>
      <c r="X854" s="69">
        <f t="shared" si="81"/>
        <v>1438570.8207077666</v>
      </c>
      <c r="Y854" s="69">
        <f t="shared" si="78"/>
        <v>2897.954495137024</v>
      </c>
      <c r="AA854" s="68">
        <f t="shared" si="82"/>
        <v>0</v>
      </c>
      <c r="AB854" s="68">
        <f t="shared" si="83"/>
        <v>1</v>
      </c>
      <c r="AC854" s="68">
        <f t="shared" si="79"/>
        <v>1</v>
      </c>
    </row>
    <row r="855" spans="1:29" x14ac:dyDescent="0.25">
      <c r="A855">
        <v>850</v>
      </c>
      <c r="C855" s="24">
        <v>1.1471092700958252E-2</v>
      </c>
      <c r="D855" s="24">
        <v>1.8058270215988159E-2</v>
      </c>
      <c r="E855" s="24">
        <v>0.25828332310215263</v>
      </c>
      <c r="F855" s="24">
        <v>0</v>
      </c>
      <c r="I855" s="53">
        <v>0</v>
      </c>
      <c r="J855" s="53">
        <v>6197.9284510016441</v>
      </c>
      <c r="K855" s="53">
        <v>0</v>
      </c>
      <c r="L855" s="24">
        <v>0.89701521396636963</v>
      </c>
      <c r="M855" s="24">
        <v>0.73859560489654541</v>
      </c>
      <c r="N855" s="24">
        <v>0.27961075305938721</v>
      </c>
      <c r="P855" s="53">
        <v>15.540908873310558</v>
      </c>
      <c r="Q855" s="54">
        <v>621.39804067827163</v>
      </c>
      <c r="R855" s="54">
        <v>15.630506751659874</v>
      </c>
      <c r="S855" s="54">
        <v>638.93468257122436</v>
      </c>
      <c r="T855" s="54">
        <v>8.9597878349316318E-2</v>
      </c>
      <c r="U855" s="54">
        <v>17.53664189295273</v>
      </c>
      <c r="W855" s="69">
        <f t="shared" si="80"/>
        <v>1553469.4892903774</v>
      </c>
      <c r="X855" s="69">
        <f t="shared" si="81"/>
        <v>1562411.740483416</v>
      </c>
      <c r="Y855" s="69">
        <f t="shared" si="78"/>
        <v>8942.251193038679</v>
      </c>
      <c r="AA855" s="68">
        <f t="shared" si="82"/>
        <v>0</v>
      </c>
      <c r="AB855" s="68">
        <f t="shared" si="83"/>
        <v>1</v>
      </c>
      <c r="AC855" s="68">
        <f t="shared" si="79"/>
        <v>1</v>
      </c>
    </row>
    <row r="856" spans="1:29" x14ac:dyDescent="0.25">
      <c r="A856">
        <v>851</v>
      </c>
      <c r="C856" s="24">
        <v>1.133023202419281E-2</v>
      </c>
      <c r="D856" s="24">
        <v>2.2771447896957397E-2</v>
      </c>
      <c r="E856" s="24">
        <v>0.25225397471868222</v>
      </c>
      <c r="F856" s="24">
        <v>0</v>
      </c>
      <c r="I856" s="53">
        <v>0</v>
      </c>
      <c r="J856" s="53">
        <v>4905.3458496928215</v>
      </c>
      <c r="K856" s="53">
        <v>0</v>
      </c>
      <c r="L856" s="24">
        <v>0.91128015518188477</v>
      </c>
      <c r="M856" s="24">
        <v>0.70119428634643555</v>
      </c>
      <c r="N856" s="24">
        <v>0.28842183947563171</v>
      </c>
      <c r="P856" s="53">
        <v>15.818672880196186</v>
      </c>
      <c r="Q856" s="54">
        <v>504.9982040488652</v>
      </c>
      <c r="R856" s="54">
        <v>15.889639709234697</v>
      </c>
      <c r="S856" s="54">
        <v>607.38392288521322</v>
      </c>
      <c r="T856" s="54">
        <v>7.0966829038511037E-2</v>
      </c>
      <c r="U856" s="54">
        <v>102.38571883634802</v>
      </c>
      <c r="W856" s="69">
        <f t="shared" si="80"/>
        <v>1581362.2898155695</v>
      </c>
      <c r="X856" s="69">
        <f t="shared" si="81"/>
        <v>1588356.5870005845</v>
      </c>
      <c r="Y856" s="69">
        <f t="shared" si="78"/>
        <v>6994.297185014756</v>
      </c>
      <c r="AA856" s="68">
        <f t="shared" si="82"/>
        <v>0</v>
      </c>
      <c r="AB856" s="68">
        <f t="shared" si="83"/>
        <v>1</v>
      </c>
      <c r="AC856" s="68">
        <f t="shared" si="79"/>
        <v>1</v>
      </c>
    </row>
    <row r="857" spans="1:29" x14ac:dyDescent="0.25">
      <c r="A857">
        <v>852</v>
      </c>
      <c r="C857" s="24">
        <v>3.5440921783447266E-2</v>
      </c>
      <c r="D857" s="24">
        <v>1.1739090085029602E-2</v>
      </c>
      <c r="E857" s="24">
        <v>0.56531739420913252</v>
      </c>
      <c r="F857" s="24">
        <v>0</v>
      </c>
      <c r="I857" s="53">
        <v>0</v>
      </c>
      <c r="J857" s="53">
        <v>6680.0741478800774</v>
      </c>
      <c r="K857" s="53">
        <v>0</v>
      </c>
      <c r="L857" s="24">
        <v>0.82596105337142944</v>
      </c>
      <c r="M857" s="24">
        <v>0.79569268226623535</v>
      </c>
      <c r="N857" s="24">
        <v>0.30197721719741821</v>
      </c>
      <c r="P857" s="53">
        <v>14.045631006361784</v>
      </c>
      <c r="Q857" s="54">
        <v>504.02296129983233</v>
      </c>
      <c r="R857" s="54">
        <v>14.057135069912649</v>
      </c>
      <c r="S857" s="54">
        <v>641.58729252511296</v>
      </c>
      <c r="T857" s="54">
        <v>1.1504063550864529E-2</v>
      </c>
      <c r="U857" s="54">
        <v>137.56433122528063</v>
      </c>
      <c r="W857" s="69">
        <f t="shared" si="80"/>
        <v>1404059.0776748785</v>
      </c>
      <c r="X857" s="69">
        <f t="shared" si="81"/>
        <v>1405071.9196987397</v>
      </c>
      <c r="Y857" s="69">
        <f t="shared" si="78"/>
        <v>1012.8420238611724</v>
      </c>
      <c r="AA857" s="68">
        <f t="shared" si="82"/>
        <v>0</v>
      </c>
      <c r="AB857" s="68">
        <f t="shared" si="83"/>
        <v>1</v>
      </c>
      <c r="AC857" s="68">
        <f t="shared" si="79"/>
        <v>1</v>
      </c>
    </row>
    <row r="858" spans="1:29" x14ac:dyDescent="0.25">
      <c r="A858">
        <v>853</v>
      </c>
      <c r="C858" s="24">
        <v>1.0213032364845276E-2</v>
      </c>
      <c r="D858" s="24">
        <v>1.9825190305709839E-2</v>
      </c>
      <c r="E858" s="24">
        <v>0.63735035904840398</v>
      </c>
      <c r="F858" s="24">
        <v>0</v>
      </c>
      <c r="I858" s="53">
        <v>0</v>
      </c>
      <c r="J858" s="53">
        <v>5410.3322327136993</v>
      </c>
      <c r="K858" s="53">
        <v>0</v>
      </c>
      <c r="L858" s="24">
        <v>0.89544343948364258</v>
      </c>
      <c r="M858" s="24">
        <v>0.72483599185943604</v>
      </c>
      <c r="N858" s="24">
        <v>0.35374355316162109</v>
      </c>
      <c r="P858" s="53">
        <v>15.556183763461384</v>
      </c>
      <c r="Q858" s="54">
        <v>550.6435545056604</v>
      </c>
      <c r="R858" s="54">
        <v>15.591542056494106</v>
      </c>
      <c r="S858" s="54">
        <v>679.59215787526546</v>
      </c>
      <c r="T858" s="54">
        <v>3.5358293032722088E-2</v>
      </c>
      <c r="U858" s="54">
        <v>128.94860336960505</v>
      </c>
      <c r="W858" s="69">
        <f t="shared" si="80"/>
        <v>1555067.7327916326</v>
      </c>
      <c r="X858" s="69">
        <f t="shared" si="81"/>
        <v>1558474.6134915354</v>
      </c>
      <c r="Y858" s="69">
        <f t="shared" si="78"/>
        <v>3406.8806999026037</v>
      </c>
      <c r="AA858" s="68">
        <f t="shared" si="82"/>
        <v>0</v>
      </c>
      <c r="AB858" s="68">
        <f t="shared" si="83"/>
        <v>1</v>
      </c>
      <c r="AC858" s="68">
        <f t="shared" si="79"/>
        <v>1</v>
      </c>
    </row>
    <row r="859" spans="1:29" x14ac:dyDescent="0.25">
      <c r="A859">
        <v>854</v>
      </c>
      <c r="C859" s="24">
        <v>1.4770537614822388E-2</v>
      </c>
      <c r="D859" s="24">
        <v>6.2797814607620239E-3</v>
      </c>
      <c r="E859" s="24">
        <v>0.3070241473482353</v>
      </c>
      <c r="F859" s="24">
        <v>0</v>
      </c>
      <c r="I859" s="53">
        <v>0</v>
      </c>
      <c r="J859" s="53">
        <v>5137.311527505517</v>
      </c>
      <c r="K859" s="53">
        <v>0</v>
      </c>
      <c r="L859" s="24">
        <v>0.86430823802947998</v>
      </c>
      <c r="M859" s="24">
        <v>0.77252888679504395</v>
      </c>
      <c r="N859" s="24">
        <v>0.28925752639770508</v>
      </c>
      <c r="P859" s="53">
        <v>14.980934869234929</v>
      </c>
      <c r="Q859" s="54">
        <v>514.04473750082639</v>
      </c>
      <c r="R859" s="54">
        <v>15.022432953754741</v>
      </c>
      <c r="S859" s="54">
        <v>616.39785770046115</v>
      </c>
      <c r="T859" s="54">
        <v>4.1498084519812295E-2</v>
      </c>
      <c r="U859" s="54">
        <v>102.35312019963476</v>
      </c>
      <c r="W859" s="69">
        <f t="shared" si="80"/>
        <v>1497579.4421859921</v>
      </c>
      <c r="X859" s="69">
        <f t="shared" si="81"/>
        <v>1501626.8975177736</v>
      </c>
      <c r="Y859" s="69">
        <f t="shared" si="78"/>
        <v>4047.4553317815944</v>
      </c>
      <c r="AA859" s="68">
        <f t="shared" si="82"/>
        <v>0</v>
      </c>
      <c r="AB859" s="68">
        <f t="shared" si="83"/>
        <v>1</v>
      </c>
      <c r="AC859" s="68">
        <f t="shared" si="79"/>
        <v>1</v>
      </c>
    </row>
    <row r="860" spans="1:29" x14ac:dyDescent="0.25">
      <c r="A860">
        <v>855</v>
      </c>
      <c r="C860" s="24">
        <v>2.411004900932312E-2</v>
      </c>
      <c r="D860" s="24">
        <v>4.2447566986083984E-2</v>
      </c>
      <c r="E860" s="24">
        <v>0.50509694044404219</v>
      </c>
      <c r="F860" s="24">
        <v>0</v>
      </c>
      <c r="I860" s="53">
        <v>0</v>
      </c>
      <c r="J860" s="53">
        <v>4424.0057468414307</v>
      </c>
      <c r="K860" s="53">
        <v>0</v>
      </c>
      <c r="L860" s="24">
        <v>0.86410266160964966</v>
      </c>
      <c r="M860" s="24">
        <v>0.66936588287353516</v>
      </c>
      <c r="N860" s="24">
        <v>0.27052223682403564</v>
      </c>
      <c r="P860" s="53">
        <v>14.782070313994593</v>
      </c>
      <c r="Q860" s="54">
        <v>519.47962113089113</v>
      </c>
      <c r="R860" s="54">
        <v>14.837412877425407</v>
      </c>
      <c r="S860" s="54">
        <v>642.983655553473</v>
      </c>
      <c r="T860" s="54">
        <v>5.5342563430814451E-2</v>
      </c>
      <c r="U860" s="54">
        <v>123.50403442258187</v>
      </c>
      <c r="W860" s="69">
        <f t="shared" si="80"/>
        <v>1477687.5517783284</v>
      </c>
      <c r="X860" s="69">
        <f t="shared" si="81"/>
        <v>1483098.3040869872</v>
      </c>
      <c r="Y860" s="69">
        <f t="shared" si="78"/>
        <v>5410.7523086588635</v>
      </c>
      <c r="AA860" s="68">
        <f t="shared" si="82"/>
        <v>0</v>
      </c>
      <c r="AB860" s="68">
        <f t="shared" si="83"/>
        <v>1</v>
      </c>
      <c r="AC860" s="68">
        <f t="shared" si="79"/>
        <v>1</v>
      </c>
    </row>
    <row r="861" spans="1:29" x14ac:dyDescent="0.25">
      <c r="A861">
        <v>856</v>
      </c>
      <c r="C861" s="24">
        <v>5.9464424848556519E-3</v>
      </c>
      <c r="D861" s="24">
        <v>1.5144407749176025E-2</v>
      </c>
      <c r="E861" s="24">
        <v>0.43228586785804118</v>
      </c>
      <c r="F861" s="24">
        <v>0</v>
      </c>
      <c r="I861" s="53">
        <v>0</v>
      </c>
      <c r="J861" s="53">
        <v>2952.5347054004669</v>
      </c>
      <c r="K861" s="53">
        <v>0</v>
      </c>
      <c r="L861" s="24">
        <v>0.86233451962471008</v>
      </c>
      <c r="M861" s="24">
        <v>0.6897963285446167</v>
      </c>
      <c r="N861" s="24">
        <v>0.2568284273147583</v>
      </c>
      <c r="P861" s="53">
        <v>15.03517956822067</v>
      </c>
      <c r="Q861" s="54">
        <v>468.09256573855339</v>
      </c>
      <c r="R861" s="54">
        <v>15.094643560398524</v>
      </c>
      <c r="S861" s="54">
        <v>611.52848882117496</v>
      </c>
      <c r="T861" s="54">
        <v>5.9463992177853697E-2</v>
      </c>
      <c r="U861" s="54">
        <v>143.43592308262157</v>
      </c>
      <c r="W861" s="69">
        <f t="shared" si="80"/>
        <v>1503049.8642563284</v>
      </c>
      <c r="X861" s="69">
        <f t="shared" si="81"/>
        <v>1508852.8275510313</v>
      </c>
      <c r="Y861" s="69">
        <f t="shared" si="78"/>
        <v>5802.9632947027485</v>
      </c>
      <c r="AA861" s="68">
        <f t="shared" si="82"/>
        <v>0</v>
      </c>
      <c r="AB861" s="68">
        <f t="shared" si="83"/>
        <v>1</v>
      </c>
      <c r="AC861" s="68">
        <f t="shared" si="79"/>
        <v>1</v>
      </c>
    </row>
    <row r="862" spans="1:29" x14ac:dyDescent="0.25">
      <c r="A862">
        <v>857</v>
      </c>
      <c r="C862" s="24">
        <v>1.2410074472427368E-2</v>
      </c>
      <c r="D862" s="24">
        <v>3.3659696578979492E-2</v>
      </c>
      <c r="E862" s="24">
        <v>0.23958158392769399</v>
      </c>
      <c r="F862" s="24">
        <v>0</v>
      </c>
      <c r="I862" s="53">
        <v>0</v>
      </c>
      <c r="J862" s="53">
        <v>6658.9307971298695</v>
      </c>
      <c r="K862" s="53">
        <v>0</v>
      </c>
      <c r="L862" s="24">
        <v>0.86967498064041138</v>
      </c>
      <c r="M862" s="24">
        <v>0.71693074703216553</v>
      </c>
      <c r="N862" s="24">
        <v>0.30538952350616455</v>
      </c>
      <c r="P862" s="53">
        <v>15.116829944550867</v>
      </c>
      <c r="Q862" s="54">
        <v>486.32015580728876</v>
      </c>
      <c r="R862" s="54">
        <v>15.157829021225382</v>
      </c>
      <c r="S862" s="54">
        <v>601.33515287072225</v>
      </c>
      <c r="T862" s="54">
        <v>4.0999076674514967E-2</v>
      </c>
      <c r="U862" s="54">
        <v>115.0149970634335</v>
      </c>
      <c r="W862" s="69">
        <f t="shared" si="80"/>
        <v>1511196.6742992795</v>
      </c>
      <c r="X862" s="69">
        <f t="shared" si="81"/>
        <v>1515181.5669696676</v>
      </c>
      <c r="Y862" s="69">
        <f t="shared" si="78"/>
        <v>3984.8926703880629</v>
      </c>
      <c r="AA862" s="68">
        <f t="shared" si="82"/>
        <v>0</v>
      </c>
      <c r="AB862" s="68">
        <f t="shared" si="83"/>
        <v>1</v>
      </c>
      <c r="AC862" s="68">
        <f t="shared" si="79"/>
        <v>1</v>
      </c>
    </row>
    <row r="863" spans="1:29" x14ac:dyDescent="0.25">
      <c r="A863">
        <v>858</v>
      </c>
      <c r="C863" s="24">
        <v>1.685585081577301E-2</v>
      </c>
      <c r="D863" s="24">
        <v>3.6708950996398926E-2</v>
      </c>
      <c r="E863" s="24">
        <v>0.34628285341087706</v>
      </c>
      <c r="F863" s="24">
        <v>0</v>
      </c>
      <c r="I863" s="53">
        <v>0</v>
      </c>
      <c r="J863" s="53">
        <v>5606.0915812849998</v>
      </c>
      <c r="K863" s="53">
        <v>0</v>
      </c>
      <c r="L863" s="24">
        <v>0.84929579496383667</v>
      </c>
      <c r="M863" s="24">
        <v>0.74859493970870972</v>
      </c>
      <c r="N863" s="24">
        <v>0.28306007385253906</v>
      </c>
      <c r="P863" s="53">
        <v>14.686186201305144</v>
      </c>
      <c r="Q863" s="54">
        <v>509.69933721802977</v>
      </c>
      <c r="R863" s="54">
        <v>14.726805205590129</v>
      </c>
      <c r="S863" s="54">
        <v>619.50494593470842</v>
      </c>
      <c r="T863" s="54">
        <v>4.0619004284984328E-2</v>
      </c>
      <c r="U863" s="54">
        <v>109.80560871667865</v>
      </c>
      <c r="W863" s="69">
        <f t="shared" si="80"/>
        <v>1468108.9207932965</v>
      </c>
      <c r="X863" s="69">
        <f t="shared" si="81"/>
        <v>1472061.0156130781</v>
      </c>
      <c r="Y863" s="69">
        <f t="shared" si="78"/>
        <v>3952.0948197817543</v>
      </c>
      <c r="AA863" s="68">
        <f t="shared" si="82"/>
        <v>0</v>
      </c>
      <c r="AB863" s="68">
        <f t="shared" si="83"/>
        <v>1</v>
      </c>
      <c r="AC863" s="68">
        <f t="shared" si="79"/>
        <v>1</v>
      </c>
    </row>
    <row r="864" spans="1:29" x14ac:dyDescent="0.25">
      <c r="A864">
        <v>859</v>
      </c>
      <c r="C864" s="24">
        <v>1.4510869979858398E-2</v>
      </c>
      <c r="D864" s="24">
        <v>9.7961723804473877E-3</v>
      </c>
      <c r="E864" s="24">
        <v>0.62936642527024322</v>
      </c>
      <c r="F864" s="24">
        <v>0</v>
      </c>
      <c r="I864" s="53">
        <v>0</v>
      </c>
      <c r="J864" s="53">
        <v>6968.9331576228142</v>
      </c>
      <c r="K864" s="53">
        <v>0</v>
      </c>
      <c r="L864" s="24">
        <v>0.87517225742340088</v>
      </c>
      <c r="M864" s="24">
        <v>0.75507891178131104</v>
      </c>
      <c r="N864" s="24">
        <v>0.29939517378807068</v>
      </c>
      <c r="P864" s="53">
        <v>15.142485464230226</v>
      </c>
      <c r="Q864" s="54">
        <v>621.66481944502038</v>
      </c>
      <c r="R864" s="54">
        <v>15.175891773125604</v>
      </c>
      <c r="S864" s="54">
        <v>723.63698650020785</v>
      </c>
      <c r="T864" s="54">
        <v>3.340630889537799E-2</v>
      </c>
      <c r="U864" s="54">
        <v>101.97216705518747</v>
      </c>
      <c r="W864" s="69">
        <f t="shared" si="80"/>
        <v>1513626.8816035776</v>
      </c>
      <c r="X864" s="69">
        <f t="shared" si="81"/>
        <v>1516865.5403260603</v>
      </c>
      <c r="Y864" s="69">
        <f t="shared" si="78"/>
        <v>3238.6587224826112</v>
      </c>
      <c r="AA864" s="68">
        <f t="shared" si="82"/>
        <v>0</v>
      </c>
      <c r="AB864" s="68">
        <f t="shared" si="83"/>
        <v>1</v>
      </c>
      <c r="AC864" s="68">
        <f t="shared" si="79"/>
        <v>1</v>
      </c>
    </row>
    <row r="865" spans="1:29" x14ac:dyDescent="0.25">
      <c r="A865">
        <v>860</v>
      </c>
      <c r="C865" s="24">
        <v>4.5230865478515625E-2</v>
      </c>
      <c r="D865" s="24">
        <v>3.7317276000976563E-2</v>
      </c>
      <c r="E865" s="24">
        <v>0.29463971177002291</v>
      </c>
      <c r="F865" s="24">
        <v>0</v>
      </c>
      <c r="I865" s="53">
        <v>0</v>
      </c>
      <c r="J865" s="53">
        <v>5021.9683907926083</v>
      </c>
      <c r="K865" s="53">
        <v>0</v>
      </c>
      <c r="L865" s="24">
        <v>0.8285520076751709</v>
      </c>
      <c r="M865" s="24">
        <v>0.74527311325073242</v>
      </c>
      <c r="N865" s="24">
        <v>0.34469759464263916</v>
      </c>
      <c r="P865" s="53">
        <v>13.917979641150145</v>
      </c>
      <c r="Q865" s="54">
        <v>502.09451146328428</v>
      </c>
      <c r="R865" s="54">
        <v>13.956721477603715</v>
      </c>
      <c r="S865" s="54">
        <v>611.23759285648362</v>
      </c>
      <c r="T865" s="54">
        <v>3.8741836453569434E-2</v>
      </c>
      <c r="U865" s="54">
        <v>109.14308139319934</v>
      </c>
      <c r="W865" s="69">
        <f t="shared" si="80"/>
        <v>1391295.8696035512</v>
      </c>
      <c r="X865" s="69">
        <f t="shared" si="81"/>
        <v>1395060.910167515</v>
      </c>
      <c r="Y865" s="69">
        <f t="shared" si="78"/>
        <v>3765.0405639637443</v>
      </c>
      <c r="AA865" s="68">
        <f t="shared" si="82"/>
        <v>0</v>
      </c>
      <c r="AB865" s="68">
        <f t="shared" si="83"/>
        <v>1</v>
      </c>
      <c r="AC865" s="68">
        <f t="shared" si="79"/>
        <v>1</v>
      </c>
    </row>
    <row r="866" spans="1:29" x14ac:dyDescent="0.25">
      <c r="A866">
        <v>861</v>
      </c>
      <c r="C866" s="24">
        <v>1.0472536087036133E-2</v>
      </c>
      <c r="D866" s="24">
        <v>1.1801391839981079E-2</v>
      </c>
      <c r="E866" s="24">
        <v>0.26000898716309928</v>
      </c>
      <c r="F866" s="24">
        <v>0</v>
      </c>
      <c r="I866" s="53">
        <v>0</v>
      </c>
      <c r="J866" s="53">
        <v>6832.038052380085</v>
      </c>
      <c r="K866" s="53">
        <v>0</v>
      </c>
      <c r="L866" s="24">
        <v>0.82976633310317993</v>
      </c>
      <c r="M866" s="24">
        <v>0.80184090137481689</v>
      </c>
      <c r="N866" s="24">
        <v>0.3165353536605835</v>
      </c>
      <c r="P866" s="53">
        <v>14.464487911970766</v>
      </c>
      <c r="Q866" s="54">
        <v>562.74571990827417</v>
      </c>
      <c r="R866" s="54">
        <v>14.49290794862983</v>
      </c>
      <c r="S866" s="54">
        <v>623.54231047206588</v>
      </c>
      <c r="T866" s="54">
        <v>2.8420036659063896E-2</v>
      </c>
      <c r="U866" s="54">
        <v>60.79659056379171</v>
      </c>
      <c r="W866" s="69">
        <f t="shared" si="80"/>
        <v>1445886.0454771684</v>
      </c>
      <c r="X866" s="69">
        <f t="shared" si="81"/>
        <v>1448667.2525525109</v>
      </c>
      <c r="Y866" s="69">
        <f t="shared" si="78"/>
        <v>2781.2070753425983</v>
      </c>
      <c r="AA866" s="68">
        <f t="shared" si="82"/>
        <v>0</v>
      </c>
      <c r="AB866" s="68">
        <f t="shared" si="83"/>
        <v>1</v>
      </c>
      <c r="AC866" s="68">
        <f t="shared" si="79"/>
        <v>1</v>
      </c>
    </row>
    <row r="867" spans="1:29" x14ac:dyDescent="0.25">
      <c r="A867">
        <v>862</v>
      </c>
      <c r="C867" s="24">
        <v>3.6612510681152344E-2</v>
      </c>
      <c r="D867" s="24">
        <v>1.4514222741127014E-2</v>
      </c>
      <c r="E867" s="24">
        <v>0.30872814161113349</v>
      </c>
      <c r="F867" s="24">
        <v>0</v>
      </c>
      <c r="I867" s="53">
        <v>0</v>
      </c>
      <c r="J867" s="53">
        <v>4554.6796172857285</v>
      </c>
      <c r="K867" s="53">
        <v>0</v>
      </c>
      <c r="L867" s="24">
        <v>0.82762610912322998</v>
      </c>
      <c r="M867" s="24">
        <v>0.75805908441543579</v>
      </c>
      <c r="N867" s="24">
        <v>0.29650521278381348</v>
      </c>
      <c r="P867" s="53">
        <v>14.027905647316572</v>
      </c>
      <c r="Q867" s="54">
        <v>520.3194201321129</v>
      </c>
      <c r="R867" s="54">
        <v>14.06615156462694</v>
      </c>
      <c r="S867" s="54">
        <v>618.47434780930337</v>
      </c>
      <c r="T867" s="54">
        <v>3.8245917310367972E-2</v>
      </c>
      <c r="U867" s="54">
        <v>98.154927677190472</v>
      </c>
      <c r="W867" s="69">
        <f t="shared" si="80"/>
        <v>1402270.2453115252</v>
      </c>
      <c r="X867" s="69">
        <f t="shared" si="81"/>
        <v>1405996.6821148847</v>
      </c>
      <c r="Y867" s="69">
        <f t="shared" si="78"/>
        <v>3726.4368033596065</v>
      </c>
      <c r="AA867" s="68">
        <f t="shared" si="82"/>
        <v>0</v>
      </c>
      <c r="AB867" s="68">
        <f t="shared" si="83"/>
        <v>1</v>
      </c>
      <c r="AC867" s="68">
        <f t="shared" si="79"/>
        <v>1</v>
      </c>
    </row>
    <row r="868" spans="1:29" x14ac:dyDescent="0.25">
      <c r="A868">
        <v>863</v>
      </c>
      <c r="C868" s="24">
        <v>3.2511860132217407E-2</v>
      </c>
      <c r="D868" s="24">
        <v>2.8692781925201416E-2</v>
      </c>
      <c r="E868" s="24">
        <v>0.2093196733481858</v>
      </c>
      <c r="F868" s="24">
        <v>0</v>
      </c>
      <c r="I868" s="53">
        <v>0</v>
      </c>
      <c r="J868" s="53">
        <v>5765.1195675134659</v>
      </c>
      <c r="K868" s="53">
        <v>0</v>
      </c>
      <c r="L868" s="24">
        <v>0.83722203969955444</v>
      </c>
      <c r="M868" s="24">
        <v>0.72109204530715942</v>
      </c>
      <c r="N868" s="24">
        <v>0.30417716503143311</v>
      </c>
      <c r="P868" s="53">
        <v>14.252380351329519</v>
      </c>
      <c r="Q868" s="54">
        <v>495.55391001387648</v>
      </c>
      <c r="R868" s="54">
        <v>14.295826045233131</v>
      </c>
      <c r="S868" s="54">
        <v>600.52798688090979</v>
      </c>
      <c r="T868" s="54">
        <v>4.3445693903612081E-2</v>
      </c>
      <c r="U868" s="54">
        <v>104.97407686703332</v>
      </c>
      <c r="W868" s="69">
        <f t="shared" si="80"/>
        <v>1424742.4812229378</v>
      </c>
      <c r="X868" s="69">
        <f t="shared" si="81"/>
        <v>1428982.0765364321</v>
      </c>
      <c r="Y868" s="69">
        <f t="shared" si="78"/>
        <v>4239.5953134941747</v>
      </c>
      <c r="AA868" s="68">
        <f t="shared" si="82"/>
        <v>0</v>
      </c>
      <c r="AB868" s="68">
        <f t="shared" si="83"/>
        <v>1</v>
      </c>
      <c r="AC868" s="68">
        <f t="shared" si="79"/>
        <v>1</v>
      </c>
    </row>
    <row r="869" spans="1:29" x14ac:dyDescent="0.25">
      <c r="A869">
        <v>864</v>
      </c>
      <c r="C869" s="24">
        <v>9.2901289463043213E-3</v>
      </c>
      <c r="D869" s="24">
        <v>5.1727741956710815E-3</v>
      </c>
      <c r="E869" s="24">
        <v>0.38765357030884678</v>
      </c>
      <c r="F869" s="24">
        <v>0</v>
      </c>
      <c r="I869" s="53">
        <v>0</v>
      </c>
      <c r="J869" s="53">
        <v>4135.8661837875843</v>
      </c>
      <c r="K869" s="53">
        <v>0</v>
      </c>
      <c r="L869" s="24">
        <v>0.84471958875656128</v>
      </c>
      <c r="M869" s="24">
        <v>0.70014071464538574</v>
      </c>
      <c r="N869" s="24">
        <v>0.32313895225524902</v>
      </c>
      <c r="P869" s="53">
        <v>14.715677240871472</v>
      </c>
      <c r="Q869" s="54">
        <v>484.75412250150248</v>
      </c>
      <c r="R869" s="54">
        <v>14.756072336757356</v>
      </c>
      <c r="S869" s="54">
        <v>614.55241825253268</v>
      </c>
      <c r="T869" s="54">
        <v>4.0395095885884302E-2</v>
      </c>
      <c r="U869" s="54">
        <v>129.7982957510302</v>
      </c>
      <c r="W869" s="69">
        <f t="shared" si="80"/>
        <v>1471082.9699646456</v>
      </c>
      <c r="X869" s="69">
        <f t="shared" si="81"/>
        <v>1474992.6812574831</v>
      </c>
      <c r="Y869" s="69">
        <f t="shared" si="78"/>
        <v>3909.7112928373999</v>
      </c>
      <c r="AA869" s="68">
        <f t="shared" si="82"/>
        <v>0</v>
      </c>
      <c r="AB869" s="68">
        <f t="shared" si="83"/>
        <v>1</v>
      </c>
      <c r="AC869" s="68">
        <f t="shared" si="79"/>
        <v>1</v>
      </c>
    </row>
    <row r="870" spans="1:29" x14ac:dyDescent="0.25">
      <c r="A870">
        <v>865</v>
      </c>
      <c r="C870" s="24">
        <v>1.9612610340118408E-2</v>
      </c>
      <c r="D870" s="24">
        <v>1.7986655235290527E-2</v>
      </c>
      <c r="E870" s="24">
        <v>7.5159509187402565E-2</v>
      </c>
      <c r="F870" s="24">
        <v>0</v>
      </c>
      <c r="I870" s="53">
        <v>0</v>
      </c>
      <c r="J870" s="53">
        <v>8320.491760969162</v>
      </c>
      <c r="K870" s="53">
        <v>0</v>
      </c>
      <c r="L870" s="24">
        <v>0.82163405418395996</v>
      </c>
      <c r="M870" s="24">
        <v>0.77102303504943848</v>
      </c>
      <c r="N870" s="24">
        <v>0.31015956401824951</v>
      </c>
      <c r="P870" s="53">
        <v>14.179919687646276</v>
      </c>
      <c r="Q870" s="54">
        <v>608.39646167523006</v>
      </c>
      <c r="R870" s="54">
        <v>14.224644635313402</v>
      </c>
      <c r="S870" s="54">
        <v>595.38420656833443</v>
      </c>
      <c r="T870" s="54">
        <v>4.4724947667125647E-2</v>
      </c>
      <c r="U870" s="54">
        <v>-13.012255106895623</v>
      </c>
      <c r="W870" s="69">
        <f t="shared" si="80"/>
        <v>1417383.5723029524</v>
      </c>
      <c r="X870" s="69">
        <f t="shared" si="81"/>
        <v>1421869.0793247719</v>
      </c>
      <c r="Y870" s="69">
        <f t="shared" si="78"/>
        <v>4485.5070218194596</v>
      </c>
      <c r="AA870" s="68">
        <f t="shared" si="82"/>
        <v>0</v>
      </c>
      <c r="AB870" s="68">
        <f t="shared" si="83"/>
        <v>1</v>
      </c>
      <c r="AC870" s="68">
        <f t="shared" si="79"/>
        <v>1</v>
      </c>
    </row>
    <row r="871" spans="1:29" x14ac:dyDescent="0.25">
      <c r="A871">
        <v>866</v>
      </c>
      <c r="C871" s="24">
        <v>1.6041874885559082E-2</v>
      </c>
      <c r="D871" s="24">
        <v>3.8452744483947754E-3</v>
      </c>
      <c r="E871" s="24">
        <v>0.13570140668230798</v>
      </c>
      <c r="F871" s="24">
        <v>0</v>
      </c>
      <c r="I871" s="53">
        <v>0</v>
      </c>
      <c r="J871" s="53">
        <v>4514.0855945646763</v>
      </c>
      <c r="K871" s="53">
        <v>0</v>
      </c>
      <c r="L871" s="24">
        <v>0.78867125511169434</v>
      </c>
      <c r="M871" s="24">
        <v>0.67502927780151367</v>
      </c>
      <c r="N871" s="24">
        <v>0.27698749303817749</v>
      </c>
      <c r="P871" s="53">
        <v>13.640846787080632</v>
      </c>
      <c r="Q871" s="54">
        <v>510.17489020033383</v>
      </c>
      <c r="R871" s="54">
        <v>13.698076797984108</v>
      </c>
      <c r="S871" s="54">
        <v>595.04831492759422</v>
      </c>
      <c r="T871" s="54">
        <v>5.7230010903476014E-2</v>
      </c>
      <c r="U871" s="54">
        <v>84.873424727260385</v>
      </c>
      <c r="W871" s="69">
        <f t="shared" si="80"/>
        <v>1363574.5038178628</v>
      </c>
      <c r="X871" s="69">
        <f t="shared" si="81"/>
        <v>1369212.6314834831</v>
      </c>
      <c r="Y871" s="69">
        <f t="shared" si="78"/>
        <v>5638.1276656203408</v>
      </c>
      <c r="AA871" s="68">
        <f t="shared" si="82"/>
        <v>0</v>
      </c>
      <c r="AB871" s="68">
        <f t="shared" si="83"/>
        <v>1</v>
      </c>
      <c r="AC871" s="68">
        <f t="shared" si="79"/>
        <v>1</v>
      </c>
    </row>
    <row r="872" spans="1:29" x14ac:dyDescent="0.25">
      <c r="A872">
        <v>867</v>
      </c>
      <c r="C872" s="24">
        <v>3.2599151134490967E-2</v>
      </c>
      <c r="D872" s="24">
        <v>1.2905612587928772E-2</v>
      </c>
      <c r="E872" s="24">
        <v>0.20110309573895629</v>
      </c>
      <c r="F872" s="24">
        <v>0</v>
      </c>
      <c r="I872" s="53">
        <v>0</v>
      </c>
      <c r="J872" s="53">
        <v>5445.6386715173721</v>
      </c>
      <c r="K872" s="53">
        <v>0</v>
      </c>
      <c r="L872" s="24">
        <v>0.89288711547851563</v>
      </c>
      <c r="M872" s="24">
        <v>0.74177128076553345</v>
      </c>
      <c r="N872" s="24">
        <v>0.30129581689834595</v>
      </c>
      <c r="P872" s="53">
        <v>15.173688850930001</v>
      </c>
      <c r="Q872" s="54">
        <v>528.68718781065934</v>
      </c>
      <c r="R872" s="54">
        <v>15.240280745483146</v>
      </c>
      <c r="S872" s="54">
        <v>606.52954472576164</v>
      </c>
      <c r="T872" s="54">
        <v>6.6591894553145181E-2</v>
      </c>
      <c r="U872" s="54">
        <v>77.8423569151023</v>
      </c>
      <c r="W872" s="69">
        <f t="shared" si="80"/>
        <v>1516840.1979051894</v>
      </c>
      <c r="X872" s="69">
        <f t="shared" si="81"/>
        <v>1523421.5450035888</v>
      </c>
      <c r="Y872" s="69">
        <f t="shared" si="78"/>
        <v>6581.3470983994157</v>
      </c>
      <c r="AA872" s="68">
        <f t="shared" si="82"/>
        <v>0</v>
      </c>
      <c r="AB872" s="68">
        <f t="shared" si="83"/>
        <v>1</v>
      </c>
      <c r="AC872" s="68">
        <f t="shared" si="79"/>
        <v>1</v>
      </c>
    </row>
    <row r="873" spans="1:29" x14ac:dyDescent="0.25">
      <c r="A873">
        <v>868</v>
      </c>
      <c r="C873" s="24">
        <v>3.5066783428192139E-2</v>
      </c>
      <c r="D873" s="24">
        <v>6.6527724266052246E-3</v>
      </c>
      <c r="E873" s="24">
        <v>0.35651634770889906</v>
      </c>
      <c r="F873" s="24">
        <v>0</v>
      </c>
      <c r="I873" s="53">
        <v>0</v>
      </c>
      <c r="J873" s="53">
        <v>3846.2411612272263</v>
      </c>
      <c r="K873" s="53">
        <v>0</v>
      </c>
      <c r="L873" s="24">
        <v>0.85067218542098999</v>
      </c>
      <c r="M873" s="24">
        <v>0.79223322868347168</v>
      </c>
      <c r="N873" s="24">
        <v>0.2566150426864624</v>
      </c>
      <c r="P873" s="53">
        <v>14.460418386927422</v>
      </c>
      <c r="Q873" s="54">
        <v>466.77025248664762</v>
      </c>
      <c r="R873" s="54">
        <v>14.485084638838503</v>
      </c>
      <c r="S873" s="54">
        <v>605.19552665705532</v>
      </c>
      <c r="T873" s="54">
        <v>2.4666251911080295E-2</v>
      </c>
      <c r="U873" s="54">
        <v>138.4252741704077</v>
      </c>
      <c r="W873" s="69">
        <f t="shared" si="80"/>
        <v>1445575.0684402555</v>
      </c>
      <c r="X873" s="69">
        <f t="shared" si="81"/>
        <v>1447903.2683571931</v>
      </c>
      <c r="Y873" s="69">
        <f t="shared" si="78"/>
        <v>2328.1999169376218</v>
      </c>
      <c r="AA873" s="68">
        <f t="shared" si="82"/>
        <v>0</v>
      </c>
      <c r="AB873" s="68">
        <f t="shared" si="83"/>
        <v>1</v>
      </c>
      <c r="AC873" s="68">
        <f t="shared" si="79"/>
        <v>1</v>
      </c>
    </row>
    <row r="874" spans="1:29" x14ac:dyDescent="0.25">
      <c r="A874">
        <v>869</v>
      </c>
      <c r="C874" s="24">
        <v>4.6542882919311523E-2</v>
      </c>
      <c r="D874" s="24">
        <v>2.8142809867858887E-2</v>
      </c>
      <c r="E874" s="24">
        <v>0.23396332430294736</v>
      </c>
      <c r="F874" s="24">
        <v>0</v>
      </c>
      <c r="I874" s="53">
        <v>0</v>
      </c>
      <c r="J874" s="53">
        <v>6047.9762032628059</v>
      </c>
      <c r="K874" s="53">
        <v>0</v>
      </c>
      <c r="L874" s="24">
        <v>0.85442376136779785</v>
      </c>
      <c r="M874" s="24">
        <v>0.80115985870361328</v>
      </c>
      <c r="N874" s="24">
        <v>0.29174786806106567</v>
      </c>
      <c r="P874" s="53">
        <v>14.35028455523973</v>
      </c>
      <c r="Q874" s="54">
        <v>499.50840872471821</v>
      </c>
      <c r="R874" s="54">
        <v>14.380388063254149</v>
      </c>
      <c r="S874" s="54">
        <v>603.96904600919686</v>
      </c>
      <c r="T874" s="54">
        <v>3.0103508014418523E-2</v>
      </c>
      <c r="U874" s="54">
        <v>104.46063728447865</v>
      </c>
      <c r="W874" s="69">
        <f t="shared" si="80"/>
        <v>1434528.9471152483</v>
      </c>
      <c r="X874" s="69">
        <f t="shared" si="81"/>
        <v>1437434.8372794057</v>
      </c>
      <c r="Y874" s="69">
        <f t="shared" si="78"/>
        <v>2905.8901641573734</v>
      </c>
      <c r="AA874" s="68">
        <f t="shared" si="82"/>
        <v>0</v>
      </c>
      <c r="AB874" s="68">
        <f t="shared" si="83"/>
        <v>1</v>
      </c>
      <c r="AC874" s="68">
        <f t="shared" si="79"/>
        <v>1</v>
      </c>
    </row>
    <row r="875" spans="1:29" x14ac:dyDescent="0.25">
      <c r="A875">
        <v>870</v>
      </c>
      <c r="C875" s="24">
        <v>2.8992295265197754E-3</v>
      </c>
      <c r="D875" s="24">
        <v>3.6044538021087646E-2</v>
      </c>
      <c r="E875" s="24">
        <v>0.20581421016474216</v>
      </c>
      <c r="F875" s="24">
        <v>0</v>
      </c>
      <c r="I875" s="53">
        <v>0</v>
      </c>
      <c r="J875" s="53">
        <v>7055.5228739976883</v>
      </c>
      <c r="K875" s="53">
        <v>0</v>
      </c>
      <c r="L875" s="24">
        <v>0.79304623603820801</v>
      </c>
      <c r="M875" s="24">
        <v>0.73781996965408325</v>
      </c>
      <c r="N875" s="24">
        <v>0.26346325874328613</v>
      </c>
      <c r="P875" s="53">
        <v>13.92160681930582</v>
      </c>
      <c r="Q875" s="54">
        <v>530.57301175894565</v>
      </c>
      <c r="R875" s="54">
        <v>13.957835905593351</v>
      </c>
      <c r="S875" s="54">
        <v>607.50852841391236</v>
      </c>
      <c r="T875" s="54">
        <v>3.6229086287530521E-2</v>
      </c>
      <c r="U875" s="54">
        <v>76.935516654966705</v>
      </c>
      <c r="W875" s="69">
        <f t="shared" si="80"/>
        <v>1391630.1089188231</v>
      </c>
      <c r="X875" s="69">
        <f t="shared" si="81"/>
        <v>1395176.082030921</v>
      </c>
      <c r="Y875" s="69">
        <f t="shared" si="78"/>
        <v>3545.9731120980855</v>
      </c>
      <c r="AA875" s="68">
        <f t="shared" si="82"/>
        <v>0</v>
      </c>
      <c r="AB875" s="68">
        <f t="shared" si="83"/>
        <v>1</v>
      </c>
      <c r="AC875" s="68">
        <f t="shared" si="79"/>
        <v>1</v>
      </c>
    </row>
    <row r="876" spans="1:29" x14ac:dyDescent="0.25">
      <c r="A876">
        <v>871</v>
      </c>
      <c r="C876" s="24">
        <v>4.567110538482666E-2</v>
      </c>
      <c r="D876" s="24">
        <v>3.0179470777511597E-2</v>
      </c>
      <c r="E876" s="24">
        <v>0.32905798814794052</v>
      </c>
      <c r="F876" s="24">
        <v>0</v>
      </c>
      <c r="I876" s="53">
        <v>0</v>
      </c>
      <c r="J876" s="53">
        <v>4752.2573731839657</v>
      </c>
      <c r="K876" s="53">
        <v>0</v>
      </c>
      <c r="L876" s="24">
        <v>0.82431340217590332</v>
      </c>
      <c r="M876" s="24">
        <v>0.77450048923492432</v>
      </c>
      <c r="N876" s="24">
        <v>0.33520424365997314</v>
      </c>
      <c r="P876" s="53">
        <v>13.859043464604081</v>
      </c>
      <c r="Q876" s="54">
        <v>475.729236178544</v>
      </c>
      <c r="R876" s="54">
        <v>13.883249722299361</v>
      </c>
      <c r="S876" s="54">
        <v>606.17267879131009</v>
      </c>
      <c r="T876" s="54">
        <v>2.4206257695279731E-2</v>
      </c>
      <c r="U876" s="54">
        <v>130.44344261276609</v>
      </c>
      <c r="W876" s="69">
        <f t="shared" si="80"/>
        <v>1385428.6172242295</v>
      </c>
      <c r="X876" s="69">
        <f t="shared" si="81"/>
        <v>1387718.7995511449</v>
      </c>
      <c r="Y876" s="69">
        <f t="shared" si="78"/>
        <v>2290.1823269152073</v>
      </c>
      <c r="AA876" s="68">
        <f t="shared" si="82"/>
        <v>0</v>
      </c>
      <c r="AB876" s="68">
        <f t="shared" si="83"/>
        <v>1</v>
      </c>
      <c r="AC876" s="68">
        <f t="shared" si="79"/>
        <v>1</v>
      </c>
    </row>
    <row r="877" spans="1:29" x14ac:dyDescent="0.25">
      <c r="A877">
        <v>872</v>
      </c>
      <c r="C877" s="24">
        <v>7.7726542949676514E-3</v>
      </c>
      <c r="D877" s="24">
        <v>1.9638225436210632E-2</v>
      </c>
      <c r="E877" s="24">
        <v>0.43500461475798918</v>
      </c>
      <c r="F877" s="24">
        <v>0</v>
      </c>
      <c r="I877" s="53">
        <v>0</v>
      </c>
      <c r="J877" s="53">
        <v>5615.4839694499969</v>
      </c>
      <c r="K877" s="53">
        <v>0</v>
      </c>
      <c r="L877" s="24">
        <v>0.86057436466217041</v>
      </c>
      <c r="M877" s="24">
        <v>0.73541355133056641</v>
      </c>
      <c r="N877" s="24">
        <v>0.34996438026428223</v>
      </c>
      <c r="P877" s="53">
        <v>15.008002213585343</v>
      </c>
      <c r="Q877" s="54">
        <v>550.66208935461236</v>
      </c>
      <c r="R877" s="54">
        <v>15.04977431649376</v>
      </c>
      <c r="S877" s="54">
        <v>647.8805670614953</v>
      </c>
      <c r="T877" s="54">
        <v>4.1772102908417708E-2</v>
      </c>
      <c r="U877" s="54">
        <v>97.218477706882936</v>
      </c>
      <c r="W877" s="69">
        <f t="shared" si="80"/>
        <v>1500249.5592691796</v>
      </c>
      <c r="X877" s="69">
        <f t="shared" si="81"/>
        <v>1504329.5510823145</v>
      </c>
      <c r="Y877" s="69">
        <f t="shared" si="78"/>
        <v>4079.9918131348882</v>
      </c>
      <c r="AA877" s="68">
        <f t="shared" si="82"/>
        <v>0</v>
      </c>
      <c r="AB877" s="68">
        <f t="shared" si="83"/>
        <v>1</v>
      </c>
      <c r="AC877" s="68">
        <f t="shared" si="79"/>
        <v>1</v>
      </c>
    </row>
    <row r="878" spans="1:29" x14ac:dyDescent="0.25">
      <c r="A878">
        <v>873</v>
      </c>
      <c r="C878" s="24">
        <v>1.4379605650901794E-2</v>
      </c>
      <c r="D878" s="24">
        <v>2.8144299983978271E-2</v>
      </c>
      <c r="E878" s="24">
        <v>0.6665205182007029</v>
      </c>
      <c r="F878" s="24">
        <v>0</v>
      </c>
      <c r="I878" s="53">
        <v>0</v>
      </c>
      <c r="J878" s="53">
        <v>6605.3611226379871</v>
      </c>
      <c r="K878" s="53">
        <v>0</v>
      </c>
      <c r="L878" s="24">
        <v>0.87795984745025635</v>
      </c>
      <c r="M878" s="24">
        <v>0.79323875904083252</v>
      </c>
      <c r="N878" s="24">
        <v>0.28481906652450562</v>
      </c>
      <c r="P878" s="53">
        <v>15.217434507014797</v>
      </c>
      <c r="Q878" s="54">
        <v>556.50922134822054</v>
      </c>
      <c r="R878" s="54">
        <v>15.239564140599093</v>
      </c>
      <c r="S878" s="54">
        <v>688.07120251321533</v>
      </c>
      <c r="T878" s="54">
        <v>2.212963358429576E-2</v>
      </c>
      <c r="U878" s="54">
        <v>131.56198116499479</v>
      </c>
      <c r="W878" s="69">
        <f t="shared" si="80"/>
        <v>1521186.9414801316</v>
      </c>
      <c r="X878" s="69">
        <f t="shared" si="81"/>
        <v>1523268.342857396</v>
      </c>
      <c r="Y878" s="69">
        <f t="shared" si="78"/>
        <v>2081.4013772645812</v>
      </c>
      <c r="AA878" s="68">
        <f t="shared" si="82"/>
        <v>0</v>
      </c>
      <c r="AB878" s="68">
        <f t="shared" si="83"/>
        <v>1</v>
      </c>
      <c r="AC878" s="68">
        <f t="shared" si="79"/>
        <v>1</v>
      </c>
    </row>
    <row r="879" spans="1:29" x14ac:dyDescent="0.25">
      <c r="A879">
        <v>874</v>
      </c>
      <c r="C879" s="24">
        <v>3.1223058700561523E-2</v>
      </c>
      <c r="D879" s="24">
        <v>3.7946403026580811E-2</v>
      </c>
      <c r="E879" s="24">
        <v>0.218199851829456</v>
      </c>
      <c r="F879" s="24">
        <v>0</v>
      </c>
      <c r="I879" s="53">
        <v>0</v>
      </c>
      <c r="J879" s="53">
        <v>5079.9944438040257</v>
      </c>
      <c r="K879" s="53">
        <v>0</v>
      </c>
      <c r="L879" s="24">
        <v>0.86814457178115845</v>
      </c>
      <c r="M879" s="24">
        <v>0.77828067541122437</v>
      </c>
      <c r="N879" s="24">
        <v>0.26823419332504272</v>
      </c>
      <c r="P879" s="53">
        <v>14.800531466063275</v>
      </c>
      <c r="Q879" s="54">
        <v>486.71717118325853</v>
      </c>
      <c r="R879" s="54">
        <v>14.843522368121894</v>
      </c>
      <c r="S879" s="54">
        <v>599.48805772302092</v>
      </c>
      <c r="T879" s="54">
        <v>4.299090205861944E-2</v>
      </c>
      <c r="U879" s="54">
        <v>112.77088653976239</v>
      </c>
      <c r="W879" s="69">
        <f t="shared" si="80"/>
        <v>1479566.4294351442</v>
      </c>
      <c r="X879" s="69">
        <f t="shared" si="81"/>
        <v>1483752.7487544664</v>
      </c>
      <c r="Y879" s="69">
        <f t="shared" si="78"/>
        <v>4186.3193193221814</v>
      </c>
      <c r="AA879" s="68">
        <f t="shared" si="82"/>
        <v>0</v>
      </c>
      <c r="AB879" s="68">
        <f t="shared" si="83"/>
        <v>1</v>
      </c>
      <c r="AC879" s="68">
        <f t="shared" si="79"/>
        <v>1</v>
      </c>
    </row>
    <row r="880" spans="1:29" x14ac:dyDescent="0.25">
      <c r="A880">
        <v>875</v>
      </c>
      <c r="C880" s="24">
        <v>1.0590985417366028E-2</v>
      </c>
      <c r="D880" s="24">
        <v>9.5814764499664307E-3</v>
      </c>
      <c r="E880" s="24">
        <v>0.25961626546298278</v>
      </c>
      <c r="F880" s="24">
        <v>0</v>
      </c>
      <c r="I880" s="53">
        <v>0</v>
      </c>
      <c r="J880" s="53">
        <v>4835.848230868578</v>
      </c>
      <c r="K880" s="53">
        <v>0</v>
      </c>
      <c r="L880" s="24">
        <v>0.83456248044967651</v>
      </c>
      <c r="M880" s="24">
        <v>0.77080905437469482</v>
      </c>
      <c r="N880" s="24">
        <v>0.29596751928329468</v>
      </c>
      <c r="P880" s="53">
        <v>14.5468022205706</v>
      </c>
      <c r="Q880" s="54">
        <v>486.01810268386271</v>
      </c>
      <c r="R880" s="54">
        <v>14.57512997938275</v>
      </c>
      <c r="S880" s="54">
        <v>603.14123770879121</v>
      </c>
      <c r="T880" s="54">
        <v>2.8327758812149995E-2</v>
      </c>
      <c r="U880" s="54">
        <v>117.1231350249285</v>
      </c>
      <c r="W880" s="69">
        <f t="shared" si="80"/>
        <v>1454194.203954376</v>
      </c>
      <c r="X880" s="69">
        <f t="shared" si="81"/>
        <v>1456909.8567005661</v>
      </c>
      <c r="Y880" s="69">
        <f t="shared" si="78"/>
        <v>2715.652746190071</v>
      </c>
      <c r="AA880" s="68">
        <f t="shared" si="82"/>
        <v>0</v>
      </c>
      <c r="AB880" s="68">
        <f t="shared" si="83"/>
        <v>1</v>
      </c>
      <c r="AC880" s="68">
        <f t="shared" si="79"/>
        <v>1</v>
      </c>
    </row>
    <row r="881" spans="1:29" x14ac:dyDescent="0.25">
      <c r="A881">
        <v>876</v>
      </c>
      <c r="C881" s="24">
        <v>1.7185568809509277E-2</v>
      </c>
      <c r="D881" s="24">
        <v>3.2654523849487305E-2</v>
      </c>
      <c r="E881" s="24">
        <v>0.27678582838680166</v>
      </c>
      <c r="F881" s="24">
        <v>0</v>
      </c>
      <c r="I881" s="53">
        <v>0</v>
      </c>
      <c r="J881" s="53">
        <v>6276.2293964624405</v>
      </c>
      <c r="K881" s="53">
        <v>0</v>
      </c>
      <c r="L881" s="24">
        <v>0.80646276473999023</v>
      </c>
      <c r="M881" s="24">
        <v>0.72157478332519531</v>
      </c>
      <c r="N881" s="24">
        <v>0.33931386470794678</v>
      </c>
      <c r="P881" s="53">
        <v>13.943251417198466</v>
      </c>
      <c r="Q881" s="54">
        <v>534.31834456664933</v>
      </c>
      <c r="R881" s="54">
        <v>13.984183171053433</v>
      </c>
      <c r="S881" s="54">
        <v>618.39004926024222</v>
      </c>
      <c r="T881" s="54">
        <v>4.0931753854966502E-2</v>
      </c>
      <c r="U881" s="54">
        <v>84.071704693592892</v>
      </c>
      <c r="W881" s="69">
        <f t="shared" si="80"/>
        <v>1393790.8233752798</v>
      </c>
      <c r="X881" s="69">
        <f t="shared" si="81"/>
        <v>1397799.927056083</v>
      </c>
      <c r="Y881" s="69">
        <f t="shared" si="78"/>
        <v>4009.1036808030572</v>
      </c>
      <c r="AA881" s="68">
        <f t="shared" si="82"/>
        <v>0</v>
      </c>
      <c r="AB881" s="68">
        <f t="shared" si="83"/>
        <v>1</v>
      </c>
      <c r="AC881" s="68">
        <f t="shared" si="79"/>
        <v>1</v>
      </c>
    </row>
    <row r="882" spans="1:29" x14ac:dyDescent="0.25">
      <c r="A882">
        <v>877</v>
      </c>
      <c r="C882" s="24">
        <v>4.8241615295410156E-2</v>
      </c>
      <c r="D882" s="24">
        <v>3.6974251270294189E-3</v>
      </c>
      <c r="E882" s="24">
        <v>0.23567971940024141</v>
      </c>
      <c r="F882" s="24">
        <v>0</v>
      </c>
      <c r="I882" s="53">
        <v>0</v>
      </c>
      <c r="J882" s="53">
        <v>7013.7297734618187</v>
      </c>
      <c r="K882" s="53">
        <v>0</v>
      </c>
      <c r="L882" s="24">
        <v>0.84456408023834229</v>
      </c>
      <c r="M882" s="24">
        <v>0.79135966300964355</v>
      </c>
      <c r="N882" s="24">
        <v>0.29395380616188049</v>
      </c>
      <c r="P882" s="53">
        <v>14.163600991950101</v>
      </c>
      <c r="Q882" s="54">
        <v>527.15990870674318</v>
      </c>
      <c r="R882" s="54">
        <v>14.190047296075983</v>
      </c>
      <c r="S882" s="54">
        <v>610.74401974415127</v>
      </c>
      <c r="T882" s="54">
        <v>2.6446304125881781E-2</v>
      </c>
      <c r="U882" s="54">
        <v>83.584111037408093</v>
      </c>
      <c r="W882" s="69">
        <f t="shared" si="80"/>
        <v>1415832.9392863032</v>
      </c>
      <c r="X882" s="69">
        <f t="shared" si="81"/>
        <v>1418393.9855878542</v>
      </c>
      <c r="Y882" s="69">
        <f t="shared" si="78"/>
        <v>2561.0463015507698</v>
      </c>
      <c r="AA882" s="68">
        <f t="shared" si="82"/>
        <v>0</v>
      </c>
      <c r="AB882" s="68">
        <f t="shared" si="83"/>
        <v>1</v>
      </c>
      <c r="AC882" s="68">
        <f t="shared" si="79"/>
        <v>1</v>
      </c>
    </row>
    <row r="883" spans="1:29" x14ac:dyDescent="0.25">
      <c r="A883">
        <v>878</v>
      </c>
      <c r="C883" s="24">
        <v>2.5819182395935059E-2</v>
      </c>
      <c r="D883" s="24">
        <v>3.728175163269043E-2</v>
      </c>
      <c r="E883" s="24">
        <v>0.32214040917003295</v>
      </c>
      <c r="F883" s="24">
        <v>0</v>
      </c>
      <c r="I883" s="53">
        <v>0</v>
      </c>
      <c r="J883" s="53">
        <v>4787.2378490865231</v>
      </c>
      <c r="K883" s="53">
        <v>0</v>
      </c>
      <c r="L883" s="24">
        <v>0.84406846761703491</v>
      </c>
      <c r="M883" s="24">
        <v>0.72382378578186035</v>
      </c>
      <c r="N883" s="24">
        <v>0.35525655746459961</v>
      </c>
      <c r="P883" s="53">
        <v>14.462382325265731</v>
      </c>
      <c r="Q883" s="54">
        <v>487.91550726383417</v>
      </c>
      <c r="R883" s="54">
        <v>14.504094443389066</v>
      </c>
      <c r="S883" s="54">
        <v>609.6175981283593</v>
      </c>
      <c r="T883" s="54">
        <v>4.1712118123335529E-2</v>
      </c>
      <c r="U883" s="54">
        <v>121.70209086452513</v>
      </c>
      <c r="W883" s="69">
        <f t="shared" si="80"/>
        <v>1445750.3170193094</v>
      </c>
      <c r="X883" s="69">
        <f t="shared" si="81"/>
        <v>1449799.8267407783</v>
      </c>
      <c r="Y883" s="69">
        <f t="shared" si="78"/>
        <v>4049.5097214690281</v>
      </c>
      <c r="AA883" s="68">
        <f t="shared" si="82"/>
        <v>0</v>
      </c>
      <c r="AB883" s="68">
        <f t="shared" si="83"/>
        <v>1</v>
      </c>
      <c r="AC883" s="68">
        <f t="shared" si="79"/>
        <v>1</v>
      </c>
    </row>
    <row r="884" spans="1:29" x14ac:dyDescent="0.25">
      <c r="A884">
        <v>879</v>
      </c>
      <c r="C884" s="24">
        <v>1.2465059757232666E-2</v>
      </c>
      <c r="D884" s="24">
        <v>1.4812201261520386E-2</v>
      </c>
      <c r="E884" s="24">
        <v>0.34793384324154847</v>
      </c>
      <c r="F884" s="24">
        <v>0</v>
      </c>
      <c r="I884" s="53">
        <v>0</v>
      </c>
      <c r="J884" s="53">
        <v>3916.4372719824314</v>
      </c>
      <c r="K884" s="53">
        <v>0</v>
      </c>
      <c r="L884" s="24">
        <v>0.82180315256118774</v>
      </c>
      <c r="M884" s="24">
        <v>0.77386540174484253</v>
      </c>
      <c r="N884" s="24">
        <v>0.26059406995773315</v>
      </c>
      <c r="P884" s="53">
        <v>14.292067527025772</v>
      </c>
      <c r="Q884" s="54">
        <v>477.54899686877144</v>
      </c>
      <c r="R884" s="54">
        <v>14.319858663826839</v>
      </c>
      <c r="S884" s="54">
        <v>608.43592013312661</v>
      </c>
      <c r="T884" s="54">
        <v>2.779113680106704E-2</v>
      </c>
      <c r="U884" s="54">
        <v>130.88692326435518</v>
      </c>
      <c r="W884" s="69">
        <f t="shared" si="80"/>
        <v>1428729.2037057085</v>
      </c>
      <c r="X884" s="69">
        <f t="shared" si="81"/>
        <v>1431377.4304625508</v>
      </c>
      <c r="Y884" s="69">
        <f t="shared" si="78"/>
        <v>2648.226756842349</v>
      </c>
      <c r="AA884" s="68">
        <f t="shared" si="82"/>
        <v>0</v>
      </c>
      <c r="AB884" s="68">
        <f t="shared" si="83"/>
        <v>1</v>
      </c>
      <c r="AC884" s="68">
        <f t="shared" si="79"/>
        <v>1</v>
      </c>
    </row>
    <row r="885" spans="1:29" x14ac:dyDescent="0.25">
      <c r="A885">
        <v>880</v>
      </c>
      <c r="C885" s="24">
        <v>2.9967397451400757E-2</v>
      </c>
      <c r="D885" s="24">
        <v>2.2544264793395996E-2</v>
      </c>
      <c r="E885" s="24">
        <v>0.25917445330004857</v>
      </c>
      <c r="F885" s="24">
        <v>0</v>
      </c>
      <c r="I885" s="53">
        <v>0</v>
      </c>
      <c r="J885" s="53">
        <v>6170.2006496489048</v>
      </c>
      <c r="K885" s="53">
        <v>0</v>
      </c>
      <c r="L885" s="24">
        <v>0.89978671073913574</v>
      </c>
      <c r="M885" s="24">
        <v>0.65467643737792969</v>
      </c>
      <c r="N885" s="24">
        <v>0.29480129480361938</v>
      </c>
      <c r="P885" s="53">
        <v>15.2681991758778</v>
      </c>
      <c r="Q885" s="54">
        <v>592.31699065302575</v>
      </c>
      <c r="R885" s="54">
        <v>15.377765227444247</v>
      </c>
      <c r="S885" s="54">
        <v>631.33886077215539</v>
      </c>
      <c r="T885" s="54">
        <v>0.10956605156644628</v>
      </c>
      <c r="U885" s="54">
        <v>39.02187011912963</v>
      </c>
      <c r="W885" s="69">
        <f t="shared" si="80"/>
        <v>1526227.6005971269</v>
      </c>
      <c r="X885" s="69">
        <f t="shared" si="81"/>
        <v>1537145.1838836526</v>
      </c>
      <c r="Y885" s="69">
        <f t="shared" si="78"/>
        <v>10917.583286525498</v>
      </c>
      <c r="AA885" s="68">
        <f t="shared" si="82"/>
        <v>0</v>
      </c>
      <c r="AB885" s="68">
        <f t="shared" si="83"/>
        <v>1</v>
      </c>
      <c r="AC885" s="68">
        <f t="shared" si="79"/>
        <v>1</v>
      </c>
    </row>
    <row r="886" spans="1:29" x14ac:dyDescent="0.25">
      <c r="A886">
        <v>881</v>
      </c>
      <c r="C886" s="24">
        <v>2.142786979675293E-3</v>
      </c>
      <c r="D886" s="24">
        <v>5.0182461738586426E-2</v>
      </c>
      <c r="E886" s="24">
        <v>0.16176609700027544</v>
      </c>
      <c r="F886" s="24">
        <v>0</v>
      </c>
      <c r="I886" s="53">
        <v>0</v>
      </c>
      <c r="J886" s="53">
        <v>6919.3681702017784</v>
      </c>
      <c r="K886" s="53">
        <v>0</v>
      </c>
      <c r="L886" s="24">
        <v>0.87338858842849731</v>
      </c>
      <c r="M886" s="24">
        <v>0.81255745887756348</v>
      </c>
      <c r="N886" s="24">
        <v>0.30845138430595398</v>
      </c>
      <c r="P886" s="53">
        <v>15.336985549357578</v>
      </c>
      <c r="Q886" s="54">
        <v>533.98679986387413</v>
      </c>
      <c r="R886" s="54">
        <v>15.384684487466149</v>
      </c>
      <c r="S886" s="54">
        <v>602.03290001151436</v>
      </c>
      <c r="T886" s="54">
        <v>4.7698938108570843E-2</v>
      </c>
      <c r="U886" s="54">
        <v>68.046100147640232</v>
      </c>
      <c r="W886" s="69">
        <f t="shared" si="80"/>
        <v>1533164.5681358939</v>
      </c>
      <c r="X886" s="69">
        <f t="shared" si="81"/>
        <v>1537866.4158466035</v>
      </c>
      <c r="Y886" s="69">
        <f t="shared" si="78"/>
        <v>4701.8477107094441</v>
      </c>
      <c r="AA886" s="68">
        <f t="shared" si="82"/>
        <v>0</v>
      </c>
      <c r="AB886" s="68">
        <f t="shared" si="83"/>
        <v>1</v>
      </c>
      <c r="AC886" s="68">
        <f t="shared" si="79"/>
        <v>1</v>
      </c>
    </row>
    <row r="887" spans="1:29" x14ac:dyDescent="0.25">
      <c r="A887">
        <v>882</v>
      </c>
      <c r="C887" s="24">
        <v>1.6975194215774536E-2</v>
      </c>
      <c r="D887" s="24">
        <v>5.1486939191818237E-3</v>
      </c>
      <c r="E887" s="24">
        <v>0.15476910266566896</v>
      </c>
      <c r="F887" s="24">
        <v>0</v>
      </c>
      <c r="I887" s="53">
        <v>0</v>
      </c>
      <c r="J887" s="53">
        <v>4723.2420183718204</v>
      </c>
      <c r="K887" s="53">
        <v>0</v>
      </c>
      <c r="L887" s="24">
        <v>0.80846238136291504</v>
      </c>
      <c r="M887" s="24">
        <v>0.73106276988983154</v>
      </c>
      <c r="N887" s="24">
        <v>0.29638892412185669</v>
      </c>
      <c r="P887" s="53">
        <v>13.998782024565823</v>
      </c>
      <c r="Q887" s="54">
        <v>479.24525675566053</v>
      </c>
      <c r="R887" s="54">
        <v>14.031773463392359</v>
      </c>
      <c r="S887" s="54">
        <v>592.36707657837746</v>
      </c>
      <c r="T887" s="54">
        <v>3.2991438826535102E-2</v>
      </c>
      <c r="U887" s="54">
        <v>113.12181982271693</v>
      </c>
      <c r="W887" s="69">
        <f t="shared" si="80"/>
        <v>1399398.9571998266</v>
      </c>
      <c r="X887" s="69">
        <f t="shared" si="81"/>
        <v>1402584.9792626575</v>
      </c>
      <c r="Y887" s="69">
        <f t="shared" si="78"/>
        <v>3186.0220628307934</v>
      </c>
      <c r="AA887" s="68">
        <f t="shared" si="82"/>
        <v>0</v>
      </c>
      <c r="AB887" s="68">
        <f t="shared" si="83"/>
        <v>1</v>
      </c>
      <c r="AC887" s="68">
        <f t="shared" si="79"/>
        <v>1</v>
      </c>
    </row>
    <row r="888" spans="1:29" x14ac:dyDescent="0.25">
      <c r="A888">
        <v>883</v>
      </c>
      <c r="C888" s="24">
        <v>2.3623257875442505E-2</v>
      </c>
      <c r="D888" s="24">
        <v>1.0788589715957642E-2</v>
      </c>
      <c r="E888" s="24">
        <v>0.17399879687477002</v>
      </c>
      <c r="F888" s="24">
        <v>0</v>
      </c>
      <c r="I888" s="53">
        <v>0</v>
      </c>
      <c r="J888" s="53">
        <v>10792.315006256104</v>
      </c>
      <c r="K888" s="53">
        <v>0</v>
      </c>
      <c r="L888" s="24">
        <v>0.82097792625427246</v>
      </c>
      <c r="M888" s="24">
        <v>0.77280795574188232</v>
      </c>
      <c r="N888" s="24">
        <v>0.33871018886566162</v>
      </c>
      <c r="P888" s="53">
        <v>14.120034044033435</v>
      </c>
      <c r="Q888" s="54">
        <v>627.04484786444073</v>
      </c>
      <c r="R888" s="54">
        <v>14.151952107421915</v>
      </c>
      <c r="S888" s="54">
        <v>620.20639375251278</v>
      </c>
      <c r="T888" s="54">
        <v>3.1918063388479467E-2</v>
      </c>
      <c r="U888" s="54">
        <v>-6.8384541119279447</v>
      </c>
      <c r="W888" s="69">
        <f t="shared" si="80"/>
        <v>1411376.3595554791</v>
      </c>
      <c r="X888" s="69">
        <f t="shared" si="81"/>
        <v>1414575.0043484389</v>
      </c>
      <c r="Y888" s="69">
        <f t="shared" si="78"/>
        <v>3198.6447929598748</v>
      </c>
      <c r="AA888" s="68">
        <f t="shared" si="82"/>
        <v>0</v>
      </c>
      <c r="AB888" s="68">
        <f t="shared" si="83"/>
        <v>1</v>
      </c>
      <c r="AC888" s="68">
        <f t="shared" si="79"/>
        <v>1</v>
      </c>
    </row>
    <row r="889" spans="1:29" x14ac:dyDescent="0.25">
      <c r="A889">
        <v>884</v>
      </c>
      <c r="C889" s="24">
        <v>7.0898979902267456E-3</v>
      </c>
      <c r="D889" s="24">
        <v>1.7433643341064453E-2</v>
      </c>
      <c r="E889" s="24">
        <v>0.29081467084118062</v>
      </c>
      <c r="F889" s="24">
        <v>0</v>
      </c>
      <c r="I889" s="53">
        <v>0</v>
      </c>
      <c r="J889" s="53">
        <v>4056.6618554294109</v>
      </c>
      <c r="K889" s="53">
        <v>0</v>
      </c>
      <c r="L889" s="24">
        <v>0.84142333269119263</v>
      </c>
      <c r="M889" s="24">
        <v>0.78425323963165283</v>
      </c>
      <c r="N889" s="24">
        <v>0.31687736511230469</v>
      </c>
      <c r="P889" s="53">
        <v>14.690010463605612</v>
      </c>
      <c r="Q889" s="54">
        <v>533.47166945997787</v>
      </c>
      <c r="R889" s="54">
        <v>14.73724966197614</v>
      </c>
      <c r="S889" s="54">
        <v>620.22090583047384</v>
      </c>
      <c r="T889" s="54">
        <v>4.7239198370528257E-2</v>
      </c>
      <c r="U889" s="54">
        <v>86.749236370495964</v>
      </c>
      <c r="W889" s="69">
        <f t="shared" si="80"/>
        <v>1468467.5746911012</v>
      </c>
      <c r="X889" s="69">
        <f t="shared" si="81"/>
        <v>1473104.7452917837</v>
      </c>
      <c r="Y889" s="69">
        <f t="shared" si="78"/>
        <v>4637.1706006823297</v>
      </c>
      <c r="AA889" s="68">
        <f t="shared" si="82"/>
        <v>0</v>
      </c>
      <c r="AB889" s="68">
        <f t="shared" si="83"/>
        <v>1</v>
      </c>
      <c r="AC889" s="68">
        <f t="shared" si="79"/>
        <v>1</v>
      </c>
    </row>
    <row r="890" spans="1:29" x14ac:dyDescent="0.25">
      <c r="A890">
        <v>885</v>
      </c>
      <c r="C890" s="24">
        <v>3.0126690864562988E-2</v>
      </c>
      <c r="D890" s="24">
        <v>1.2659788131713867E-2</v>
      </c>
      <c r="E890" s="24">
        <v>0.18727899031384562</v>
      </c>
      <c r="F890" s="24">
        <v>0</v>
      </c>
      <c r="I890" s="53">
        <v>0</v>
      </c>
      <c r="J890" s="53">
        <v>4757.6148062944412</v>
      </c>
      <c r="K890" s="53">
        <v>0</v>
      </c>
      <c r="L890" s="24">
        <v>0.87435728311538696</v>
      </c>
      <c r="M890" s="24">
        <v>0.77268153429031372</v>
      </c>
      <c r="N890" s="24">
        <v>0.32501482963562012</v>
      </c>
      <c r="P890" s="53">
        <v>14.916536213296663</v>
      </c>
      <c r="Q890" s="54">
        <v>506.81553300480556</v>
      </c>
      <c r="R890" s="54">
        <v>14.967075227722518</v>
      </c>
      <c r="S890" s="54">
        <v>600.4672884130697</v>
      </c>
      <c r="T890" s="54">
        <v>5.0539014425854845E-2</v>
      </c>
      <c r="U890" s="54">
        <v>93.651755408264137</v>
      </c>
      <c r="W890" s="69">
        <f t="shared" si="80"/>
        <v>1491146.8057966616</v>
      </c>
      <c r="X890" s="69">
        <f t="shared" si="81"/>
        <v>1496107.0554838388</v>
      </c>
      <c r="Y890" s="69">
        <f t="shared" si="78"/>
        <v>4960.2496871772209</v>
      </c>
      <c r="AA890" s="68">
        <f t="shared" si="82"/>
        <v>0</v>
      </c>
      <c r="AB890" s="68">
        <f t="shared" si="83"/>
        <v>1</v>
      </c>
      <c r="AC890" s="68">
        <f t="shared" si="79"/>
        <v>1</v>
      </c>
    </row>
    <row r="891" spans="1:29" x14ac:dyDescent="0.25">
      <c r="A891">
        <v>886</v>
      </c>
      <c r="C891" s="24">
        <v>4.442065954208374E-3</v>
      </c>
      <c r="D891" s="24">
        <v>7.923617959022522E-3</v>
      </c>
      <c r="E891" s="24">
        <v>0.35915656399767654</v>
      </c>
      <c r="F891" s="24">
        <v>0</v>
      </c>
      <c r="I891" s="53">
        <v>0</v>
      </c>
      <c r="J891" s="53">
        <v>8066.8460577726364</v>
      </c>
      <c r="K891" s="53">
        <v>0</v>
      </c>
      <c r="L891" s="24">
        <v>0.86044195294380188</v>
      </c>
      <c r="M891" s="24">
        <v>0.7942802906036377</v>
      </c>
      <c r="N891" s="24">
        <v>0.22402667999267578</v>
      </c>
      <c r="P891" s="53">
        <v>15.082939595176933</v>
      </c>
      <c r="Q891" s="54">
        <v>557.73239743271256</v>
      </c>
      <c r="R891" s="54">
        <v>15.113459491409449</v>
      </c>
      <c r="S891" s="54">
        <v>638.53483769532863</v>
      </c>
      <c r="T891" s="54">
        <v>3.051989623251572E-2</v>
      </c>
      <c r="U891" s="54">
        <v>80.802440262616074</v>
      </c>
      <c r="W891" s="69">
        <f t="shared" si="80"/>
        <v>1507736.2271202607</v>
      </c>
      <c r="X891" s="69">
        <f t="shared" si="81"/>
        <v>1510707.4143032497</v>
      </c>
      <c r="Y891" s="69">
        <f t="shared" si="78"/>
        <v>2971.187182988956</v>
      </c>
      <c r="AA891" s="68">
        <f t="shared" si="82"/>
        <v>0</v>
      </c>
      <c r="AB891" s="68">
        <f t="shared" si="83"/>
        <v>1</v>
      </c>
      <c r="AC891" s="68">
        <f t="shared" si="79"/>
        <v>1</v>
      </c>
    </row>
    <row r="892" spans="1:29" x14ac:dyDescent="0.25">
      <c r="A892">
        <v>887</v>
      </c>
      <c r="C892" s="24">
        <v>4.0436983108520508E-2</v>
      </c>
      <c r="D892" s="24">
        <v>1.1203572154045105E-2</v>
      </c>
      <c r="E892" s="24">
        <v>0.30528156252880795</v>
      </c>
      <c r="F892" s="24">
        <v>0</v>
      </c>
      <c r="I892" s="53">
        <v>0</v>
      </c>
      <c r="J892" s="53">
        <v>7736.5059405565262</v>
      </c>
      <c r="K892" s="53">
        <v>0</v>
      </c>
      <c r="L892" s="24">
        <v>0.8435407280921936</v>
      </c>
      <c r="M892" s="24">
        <v>0.76580458879470825</v>
      </c>
      <c r="N892" s="24">
        <v>0.29484322667121887</v>
      </c>
      <c r="P892" s="53">
        <v>14.246627383999931</v>
      </c>
      <c r="Q892" s="54">
        <v>557.13853044521113</v>
      </c>
      <c r="R892" s="54">
        <v>14.281666522501284</v>
      </c>
      <c r="S892" s="54">
        <v>629.51170821050027</v>
      </c>
      <c r="T892" s="54">
        <v>3.5039138501353762E-2</v>
      </c>
      <c r="U892" s="54">
        <v>72.373177765289142</v>
      </c>
      <c r="W892" s="69">
        <f t="shared" si="80"/>
        <v>1424105.5998695479</v>
      </c>
      <c r="X892" s="69">
        <f t="shared" si="81"/>
        <v>1427537.1405419179</v>
      </c>
      <c r="Y892" s="69">
        <f t="shared" si="78"/>
        <v>3431.5406723700871</v>
      </c>
      <c r="AA892" s="68">
        <f t="shared" si="82"/>
        <v>0</v>
      </c>
      <c r="AB892" s="68">
        <f t="shared" si="83"/>
        <v>1</v>
      </c>
      <c r="AC892" s="68">
        <f t="shared" si="79"/>
        <v>1</v>
      </c>
    </row>
    <row r="893" spans="1:29" x14ac:dyDescent="0.25">
      <c r="A893">
        <v>888</v>
      </c>
      <c r="C893" s="24">
        <v>5.9176534414291382E-3</v>
      </c>
      <c r="D893" s="24">
        <v>1.1127099394798279E-2</v>
      </c>
      <c r="E893" s="24">
        <v>0.32439661507813622</v>
      </c>
      <c r="F893" s="24">
        <v>0</v>
      </c>
      <c r="I893" s="53">
        <v>0</v>
      </c>
      <c r="J893" s="53">
        <v>7251.957431435585</v>
      </c>
      <c r="K893" s="53">
        <v>0</v>
      </c>
      <c r="L893" s="24">
        <v>0.87287068367004395</v>
      </c>
      <c r="M893" s="24">
        <v>0.79103231430053711</v>
      </c>
      <c r="N893" s="24">
        <v>0.23476982116699219</v>
      </c>
      <c r="P893" s="53">
        <v>15.262343871436691</v>
      </c>
      <c r="Q893" s="54">
        <v>581.25117948363845</v>
      </c>
      <c r="R893" s="54">
        <v>15.305523936245352</v>
      </c>
      <c r="S893" s="54">
        <v>640.58742718549865</v>
      </c>
      <c r="T893" s="54">
        <v>4.3180064808661101E-2</v>
      </c>
      <c r="U893" s="54">
        <v>59.336247701860202</v>
      </c>
      <c r="W893" s="69">
        <f t="shared" si="80"/>
        <v>1525653.1359641855</v>
      </c>
      <c r="X893" s="69">
        <f t="shared" si="81"/>
        <v>1529911.8061973499</v>
      </c>
      <c r="Y893" s="69">
        <f t="shared" si="78"/>
        <v>4258.67023316425</v>
      </c>
      <c r="AA893" s="68">
        <f t="shared" si="82"/>
        <v>0</v>
      </c>
      <c r="AB893" s="68">
        <f t="shared" si="83"/>
        <v>1</v>
      </c>
      <c r="AC893" s="68">
        <f t="shared" si="79"/>
        <v>1</v>
      </c>
    </row>
    <row r="894" spans="1:29" x14ac:dyDescent="0.25">
      <c r="A894">
        <v>889</v>
      </c>
      <c r="C894" s="24">
        <v>2.2529870271682739E-2</v>
      </c>
      <c r="D894" s="24">
        <v>2.0759403705596924E-3</v>
      </c>
      <c r="E894" s="24">
        <v>0.20063223353787174</v>
      </c>
      <c r="F894" s="24">
        <v>0</v>
      </c>
      <c r="I894" s="53">
        <v>0</v>
      </c>
      <c r="J894" s="53">
        <v>4341.8887071311474</v>
      </c>
      <c r="K894" s="53">
        <v>0</v>
      </c>
      <c r="L894" s="24">
        <v>0.85206577181816101</v>
      </c>
      <c r="M894" s="24">
        <v>0.80203425884246826</v>
      </c>
      <c r="N894" s="24">
        <v>0.29716783761978149</v>
      </c>
      <c r="P894" s="53">
        <v>14.664638717487211</v>
      </c>
      <c r="Q894" s="54">
        <v>513.24563860518606</v>
      </c>
      <c r="R894" s="54">
        <v>14.701885414510004</v>
      </c>
      <c r="S894" s="54">
        <v>603.2696548422374</v>
      </c>
      <c r="T894" s="54">
        <v>3.7246697022792929E-2</v>
      </c>
      <c r="U894" s="54">
        <v>90.024016237051342</v>
      </c>
      <c r="W894" s="69">
        <f t="shared" si="80"/>
        <v>1465950.6261101158</v>
      </c>
      <c r="X894" s="69">
        <f t="shared" si="81"/>
        <v>1469585.271796158</v>
      </c>
      <c r="Y894" s="69">
        <f t="shared" si="78"/>
        <v>3634.6456860422413</v>
      </c>
      <c r="AA894" s="68">
        <f t="shared" si="82"/>
        <v>0</v>
      </c>
      <c r="AB894" s="68">
        <f t="shared" si="83"/>
        <v>1</v>
      </c>
      <c r="AC894" s="68">
        <f t="shared" si="79"/>
        <v>1</v>
      </c>
    </row>
    <row r="895" spans="1:29" x14ac:dyDescent="0.25">
      <c r="A895">
        <v>890</v>
      </c>
      <c r="C895" s="24">
        <v>2.2669047117233276E-2</v>
      </c>
      <c r="D895" s="24">
        <v>4.3305307626724243E-3</v>
      </c>
      <c r="E895" s="24">
        <v>0.52623062809912624</v>
      </c>
      <c r="F895" s="24">
        <v>0</v>
      </c>
      <c r="I895" s="53">
        <v>0</v>
      </c>
      <c r="J895" s="53">
        <v>7414.4359678030014</v>
      </c>
      <c r="K895" s="53">
        <v>0</v>
      </c>
      <c r="L895" s="24">
        <v>0.82305067777633667</v>
      </c>
      <c r="M895" s="24">
        <v>0.76543319225311279</v>
      </c>
      <c r="N895" s="24">
        <v>0.30192291736602783</v>
      </c>
      <c r="P895" s="53">
        <v>14.173479764434441</v>
      </c>
      <c r="Q895" s="54">
        <v>534.64468601540045</v>
      </c>
      <c r="R895" s="54">
        <v>14.189897473883853</v>
      </c>
      <c r="S895" s="54">
        <v>653.52368446765547</v>
      </c>
      <c r="T895" s="54">
        <v>1.6417709449411788E-2</v>
      </c>
      <c r="U895" s="54">
        <v>118.87899845225502</v>
      </c>
      <c r="W895" s="69">
        <f t="shared" si="80"/>
        <v>1416813.3317574288</v>
      </c>
      <c r="X895" s="69">
        <f t="shared" si="81"/>
        <v>1418336.2237039176</v>
      </c>
      <c r="Y895" s="69">
        <f t="shared" si="78"/>
        <v>1522.8919464889238</v>
      </c>
      <c r="AA895" s="68">
        <f t="shared" si="82"/>
        <v>0</v>
      </c>
      <c r="AB895" s="68">
        <f t="shared" si="83"/>
        <v>1</v>
      </c>
      <c r="AC895" s="68">
        <f t="shared" si="79"/>
        <v>1</v>
      </c>
    </row>
    <row r="896" spans="1:29" x14ac:dyDescent="0.25">
      <c r="A896">
        <v>891</v>
      </c>
      <c r="C896" s="24">
        <v>7.1434527635574341E-3</v>
      </c>
      <c r="D896" s="24">
        <v>1.6521543264389038E-2</v>
      </c>
      <c r="E896" s="24">
        <v>0.23412729952753633</v>
      </c>
      <c r="F896" s="24">
        <v>0</v>
      </c>
      <c r="I896" s="53">
        <v>0</v>
      </c>
      <c r="J896" s="53">
        <v>4707.8798525035381</v>
      </c>
      <c r="K896" s="53">
        <v>0</v>
      </c>
      <c r="L896" s="24">
        <v>0.88727664947509766</v>
      </c>
      <c r="M896" s="24">
        <v>0.74080300331115723</v>
      </c>
      <c r="N896" s="24">
        <v>0.30607885122299194</v>
      </c>
      <c r="P896" s="53">
        <v>15.477024291298067</v>
      </c>
      <c r="Q896" s="54">
        <v>514.6851263496535</v>
      </c>
      <c r="R896" s="54">
        <v>15.540630130384484</v>
      </c>
      <c r="S896" s="54">
        <v>607.68449313379131</v>
      </c>
      <c r="T896" s="54">
        <v>6.3605839086417149E-2</v>
      </c>
      <c r="U896" s="54">
        <v>92.999366784137806</v>
      </c>
      <c r="W896" s="69">
        <f t="shared" si="80"/>
        <v>1547187.744003457</v>
      </c>
      <c r="X896" s="69">
        <f t="shared" si="81"/>
        <v>1553455.3285453145</v>
      </c>
      <c r="Y896" s="69">
        <f t="shared" si="78"/>
        <v>6267.5845418575764</v>
      </c>
      <c r="AA896" s="68">
        <f t="shared" si="82"/>
        <v>0</v>
      </c>
      <c r="AB896" s="68">
        <f t="shared" si="83"/>
        <v>1</v>
      </c>
      <c r="AC896" s="68">
        <f t="shared" si="79"/>
        <v>1</v>
      </c>
    </row>
    <row r="897" spans="1:29" x14ac:dyDescent="0.25">
      <c r="A897">
        <v>892</v>
      </c>
      <c r="C897" s="24">
        <v>1.2999773025512695E-2</v>
      </c>
      <c r="D897" s="24">
        <v>8.0931186676025391E-3</v>
      </c>
      <c r="E897" s="24">
        <v>0.16647088847831523</v>
      </c>
      <c r="F897" s="24">
        <v>0</v>
      </c>
      <c r="I897" s="53">
        <v>0</v>
      </c>
      <c r="J897" s="53">
        <v>4564.0021562576294</v>
      </c>
      <c r="K897" s="53">
        <v>0</v>
      </c>
      <c r="L897" s="24">
        <v>0.84046101570129395</v>
      </c>
      <c r="M897" s="24">
        <v>0.73936188220977783</v>
      </c>
      <c r="N897" s="24">
        <v>0.25008392333984375</v>
      </c>
      <c r="P897" s="53">
        <v>14.592665784959214</v>
      </c>
      <c r="Q897" s="54">
        <v>495.68227820401529</v>
      </c>
      <c r="R897" s="54">
        <v>14.642394207880773</v>
      </c>
      <c r="S897" s="54">
        <v>596.20485933221653</v>
      </c>
      <c r="T897" s="54">
        <v>4.9728422921559101E-2</v>
      </c>
      <c r="U897" s="54">
        <v>100.52258112820124</v>
      </c>
      <c r="W897" s="69">
        <f t="shared" si="80"/>
        <v>1458770.8962177173</v>
      </c>
      <c r="X897" s="69">
        <f t="shared" si="81"/>
        <v>1463643.2159287452</v>
      </c>
      <c r="Y897" s="69">
        <f t="shared" si="78"/>
        <v>4872.3197110277088</v>
      </c>
      <c r="AA897" s="68">
        <f t="shared" si="82"/>
        <v>0</v>
      </c>
      <c r="AB897" s="68">
        <f t="shared" si="83"/>
        <v>1</v>
      </c>
      <c r="AC897" s="68">
        <f t="shared" si="79"/>
        <v>1</v>
      </c>
    </row>
    <row r="898" spans="1:29" x14ac:dyDescent="0.25">
      <c r="A898">
        <v>893</v>
      </c>
      <c r="C898" s="24">
        <v>1.1923849582672119E-2</v>
      </c>
      <c r="D898" s="24">
        <v>1.3095691800117493E-2</v>
      </c>
      <c r="E898" s="24">
        <v>0.42903460394688414</v>
      </c>
      <c r="F898" s="24">
        <v>0</v>
      </c>
      <c r="I898" s="53">
        <v>0</v>
      </c>
      <c r="J898" s="53">
        <v>7384.0003460645676</v>
      </c>
      <c r="K898" s="53">
        <v>0</v>
      </c>
      <c r="L898" s="24">
        <v>0.81483209133148193</v>
      </c>
      <c r="M898" s="24">
        <v>0.66811990737915039</v>
      </c>
      <c r="N898" s="24">
        <v>0.30068877339363098</v>
      </c>
      <c r="P898" s="53">
        <v>14.152015485277499</v>
      </c>
      <c r="Q898" s="54">
        <v>560.27147015587877</v>
      </c>
      <c r="R898" s="54">
        <v>14.191194148738623</v>
      </c>
      <c r="S898" s="54">
        <v>651.04739690777706</v>
      </c>
      <c r="T898" s="54">
        <v>3.9178663461123975E-2</v>
      </c>
      <c r="U898" s="54">
        <v>90.775926751898282</v>
      </c>
      <c r="W898" s="69">
        <f t="shared" si="80"/>
        <v>1414641.2770575942</v>
      </c>
      <c r="X898" s="69">
        <f t="shared" si="81"/>
        <v>1418468.3674769544</v>
      </c>
      <c r="Y898" s="69">
        <f t="shared" si="78"/>
        <v>3827.0904193604993</v>
      </c>
      <c r="AA898" s="68">
        <f t="shared" si="82"/>
        <v>0</v>
      </c>
      <c r="AB898" s="68">
        <f t="shared" si="83"/>
        <v>1</v>
      </c>
      <c r="AC898" s="68">
        <f t="shared" si="79"/>
        <v>1</v>
      </c>
    </row>
    <row r="899" spans="1:29" x14ac:dyDescent="0.25">
      <c r="A899">
        <v>894</v>
      </c>
      <c r="C899" s="24">
        <v>2.4835109710693359E-2</v>
      </c>
      <c r="D899" s="24">
        <v>2.6595562696456909E-2</v>
      </c>
      <c r="E899" s="24">
        <v>0.42310359993302538</v>
      </c>
      <c r="F899" s="24">
        <v>0</v>
      </c>
      <c r="I899" s="53">
        <v>0</v>
      </c>
      <c r="J899" s="53">
        <v>3886.7956027388573</v>
      </c>
      <c r="K899" s="53">
        <v>0</v>
      </c>
      <c r="L899" s="24">
        <v>0.87678521871566772</v>
      </c>
      <c r="M899" s="24">
        <v>0.8074343204498291</v>
      </c>
      <c r="N899" s="24">
        <v>0.27169299125671387</v>
      </c>
      <c r="P899" s="53">
        <v>15.035565331738356</v>
      </c>
      <c r="Q899" s="54">
        <v>501.67263583946976</v>
      </c>
      <c r="R899" s="54">
        <v>15.073827382414979</v>
      </c>
      <c r="S899" s="54">
        <v>625.05938951953863</v>
      </c>
      <c r="T899" s="54">
        <v>3.826205067662336E-2</v>
      </c>
      <c r="U899" s="54">
        <v>123.38675368006886</v>
      </c>
      <c r="W899" s="69">
        <f t="shared" si="80"/>
        <v>1503054.860537996</v>
      </c>
      <c r="X899" s="69">
        <f t="shared" si="81"/>
        <v>1506757.6788519784</v>
      </c>
      <c r="Y899" s="69">
        <f t="shared" si="78"/>
        <v>3702.8183139822672</v>
      </c>
      <c r="AA899" s="68">
        <f t="shared" si="82"/>
        <v>0</v>
      </c>
      <c r="AB899" s="68">
        <f t="shared" si="83"/>
        <v>1</v>
      </c>
      <c r="AC899" s="68">
        <f t="shared" si="79"/>
        <v>1</v>
      </c>
    </row>
    <row r="900" spans="1:29" x14ac:dyDescent="0.25">
      <c r="A900">
        <v>895</v>
      </c>
      <c r="C900" s="24">
        <v>2.198965847492218E-2</v>
      </c>
      <c r="D900" s="24">
        <v>3.2928466796875E-2</v>
      </c>
      <c r="E900" s="24">
        <v>0.28336188161109127</v>
      </c>
      <c r="F900" s="24">
        <v>0</v>
      </c>
      <c r="I900" s="53">
        <v>0</v>
      </c>
      <c r="J900" s="53">
        <v>4100.5364619195461</v>
      </c>
      <c r="K900" s="53">
        <v>0</v>
      </c>
      <c r="L900" s="24">
        <v>0.80984699726104736</v>
      </c>
      <c r="M900" s="24">
        <v>0.7800452709197998</v>
      </c>
      <c r="N900" s="24">
        <v>0.30855143070220947</v>
      </c>
      <c r="P900" s="53">
        <v>13.958595123721022</v>
      </c>
      <c r="Q900" s="54">
        <v>463.07862328141005</v>
      </c>
      <c r="R900" s="54">
        <v>13.98115723494085</v>
      </c>
      <c r="S900" s="54">
        <v>598.78270583226151</v>
      </c>
      <c r="T900" s="54">
        <v>2.2562111219828651E-2</v>
      </c>
      <c r="U900" s="54">
        <v>135.70408255085147</v>
      </c>
      <c r="W900" s="69">
        <f t="shared" si="80"/>
        <v>1395396.4337488208</v>
      </c>
      <c r="X900" s="69">
        <f t="shared" si="81"/>
        <v>1397516.9407882527</v>
      </c>
      <c r="Y900" s="69">
        <f t="shared" si="78"/>
        <v>2120.5070394320137</v>
      </c>
      <c r="AA900" s="68">
        <f t="shared" si="82"/>
        <v>0</v>
      </c>
      <c r="AB900" s="68">
        <f t="shared" si="83"/>
        <v>1</v>
      </c>
      <c r="AC900" s="68">
        <f t="shared" si="79"/>
        <v>1</v>
      </c>
    </row>
    <row r="901" spans="1:29" x14ac:dyDescent="0.25">
      <c r="A901">
        <v>896</v>
      </c>
      <c r="C901" s="24">
        <v>7.7895224094390869E-3</v>
      </c>
      <c r="D901" s="24">
        <v>2.5197207927703857E-2</v>
      </c>
      <c r="E901" s="24">
        <v>0.24534307271044692</v>
      </c>
      <c r="F901" s="24">
        <v>0</v>
      </c>
      <c r="I901" s="53">
        <v>0</v>
      </c>
      <c r="J901" s="53">
        <v>5107.7548414468765</v>
      </c>
      <c r="K901" s="53">
        <v>0</v>
      </c>
      <c r="L901" s="24">
        <v>0.84589636325836182</v>
      </c>
      <c r="M901" s="24">
        <v>0.68457508087158203</v>
      </c>
      <c r="N901" s="24">
        <v>0.27334529161453247</v>
      </c>
      <c r="P901" s="53">
        <v>14.744978187002374</v>
      </c>
      <c r="Q901" s="54">
        <v>498.9178240755889</v>
      </c>
      <c r="R901" s="54">
        <v>14.805186859752862</v>
      </c>
      <c r="S901" s="54">
        <v>605.10171005972052</v>
      </c>
      <c r="T901" s="54">
        <v>6.020867275048758E-2</v>
      </c>
      <c r="U901" s="54">
        <v>106.18388598413162</v>
      </c>
      <c r="W901" s="69">
        <f t="shared" si="80"/>
        <v>1473998.9008761619</v>
      </c>
      <c r="X901" s="69">
        <f t="shared" si="81"/>
        <v>1479913.5842652265</v>
      </c>
      <c r="Y901" s="69">
        <f t="shared" si="78"/>
        <v>5914.6833890646258</v>
      </c>
      <c r="AA901" s="68">
        <f t="shared" si="82"/>
        <v>0</v>
      </c>
      <c r="AB901" s="68">
        <f t="shared" si="83"/>
        <v>1</v>
      </c>
      <c r="AC901" s="68">
        <f t="shared" si="79"/>
        <v>1</v>
      </c>
    </row>
    <row r="902" spans="1:29" x14ac:dyDescent="0.25">
      <c r="A902">
        <v>897</v>
      </c>
      <c r="C902" s="24">
        <v>3.8085877895355225E-3</v>
      </c>
      <c r="D902" s="24">
        <v>1.9088685512542725E-2</v>
      </c>
      <c r="E902" s="24">
        <v>0.32446190707837291</v>
      </c>
      <c r="F902" s="24">
        <v>0</v>
      </c>
      <c r="I902" s="53">
        <v>0</v>
      </c>
      <c r="J902" s="53">
        <v>4463.1632044911385</v>
      </c>
      <c r="K902" s="53">
        <v>0</v>
      </c>
      <c r="L902" s="24">
        <v>0.88209331035614014</v>
      </c>
      <c r="M902" s="24">
        <v>0.77842003107070923</v>
      </c>
      <c r="N902" s="24">
        <v>0.29694792628288269</v>
      </c>
      <c r="P902" s="53">
        <v>15.455168409929106</v>
      </c>
      <c r="Q902" s="54">
        <v>502.49901048783539</v>
      </c>
      <c r="R902" s="54">
        <v>15.499717642029621</v>
      </c>
      <c r="S902" s="54">
        <v>614.63788633672664</v>
      </c>
      <c r="T902" s="54">
        <v>4.4549232100514757E-2</v>
      </c>
      <c r="U902" s="54">
        <v>112.13887584889125</v>
      </c>
      <c r="W902" s="69">
        <f t="shared" si="80"/>
        <v>1545014.3419824226</v>
      </c>
      <c r="X902" s="69">
        <f t="shared" si="81"/>
        <v>1549357.1263166254</v>
      </c>
      <c r="Y902" s="69">
        <f t="shared" si="78"/>
        <v>4342.7843342025844</v>
      </c>
      <c r="AA902" s="68">
        <f t="shared" si="82"/>
        <v>0</v>
      </c>
      <c r="AB902" s="68">
        <f t="shared" si="83"/>
        <v>1</v>
      </c>
      <c r="AC902" s="68">
        <f t="shared" si="79"/>
        <v>1</v>
      </c>
    </row>
    <row r="903" spans="1:29" x14ac:dyDescent="0.25">
      <c r="A903">
        <v>898</v>
      </c>
      <c r="C903" s="24">
        <v>2.8350651264190674E-2</v>
      </c>
      <c r="D903" s="24">
        <v>2.1061748266220093E-2</v>
      </c>
      <c r="E903" s="24">
        <v>0.30355594490111626</v>
      </c>
      <c r="F903" s="24">
        <v>0</v>
      </c>
      <c r="I903" s="53">
        <v>0</v>
      </c>
      <c r="J903" s="53">
        <v>3458.2219086587429</v>
      </c>
      <c r="K903" s="53">
        <v>0</v>
      </c>
      <c r="L903" s="24">
        <v>0.87880444526672363</v>
      </c>
      <c r="M903" s="24">
        <v>0.79373914003372192</v>
      </c>
      <c r="N903" s="24">
        <v>0.31414362788200378</v>
      </c>
      <c r="P903" s="53">
        <v>15.023987022889351</v>
      </c>
      <c r="Q903" s="54">
        <v>473.40766094855059</v>
      </c>
      <c r="R903" s="54">
        <v>15.064629161712295</v>
      </c>
      <c r="S903" s="54">
        <v>603.42464353200808</v>
      </c>
      <c r="T903" s="54">
        <v>4.0642138822944318E-2</v>
      </c>
      <c r="U903" s="54">
        <v>130.01698258345749</v>
      </c>
      <c r="W903" s="69">
        <f t="shared" si="80"/>
        <v>1501925.2946279866</v>
      </c>
      <c r="X903" s="69">
        <f t="shared" si="81"/>
        <v>1505859.4915276975</v>
      </c>
      <c r="Y903" s="69">
        <f t="shared" ref="Y903:Y966" si="84">T903*cRatio-U903</f>
        <v>3934.1968997109743</v>
      </c>
      <c r="AA903" s="68">
        <f t="shared" si="82"/>
        <v>0</v>
      </c>
      <c r="AB903" s="68">
        <f t="shared" si="83"/>
        <v>1</v>
      </c>
      <c r="AC903" s="68">
        <f t="shared" ref="AC903:AC966" si="85">IF(Y903&gt;0,1,0)</f>
        <v>1</v>
      </c>
    </row>
    <row r="904" spans="1:29" x14ac:dyDescent="0.25">
      <c r="A904">
        <v>899</v>
      </c>
      <c r="C904" s="24">
        <v>5.9682726860046387E-3</v>
      </c>
      <c r="D904" s="24">
        <v>2.0919978618621826E-2</v>
      </c>
      <c r="E904" s="24">
        <v>0.36777234587003349</v>
      </c>
      <c r="F904" s="24">
        <v>0</v>
      </c>
      <c r="I904" s="53">
        <v>0</v>
      </c>
      <c r="J904" s="53">
        <v>8655.6002497673035</v>
      </c>
      <c r="K904" s="53">
        <v>0</v>
      </c>
      <c r="L904" s="24">
        <v>0.80058789253234863</v>
      </c>
      <c r="M904" s="24">
        <v>0.78192579746246338</v>
      </c>
      <c r="N904" s="24">
        <v>0.32108688354492188</v>
      </c>
      <c r="P904" s="53">
        <v>14.020571086561642</v>
      </c>
      <c r="Q904" s="54">
        <v>601.99197277679662</v>
      </c>
      <c r="R904" s="54">
        <v>14.043292633353007</v>
      </c>
      <c r="S904" s="54">
        <v>656.47942606051902</v>
      </c>
      <c r="T904" s="54">
        <v>2.2721546791364844E-2</v>
      </c>
      <c r="U904" s="54">
        <v>54.487453283722402</v>
      </c>
      <c r="W904" s="69">
        <f t="shared" si="80"/>
        <v>1401455.1166833874</v>
      </c>
      <c r="X904" s="69">
        <f t="shared" si="81"/>
        <v>1403672.78390924</v>
      </c>
      <c r="Y904" s="69">
        <f t="shared" si="84"/>
        <v>2217.6672258527619</v>
      </c>
      <c r="AA904" s="68">
        <f t="shared" si="82"/>
        <v>0</v>
      </c>
      <c r="AB904" s="68">
        <f t="shared" si="83"/>
        <v>1</v>
      </c>
      <c r="AC904" s="68">
        <f t="shared" si="85"/>
        <v>1</v>
      </c>
    </row>
    <row r="905" spans="1:29" x14ac:dyDescent="0.25">
      <c r="A905">
        <v>900</v>
      </c>
      <c r="C905" s="24">
        <v>1.604914665222168E-3</v>
      </c>
      <c r="D905" s="24">
        <v>1.2513250112533569E-2</v>
      </c>
      <c r="E905" s="24">
        <v>0.31168418761929773</v>
      </c>
      <c r="F905" s="24">
        <v>0</v>
      </c>
      <c r="I905" s="53">
        <v>0</v>
      </c>
      <c r="J905" s="53">
        <v>7245.7082569599152</v>
      </c>
      <c r="K905" s="53">
        <v>0</v>
      </c>
      <c r="L905" s="24">
        <v>0.83101069927215576</v>
      </c>
      <c r="M905" s="24">
        <v>0.78545999526977539</v>
      </c>
      <c r="N905" s="24">
        <v>0.32367479801177979</v>
      </c>
      <c r="P905" s="53">
        <v>14.610239970563818</v>
      </c>
      <c r="Q905" s="54">
        <v>570.45247674054508</v>
      </c>
      <c r="R905" s="54">
        <v>14.640842884440209</v>
      </c>
      <c r="S905" s="54">
        <v>634.81857147375422</v>
      </c>
      <c r="T905" s="54">
        <v>3.0602913876391469E-2</v>
      </c>
      <c r="U905" s="54">
        <v>64.366094733209138</v>
      </c>
      <c r="W905" s="69">
        <f t="shared" si="80"/>
        <v>1460453.5445796412</v>
      </c>
      <c r="X905" s="69">
        <f t="shared" si="81"/>
        <v>1463449.4698725473</v>
      </c>
      <c r="Y905" s="69">
        <f t="shared" si="84"/>
        <v>2995.9252929059376</v>
      </c>
      <c r="AA905" s="68">
        <f t="shared" si="82"/>
        <v>0</v>
      </c>
      <c r="AB905" s="68">
        <f t="shared" si="83"/>
        <v>1</v>
      </c>
      <c r="AC905" s="68">
        <f t="shared" si="85"/>
        <v>1</v>
      </c>
    </row>
    <row r="906" spans="1:29" x14ac:dyDescent="0.25">
      <c r="A906">
        <v>901</v>
      </c>
      <c r="C906" s="24">
        <v>2.4480313062667847E-2</v>
      </c>
      <c r="D906" s="24">
        <v>2.9241621494293213E-2</v>
      </c>
      <c r="E906" s="24">
        <v>0.30613739602381929</v>
      </c>
      <c r="F906" s="24">
        <v>0</v>
      </c>
      <c r="I906" s="53">
        <v>0</v>
      </c>
      <c r="J906" s="53">
        <v>3907.056525349617</v>
      </c>
      <c r="K906" s="53">
        <v>0</v>
      </c>
      <c r="L906" s="24">
        <v>0.79765486717224121</v>
      </c>
      <c r="M906" s="24">
        <v>0.74633800983428955</v>
      </c>
      <c r="N906" s="24">
        <v>0.32212376594543457</v>
      </c>
      <c r="P906" s="53">
        <v>13.705354041847311</v>
      </c>
      <c r="Q906" s="54">
        <v>471.27478560127474</v>
      </c>
      <c r="R906" s="54">
        <v>13.732392592967257</v>
      </c>
      <c r="S906" s="54">
        <v>602.89125085566127</v>
      </c>
      <c r="T906" s="54">
        <v>2.7038551119945353E-2</v>
      </c>
      <c r="U906" s="54">
        <v>131.61646525438653</v>
      </c>
      <c r="W906" s="69">
        <f t="shared" ref="W906:W969" si="86">P906*cRatio-Q906</f>
        <v>1370064.1293991299</v>
      </c>
      <c r="X906" s="69">
        <f t="shared" ref="X906:X969" si="87">R906*cRatio-S906</f>
        <v>1372636.36804587</v>
      </c>
      <c r="Y906" s="69">
        <f t="shared" si="84"/>
        <v>2572.2386467401489</v>
      </c>
      <c r="AA906" s="68">
        <f t="shared" ref="AA906:AA969" si="88">IF(MAX(W906:X906)=W906,1,0)</f>
        <v>0</v>
      </c>
      <c r="AB906" s="68">
        <f t="shared" ref="AB906:AB969" si="89">IF(MAX(W906:X906)=X906,1,0)</f>
        <v>1</v>
      </c>
      <c r="AC906" s="68">
        <f t="shared" si="85"/>
        <v>1</v>
      </c>
    </row>
    <row r="907" spans="1:29" x14ac:dyDescent="0.25">
      <c r="A907">
        <v>902</v>
      </c>
      <c r="C907" s="24">
        <v>1.0428786277770996E-2</v>
      </c>
      <c r="D907" s="24">
        <v>2.4919211864471436E-2</v>
      </c>
      <c r="E907" s="24">
        <v>0.29906703336805396</v>
      </c>
      <c r="F907" s="24">
        <v>0</v>
      </c>
      <c r="I907" s="53">
        <v>0</v>
      </c>
      <c r="J907" s="53">
        <v>3656.5843038260937</v>
      </c>
      <c r="K907" s="53">
        <v>0</v>
      </c>
      <c r="L907" s="24">
        <v>0.83549052476882935</v>
      </c>
      <c r="M907" s="24">
        <v>0.78488415479660034</v>
      </c>
      <c r="N907" s="24">
        <v>0.30010566115379333</v>
      </c>
      <c r="P907" s="53">
        <v>14.553625759190883</v>
      </c>
      <c r="Q907" s="54">
        <v>480.66688526367625</v>
      </c>
      <c r="R907" s="54">
        <v>14.588574097154675</v>
      </c>
      <c r="S907" s="54">
        <v>605.28242324391874</v>
      </c>
      <c r="T907" s="54">
        <v>3.4948337963792042E-2</v>
      </c>
      <c r="U907" s="54">
        <v>124.61553798024249</v>
      </c>
      <c r="W907" s="69">
        <f t="shared" si="86"/>
        <v>1454881.9090338245</v>
      </c>
      <c r="X907" s="69">
        <f t="shared" si="87"/>
        <v>1458252.1272922237</v>
      </c>
      <c r="Y907" s="69">
        <f t="shared" si="84"/>
        <v>3370.2182583989616</v>
      </c>
      <c r="AA907" s="68">
        <f t="shared" si="88"/>
        <v>0</v>
      </c>
      <c r="AB907" s="68">
        <f t="shared" si="89"/>
        <v>1</v>
      </c>
      <c r="AC907" s="68">
        <f t="shared" si="85"/>
        <v>1</v>
      </c>
    </row>
    <row r="908" spans="1:29" x14ac:dyDescent="0.25">
      <c r="A908">
        <v>903</v>
      </c>
      <c r="C908" s="24">
        <v>2.0340383052825928E-3</v>
      </c>
      <c r="D908" s="24">
        <v>3.4510791301727295E-3</v>
      </c>
      <c r="E908" s="24">
        <v>0.14777353583592884</v>
      </c>
      <c r="F908" s="24">
        <v>0</v>
      </c>
      <c r="I908" s="53">
        <v>0</v>
      </c>
      <c r="J908" s="53">
        <v>4007.2435513138771</v>
      </c>
      <c r="K908" s="53">
        <v>0</v>
      </c>
      <c r="L908" s="24">
        <v>0.86790257692337036</v>
      </c>
      <c r="M908" s="24">
        <v>0.74874883890151978</v>
      </c>
      <c r="N908" s="24">
        <v>0.27358794212341309</v>
      </c>
      <c r="P908" s="53">
        <v>15.238672177403961</v>
      </c>
      <c r="Q908" s="54">
        <v>477.69157433247904</v>
      </c>
      <c r="R908" s="54">
        <v>15.289991648382596</v>
      </c>
      <c r="S908" s="54">
        <v>591.55967153803169</v>
      </c>
      <c r="T908" s="54">
        <v>5.1319470978635096E-2</v>
      </c>
      <c r="U908" s="54">
        <v>113.86809720555266</v>
      </c>
      <c r="W908" s="69">
        <f t="shared" si="86"/>
        <v>1523389.5261660635</v>
      </c>
      <c r="X908" s="69">
        <f t="shared" si="87"/>
        <v>1528407.6051667216</v>
      </c>
      <c r="Y908" s="69">
        <f t="shared" si="84"/>
        <v>5018.0790006579573</v>
      </c>
      <c r="AA908" s="68">
        <f t="shared" si="88"/>
        <v>0</v>
      </c>
      <c r="AB908" s="68">
        <f t="shared" si="89"/>
        <v>1</v>
      </c>
      <c r="AC908" s="68">
        <f t="shared" si="85"/>
        <v>1</v>
      </c>
    </row>
    <row r="909" spans="1:29" x14ac:dyDescent="0.25">
      <c r="A909">
        <v>904</v>
      </c>
      <c r="C909" s="24">
        <v>4.9783885478973389E-3</v>
      </c>
      <c r="D909" s="24">
        <v>8.0608576536178589E-3</v>
      </c>
      <c r="E909" s="24">
        <v>0.12276717355526279</v>
      </c>
      <c r="F909" s="24">
        <v>0</v>
      </c>
      <c r="I909" s="53">
        <v>0</v>
      </c>
      <c r="J909" s="53">
        <v>3828.7625648081303</v>
      </c>
      <c r="K909" s="53">
        <v>0</v>
      </c>
      <c r="L909" s="24">
        <v>0.8261033296585083</v>
      </c>
      <c r="M909" s="24">
        <v>0.74405443668365479</v>
      </c>
      <c r="N909" s="24">
        <v>0.26245641708374023</v>
      </c>
      <c r="P909" s="53">
        <v>14.476426662797522</v>
      </c>
      <c r="Q909" s="54">
        <v>461.58324629882492</v>
      </c>
      <c r="R909" s="54">
        <v>14.513947155752152</v>
      </c>
      <c r="S909" s="54">
        <v>587.41204035151497</v>
      </c>
      <c r="T909" s="54">
        <v>3.7520492954630669E-2</v>
      </c>
      <c r="U909" s="54">
        <v>125.82879405269006</v>
      </c>
      <c r="W909" s="69">
        <f t="shared" si="86"/>
        <v>1447181.0830334534</v>
      </c>
      <c r="X909" s="69">
        <f t="shared" si="87"/>
        <v>1450807.3035348637</v>
      </c>
      <c r="Y909" s="69">
        <f t="shared" si="84"/>
        <v>3626.2205014103765</v>
      </c>
      <c r="AA909" s="68">
        <f t="shared" si="88"/>
        <v>0</v>
      </c>
      <c r="AB909" s="68">
        <f t="shared" si="89"/>
        <v>1</v>
      </c>
      <c r="AC909" s="68">
        <f t="shared" si="85"/>
        <v>1</v>
      </c>
    </row>
    <row r="910" spans="1:29" x14ac:dyDescent="0.25">
      <c r="A910">
        <v>905</v>
      </c>
      <c r="C910" s="24">
        <v>1.7119795083999634E-2</v>
      </c>
      <c r="D910" s="24">
        <v>3.5212814807891846E-2</v>
      </c>
      <c r="E910" s="24">
        <v>0.30660870180819344</v>
      </c>
      <c r="F910" s="24">
        <v>0</v>
      </c>
      <c r="I910" s="53">
        <v>0</v>
      </c>
      <c r="J910" s="53">
        <v>5906.8016707897186</v>
      </c>
      <c r="K910" s="53">
        <v>0</v>
      </c>
      <c r="L910" s="24">
        <v>0.8322567343711853</v>
      </c>
      <c r="M910" s="24">
        <v>0.74616289138793945</v>
      </c>
      <c r="N910" s="24">
        <v>0.36820507049560547</v>
      </c>
      <c r="P910" s="53">
        <v>14.367652447281403</v>
      </c>
      <c r="Q910" s="54">
        <v>575.65503026457202</v>
      </c>
      <c r="R910" s="54">
        <v>14.423450637981263</v>
      </c>
      <c r="S910" s="54">
        <v>635.81088262193418</v>
      </c>
      <c r="T910" s="54">
        <v>5.5798190699860584E-2</v>
      </c>
      <c r="U910" s="54">
        <v>60.155852357362164</v>
      </c>
      <c r="W910" s="69">
        <f t="shared" si="86"/>
        <v>1436189.5896978758</v>
      </c>
      <c r="X910" s="69">
        <f t="shared" si="87"/>
        <v>1441709.2529155044</v>
      </c>
      <c r="Y910" s="69">
        <f t="shared" si="84"/>
        <v>5519.6632176286967</v>
      </c>
      <c r="AA910" s="68">
        <f t="shared" si="88"/>
        <v>0</v>
      </c>
      <c r="AB910" s="68">
        <f t="shared" si="89"/>
        <v>1</v>
      </c>
      <c r="AC910" s="68">
        <f t="shared" si="85"/>
        <v>1</v>
      </c>
    </row>
    <row r="911" spans="1:29" x14ac:dyDescent="0.25">
      <c r="A911">
        <v>906</v>
      </c>
      <c r="C911" s="24">
        <v>1.9663870334625244E-3</v>
      </c>
      <c r="D911" s="24">
        <v>8.6822509765625E-3</v>
      </c>
      <c r="E911" s="24">
        <v>0.27435303409259276</v>
      </c>
      <c r="F911" s="24">
        <v>0</v>
      </c>
      <c r="I911" s="53">
        <v>0</v>
      </c>
      <c r="J911" s="53">
        <v>5451.5083320438862</v>
      </c>
      <c r="K911" s="53">
        <v>0</v>
      </c>
      <c r="L911" s="24">
        <v>0.87434977293014526</v>
      </c>
      <c r="M911" s="24">
        <v>0.7191387414932251</v>
      </c>
      <c r="N911" s="24">
        <v>0.32524019479751587</v>
      </c>
      <c r="P911" s="53">
        <v>15.325672006551725</v>
      </c>
      <c r="Q911" s="54">
        <v>534.96049157557184</v>
      </c>
      <c r="R911" s="54">
        <v>15.389108761685199</v>
      </c>
      <c r="S911" s="54">
        <v>618.35537252966935</v>
      </c>
      <c r="T911" s="54">
        <v>6.3436755133473355E-2</v>
      </c>
      <c r="U911" s="54">
        <v>83.394880954097516</v>
      </c>
      <c r="W911" s="69">
        <f t="shared" si="86"/>
        <v>1532032.240163597</v>
      </c>
      <c r="X911" s="69">
        <f t="shared" si="87"/>
        <v>1538292.5207959902</v>
      </c>
      <c r="Y911" s="69">
        <f t="shared" si="84"/>
        <v>6260.2806323932382</v>
      </c>
      <c r="AA911" s="68">
        <f t="shared" si="88"/>
        <v>0</v>
      </c>
      <c r="AB911" s="68">
        <f t="shared" si="89"/>
        <v>1</v>
      </c>
      <c r="AC911" s="68">
        <f t="shared" si="85"/>
        <v>1</v>
      </c>
    </row>
    <row r="912" spans="1:29" x14ac:dyDescent="0.25">
      <c r="A912">
        <v>907</v>
      </c>
      <c r="C912" s="24">
        <v>1.3542234897613525E-2</v>
      </c>
      <c r="D912" s="24">
        <v>1.8922686576843262E-2</v>
      </c>
      <c r="E912" s="24">
        <v>0.44354998762663805</v>
      </c>
      <c r="F912" s="24">
        <v>0</v>
      </c>
      <c r="I912" s="53">
        <v>0</v>
      </c>
      <c r="J912" s="53">
        <v>2866.1824762821198</v>
      </c>
      <c r="K912" s="53">
        <v>0</v>
      </c>
      <c r="L912" s="24">
        <v>0.80817806720733643</v>
      </c>
      <c r="M912" s="24">
        <v>0.75692510604858398</v>
      </c>
      <c r="N912" s="24">
        <v>0.33815383911132813</v>
      </c>
      <c r="P912" s="53">
        <v>14.045285209086638</v>
      </c>
      <c r="Q912" s="54">
        <v>447.26891215227289</v>
      </c>
      <c r="R912" s="54">
        <v>14.065519332474828</v>
      </c>
      <c r="S912" s="54">
        <v>602.86438599885105</v>
      </c>
      <c r="T912" s="54">
        <v>2.0234123388190639E-2</v>
      </c>
      <c r="U912" s="54">
        <v>155.59547384657816</v>
      </c>
      <c r="W912" s="69">
        <f t="shared" si="86"/>
        <v>1404081.2519965114</v>
      </c>
      <c r="X912" s="69">
        <f t="shared" si="87"/>
        <v>1405949.0688614841</v>
      </c>
      <c r="Y912" s="69">
        <f t="shared" si="84"/>
        <v>1867.8168649724857</v>
      </c>
      <c r="AA912" s="68">
        <f t="shared" si="88"/>
        <v>0</v>
      </c>
      <c r="AB912" s="68">
        <f t="shared" si="89"/>
        <v>1</v>
      </c>
      <c r="AC912" s="68">
        <f t="shared" si="85"/>
        <v>1</v>
      </c>
    </row>
    <row r="913" spans="1:29" x14ac:dyDescent="0.25">
      <c r="A913">
        <v>908</v>
      </c>
      <c r="C913" s="24">
        <v>8.8986009359359741E-3</v>
      </c>
      <c r="D913" s="24">
        <v>1.4204412698745728E-2</v>
      </c>
      <c r="E913" s="24">
        <v>0.35599390744590381</v>
      </c>
      <c r="F913" s="24">
        <v>0</v>
      </c>
      <c r="I913" s="53">
        <v>0</v>
      </c>
      <c r="J913" s="53">
        <v>4725.2047806978226</v>
      </c>
      <c r="K913" s="53">
        <v>0</v>
      </c>
      <c r="L913" s="24">
        <v>0.89339172840118408</v>
      </c>
      <c r="M913" s="24">
        <v>0.78740143775939941</v>
      </c>
      <c r="N913" s="24">
        <v>0.28142458200454712</v>
      </c>
      <c r="P913" s="53">
        <v>15.580628096215806</v>
      </c>
      <c r="Q913" s="54">
        <v>495.80684752547637</v>
      </c>
      <c r="R913" s="54">
        <v>15.61864635751683</v>
      </c>
      <c r="S913" s="54">
        <v>615.62114450893557</v>
      </c>
      <c r="T913" s="54">
        <v>3.8018261301024481E-2</v>
      </c>
      <c r="U913" s="54">
        <v>119.8142969834592</v>
      </c>
      <c r="W913" s="69">
        <f t="shared" si="86"/>
        <v>1557567.0027740551</v>
      </c>
      <c r="X913" s="69">
        <f t="shared" si="87"/>
        <v>1561249.0146071741</v>
      </c>
      <c r="Y913" s="69">
        <f t="shared" si="84"/>
        <v>3682.0118331189888</v>
      </c>
      <c r="AA913" s="68">
        <f t="shared" si="88"/>
        <v>0</v>
      </c>
      <c r="AB913" s="68">
        <f t="shared" si="89"/>
        <v>1</v>
      </c>
      <c r="AC913" s="68">
        <f t="shared" si="85"/>
        <v>1</v>
      </c>
    </row>
    <row r="914" spans="1:29" x14ac:dyDescent="0.25">
      <c r="A914">
        <v>909</v>
      </c>
      <c r="C914" s="24">
        <v>4.7413468360900879E-2</v>
      </c>
      <c r="D914" s="24">
        <v>1.7587319016456604E-2</v>
      </c>
      <c r="E914" s="24">
        <v>0.16280294328654249</v>
      </c>
      <c r="F914" s="24">
        <v>0</v>
      </c>
      <c r="I914" s="53">
        <v>0</v>
      </c>
      <c r="J914" s="53">
        <v>4598.638042807579</v>
      </c>
      <c r="K914" s="53">
        <v>0</v>
      </c>
      <c r="L914" s="24">
        <v>0.87904441356658936</v>
      </c>
      <c r="M914" s="24">
        <v>0.80213117599487305</v>
      </c>
      <c r="N914" s="24">
        <v>0.32955265045166016</v>
      </c>
      <c r="P914" s="53">
        <v>14.745039259968141</v>
      </c>
      <c r="Q914" s="54">
        <v>479.90529881475754</v>
      </c>
      <c r="R914" s="54">
        <v>14.78329301511684</v>
      </c>
      <c r="S914" s="54">
        <v>593.18128659619219</v>
      </c>
      <c r="T914" s="54">
        <v>3.8253755148698332E-2</v>
      </c>
      <c r="U914" s="54">
        <v>113.27598778143465</v>
      </c>
      <c r="W914" s="69">
        <f t="shared" si="86"/>
        <v>1474024.0206979995</v>
      </c>
      <c r="X914" s="69">
        <f t="shared" si="87"/>
        <v>1477736.1202250877</v>
      </c>
      <c r="Y914" s="69">
        <f t="shared" si="84"/>
        <v>3712.0995270883986</v>
      </c>
      <c r="AA914" s="68">
        <f t="shared" si="88"/>
        <v>0</v>
      </c>
      <c r="AB914" s="68">
        <f t="shared" si="89"/>
        <v>1</v>
      </c>
      <c r="AC914" s="68">
        <f t="shared" si="85"/>
        <v>1</v>
      </c>
    </row>
    <row r="915" spans="1:29" x14ac:dyDescent="0.25">
      <c r="A915">
        <v>910</v>
      </c>
      <c r="C915" s="24">
        <v>1.7814427614212036E-2</v>
      </c>
      <c r="D915" s="24">
        <v>5.1391869783401489E-3</v>
      </c>
      <c r="E915" s="24">
        <v>0.29834060994941747</v>
      </c>
      <c r="F915" s="24">
        <v>0</v>
      </c>
      <c r="I915" s="53">
        <v>0</v>
      </c>
      <c r="J915" s="53">
        <v>7659.8953455686569</v>
      </c>
      <c r="K915" s="53">
        <v>0</v>
      </c>
      <c r="L915" s="24">
        <v>0.89073598384857178</v>
      </c>
      <c r="M915" s="24">
        <v>0.70218241214752197</v>
      </c>
      <c r="N915" s="24">
        <v>0.29063087701797485</v>
      </c>
      <c r="P915" s="53">
        <v>15.381085549317746</v>
      </c>
      <c r="Q915" s="54">
        <v>542.0618126258164</v>
      </c>
      <c r="R915" s="54">
        <v>15.431509444611198</v>
      </c>
      <c r="S915" s="54">
        <v>623.61831757457389</v>
      </c>
      <c r="T915" s="54">
        <v>5.0423895293452148E-2</v>
      </c>
      <c r="U915" s="54">
        <v>81.556504948757492</v>
      </c>
      <c r="W915" s="69">
        <f t="shared" si="86"/>
        <v>1537566.4931191488</v>
      </c>
      <c r="X915" s="69">
        <f t="shared" si="87"/>
        <v>1542527.3261435453</v>
      </c>
      <c r="Y915" s="69">
        <f t="shared" si="84"/>
        <v>4960.8330243964574</v>
      </c>
      <c r="AA915" s="68">
        <f t="shared" si="88"/>
        <v>0</v>
      </c>
      <c r="AB915" s="68">
        <f t="shared" si="89"/>
        <v>1</v>
      </c>
      <c r="AC915" s="68">
        <f t="shared" si="85"/>
        <v>1</v>
      </c>
    </row>
    <row r="916" spans="1:29" x14ac:dyDescent="0.25">
      <c r="A916">
        <v>911</v>
      </c>
      <c r="C916" s="24">
        <v>2.5791376829147339E-2</v>
      </c>
      <c r="D916" s="24">
        <v>2.584385871887207E-2</v>
      </c>
      <c r="E916" s="24">
        <v>0.34834488481499098</v>
      </c>
      <c r="F916" s="24">
        <v>0</v>
      </c>
      <c r="I916" s="53">
        <v>0</v>
      </c>
      <c r="J916" s="53">
        <v>8983.854204416275</v>
      </c>
      <c r="K916" s="53">
        <v>0</v>
      </c>
      <c r="L916" s="24">
        <v>0.84919685125350952</v>
      </c>
      <c r="M916" s="24">
        <v>0.78426456451416016</v>
      </c>
      <c r="N916" s="24">
        <v>0.30263715982437134</v>
      </c>
      <c r="P916" s="53">
        <v>14.58052735609964</v>
      </c>
      <c r="Q916" s="54">
        <v>515.80089939976926</v>
      </c>
      <c r="R916" s="54">
        <v>14.601576038329473</v>
      </c>
      <c r="S916" s="54">
        <v>621.76212178635183</v>
      </c>
      <c r="T916" s="54">
        <v>2.1048682229832139E-2</v>
      </c>
      <c r="U916" s="54">
        <v>105.96122238658256</v>
      </c>
      <c r="W916" s="69">
        <f t="shared" si="86"/>
        <v>1457536.9347105643</v>
      </c>
      <c r="X916" s="69">
        <f t="shared" si="87"/>
        <v>1459535.841711161</v>
      </c>
      <c r="Y916" s="69">
        <f t="shared" si="84"/>
        <v>1998.9070005966314</v>
      </c>
      <c r="AA916" s="68">
        <f t="shared" si="88"/>
        <v>0</v>
      </c>
      <c r="AB916" s="68">
        <f t="shared" si="89"/>
        <v>1</v>
      </c>
      <c r="AC916" s="68">
        <f t="shared" si="85"/>
        <v>1</v>
      </c>
    </row>
    <row r="917" spans="1:29" x14ac:dyDescent="0.25">
      <c r="A917">
        <v>912</v>
      </c>
      <c r="C917" s="24">
        <v>1.3363435864448547E-2</v>
      </c>
      <c r="D917" s="24">
        <v>4.7946572303771973E-3</v>
      </c>
      <c r="E917" s="24">
        <v>0.19532160396629919</v>
      </c>
      <c r="F917" s="24">
        <v>0</v>
      </c>
      <c r="I917" s="53">
        <v>0</v>
      </c>
      <c r="J917" s="53">
        <v>4878.3491365611553</v>
      </c>
      <c r="K917" s="53">
        <v>0</v>
      </c>
      <c r="L917" s="24">
        <v>0.85027596354484558</v>
      </c>
      <c r="M917" s="24">
        <v>0.75970518589019775</v>
      </c>
      <c r="N917" s="24">
        <v>0.29389238357543945</v>
      </c>
      <c r="P917" s="53">
        <v>14.752055637357641</v>
      </c>
      <c r="Q917" s="54">
        <v>541.45887552106649</v>
      </c>
      <c r="R917" s="54">
        <v>14.805029343478427</v>
      </c>
      <c r="S917" s="54">
        <v>608.27461372042239</v>
      </c>
      <c r="T917" s="54">
        <v>5.2973706120786446E-2</v>
      </c>
      <c r="U917" s="54">
        <v>66.815738199355906</v>
      </c>
      <c r="W917" s="69">
        <f t="shared" si="86"/>
        <v>1474664.1048602429</v>
      </c>
      <c r="X917" s="69">
        <f t="shared" si="87"/>
        <v>1479894.6597341225</v>
      </c>
      <c r="Y917" s="69">
        <f t="shared" si="84"/>
        <v>5230.5548738792886</v>
      </c>
      <c r="AA917" s="68">
        <f t="shared" si="88"/>
        <v>0</v>
      </c>
      <c r="AB917" s="68">
        <f t="shared" si="89"/>
        <v>1</v>
      </c>
      <c r="AC917" s="68">
        <f t="shared" si="85"/>
        <v>1</v>
      </c>
    </row>
    <row r="918" spans="1:29" x14ac:dyDescent="0.25">
      <c r="A918">
        <v>913</v>
      </c>
      <c r="C918" s="24">
        <v>3.1931102275848389E-3</v>
      </c>
      <c r="D918" s="24">
        <v>1.0053619742393494E-2</v>
      </c>
      <c r="E918" s="24">
        <v>0.22139158689684113</v>
      </c>
      <c r="F918" s="24">
        <v>0</v>
      </c>
      <c r="I918" s="53">
        <v>0</v>
      </c>
      <c r="J918" s="53">
        <v>4479.1260734200478</v>
      </c>
      <c r="K918" s="53">
        <v>0</v>
      </c>
      <c r="L918" s="24">
        <v>0.86678022146224976</v>
      </c>
      <c r="M918" s="24">
        <v>0.74316632747650146</v>
      </c>
      <c r="N918" s="24">
        <v>0.27820539474487305</v>
      </c>
      <c r="P918" s="53">
        <v>15.192000221685873</v>
      </c>
      <c r="Q918" s="54">
        <v>494.25923533614849</v>
      </c>
      <c r="R918" s="54">
        <v>15.245870038636047</v>
      </c>
      <c r="S918" s="54">
        <v>601.54888708566477</v>
      </c>
      <c r="T918" s="54">
        <v>5.3869816950173899E-2</v>
      </c>
      <c r="U918" s="54">
        <v>107.28965174951628</v>
      </c>
      <c r="W918" s="69">
        <f t="shared" si="86"/>
        <v>1518705.7629332512</v>
      </c>
      <c r="X918" s="69">
        <f t="shared" si="87"/>
        <v>1523985.4549765191</v>
      </c>
      <c r="Y918" s="69">
        <f t="shared" si="84"/>
        <v>5279.6920432678735</v>
      </c>
      <c r="AA918" s="68">
        <f t="shared" si="88"/>
        <v>0</v>
      </c>
      <c r="AB918" s="68">
        <f t="shared" si="89"/>
        <v>1</v>
      </c>
      <c r="AC918" s="68">
        <f t="shared" si="85"/>
        <v>1</v>
      </c>
    </row>
    <row r="919" spans="1:29" x14ac:dyDescent="0.25">
      <c r="A919">
        <v>914</v>
      </c>
      <c r="C919" s="24">
        <v>2.2141203284263611E-2</v>
      </c>
      <c r="D919" s="24">
        <v>6.3800811767578125E-2</v>
      </c>
      <c r="E919" s="24">
        <v>0.36745241182413213</v>
      </c>
      <c r="F919" s="24">
        <v>0</v>
      </c>
      <c r="I919" s="53">
        <v>0</v>
      </c>
      <c r="J919" s="53">
        <v>6514.8342400789261</v>
      </c>
      <c r="K919" s="53">
        <v>0</v>
      </c>
      <c r="L919" s="24">
        <v>0.86002147197723389</v>
      </c>
      <c r="M919" s="24">
        <v>0.72080475091934204</v>
      </c>
      <c r="N919" s="24">
        <v>0.28133159875869751</v>
      </c>
      <c r="P919" s="53">
        <v>14.757730295832539</v>
      </c>
      <c r="Q919" s="54">
        <v>562.67456064511703</v>
      </c>
      <c r="R919" s="54">
        <v>14.818546738284699</v>
      </c>
      <c r="S919" s="54">
        <v>641.77281699557989</v>
      </c>
      <c r="T919" s="54">
        <v>6.0816442452159336E-2</v>
      </c>
      <c r="U919" s="54">
        <v>79.098256350462862</v>
      </c>
      <c r="W919" s="69">
        <f t="shared" si="86"/>
        <v>1475210.3550226088</v>
      </c>
      <c r="X919" s="69">
        <f t="shared" si="87"/>
        <v>1481212.9010114742</v>
      </c>
      <c r="Y919" s="69">
        <f t="shared" si="84"/>
        <v>6002.5459888654705</v>
      </c>
      <c r="AA919" s="68">
        <f t="shared" si="88"/>
        <v>0</v>
      </c>
      <c r="AB919" s="68">
        <f t="shared" si="89"/>
        <v>1</v>
      </c>
      <c r="AC919" s="68">
        <f t="shared" si="85"/>
        <v>1</v>
      </c>
    </row>
    <row r="920" spans="1:29" x14ac:dyDescent="0.25">
      <c r="A920">
        <v>915</v>
      </c>
      <c r="C920" s="24">
        <v>5.3219795227050781E-2</v>
      </c>
      <c r="D920" s="24">
        <v>1.6153067350387573E-2</v>
      </c>
      <c r="E920" s="24">
        <v>0.19357212988857145</v>
      </c>
      <c r="F920" s="24">
        <v>0</v>
      </c>
      <c r="I920" s="53">
        <v>0</v>
      </c>
      <c r="J920" s="53">
        <v>3486.2849861383438</v>
      </c>
      <c r="K920" s="53">
        <v>0</v>
      </c>
      <c r="L920" s="24">
        <v>0.78495407104492188</v>
      </c>
      <c r="M920" s="24">
        <v>0.79513704776763916</v>
      </c>
      <c r="N920" s="24">
        <v>0.30927693843841553</v>
      </c>
      <c r="P920" s="53">
        <v>13.111686946101889</v>
      </c>
      <c r="Q920" s="54">
        <v>445.81420755519116</v>
      </c>
      <c r="R920" s="54">
        <v>13.124159490073502</v>
      </c>
      <c r="S920" s="54">
        <v>589.12500462855769</v>
      </c>
      <c r="T920" s="54">
        <v>1.2472543971613348E-2</v>
      </c>
      <c r="U920" s="54">
        <v>143.31079707336653</v>
      </c>
      <c r="W920" s="69">
        <f t="shared" si="86"/>
        <v>1310722.8804026337</v>
      </c>
      <c r="X920" s="69">
        <f t="shared" si="87"/>
        <v>1311826.8240027216</v>
      </c>
      <c r="Y920" s="69">
        <f t="shared" si="84"/>
        <v>1103.9436000879682</v>
      </c>
      <c r="AA920" s="68">
        <f t="shared" si="88"/>
        <v>0</v>
      </c>
      <c r="AB920" s="68">
        <f t="shared" si="89"/>
        <v>1</v>
      </c>
      <c r="AC920" s="68">
        <f t="shared" si="85"/>
        <v>1</v>
      </c>
    </row>
    <row r="921" spans="1:29" x14ac:dyDescent="0.25">
      <c r="A921">
        <v>916</v>
      </c>
      <c r="C921" s="24">
        <v>3.5641789436340332E-2</v>
      </c>
      <c r="D921" s="24">
        <v>3.4477472305297852E-2</v>
      </c>
      <c r="E921" s="24">
        <v>0.39823979819176275</v>
      </c>
      <c r="F921" s="24">
        <v>0</v>
      </c>
      <c r="I921" s="53">
        <v>0</v>
      </c>
      <c r="J921" s="53">
        <v>3823.0535574257374</v>
      </c>
      <c r="K921" s="53">
        <v>0</v>
      </c>
      <c r="L921" s="24">
        <v>0.86293819546699524</v>
      </c>
      <c r="M921" s="24">
        <v>0.80905306339263916</v>
      </c>
      <c r="N921" s="24">
        <v>0.281807541847229</v>
      </c>
      <c r="P921" s="53">
        <v>14.640143931424971</v>
      </c>
      <c r="Q921" s="54">
        <v>484.38242879935234</v>
      </c>
      <c r="R921" s="54">
        <v>14.675322990389109</v>
      </c>
      <c r="S921" s="54">
        <v>615.53034196293288</v>
      </c>
      <c r="T921" s="54">
        <v>3.5179058964137866E-2</v>
      </c>
      <c r="U921" s="54">
        <v>131.14791316358054</v>
      </c>
      <c r="W921" s="69">
        <f t="shared" si="86"/>
        <v>1463530.0107136979</v>
      </c>
      <c r="X921" s="69">
        <f t="shared" si="87"/>
        <v>1466916.7686969482</v>
      </c>
      <c r="Y921" s="69">
        <f t="shared" si="84"/>
        <v>3386.7579832502061</v>
      </c>
      <c r="AA921" s="68">
        <f t="shared" si="88"/>
        <v>0</v>
      </c>
      <c r="AB921" s="68">
        <f t="shared" si="89"/>
        <v>1</v>
      </c>
      <c r="AC921" s="68">
        <f t="shared" si="85"/>
        <v>1</v>
      </c>
    </row>
    <row r="922" spans="1:29" x14ac:dyDescent="0.25">
      <c r="A922">
        <v>917</v>
      </c>
      <c r="C922" s="24">
        <v>5.6520938873291016E-2</v>
      </c>
      <c r="D922" s="24">
        <v>1.8153131008148193E-2</v>
      </c>
      <c r="E922" s="24">
        <v>0.23997599809795053</v>
      </c>
      <c r="F922" s="24">
        <v>0</v>
      </c>
      <c r="I922" s="53">
        <v>0</v>
      </c>
      <c r="J922" s="53">
        <v>5999.3215836584568</v>
      </c>
      <c r="K922" s="53">
        <v>0</v>
      </c>
      <c r="L922" s="24">
        <v>0.90632987022399902</v>
      </c>
      <c r="M922" s="24">
        <v>0.71896111965179443</v>
      </c>
      <c r="N922" s="24">
        <v>0.31635886430740356</v>
      </c>
      <c r="P922" s="53">
        <v>15.007863075894967</v>
      </c>
      <c r="Q922" s="54">
        <v>547.16680414416999</v>
      </c>
      <c r="R922" s="54">
        <v>15.080661492485385</v>
      </c>
      <c r="S922" s="54">
        <v>616.32017218981935</v>
      </c>
      <c r="T922" s="54">
        <v>7.2798416590417858E-2</v>
      </c>
      <c r="U922" s="54">
        <v>69.153368045649358</v>
      </c>
      <c r="W922" s="69">
        <f t="shared" si="86"/>
        <v>1500239.1407853526</v>
      </c>
      <c r="X922" s="69">
        <f t="shared" si="87"/>
        <v>1507449.8290763488</v>
      </c>
      <c r="Y922" s="69">
        <f t="shared" si="84"/>
        <v>7210.6882909961359</v>
      </c>
      <c r="AA922" s="68">
        <f t="shared" si="88"/>
        <v>0</v>
      </c>
      <c r="AB922" s="68">
        <f t="shared" si="89"/>
        <v>1</v>
      </c>
      <c r="AC922" s="68">
        <f t="shared" si="85"/>
        <v>1</v>
      </c>
    </row>
    <row r="923" spans="1:29" x14ac:dyDescent="0.25">
      <c r="A923">
        <v>918</v>
      </c>
      <c r="C923" s="24">
        <v>3.3890008926391602E-3</v>
      </c>
      <c r="D923" s="24">
        <v>1.435890793800354E-2</v>
      </c>
      <c r="E923" s="24">
        <v>0.22441308299725241</v>
      </c>
      <c r="F923" s="24">
        <v>0</v>
      </c>
      <c r="I923" s="53">
        <v>0</v>
      </c>
      <c r="J923" s="53">
        <v>7615.4898852109909</v>
      </c>
      <c r="K923" s="53">
        <v>0</v>
      </c>
      <c r="L923" s="24">
        <v>0.89940893650054932</v>
      </c>
      <c r="M923" s="24">
        <v>0.72450828552246094</v>
      </c>
      <c r="N923" s="24">
        <v>0.27577924728393555</v>
      </c>
      <c r="P923" s="53">
        <v>15.732812273119098</v>
      </c>
      <c r="Q923" s="54">
        <v>609.24581788939486</v>
      </c>
      <c r="R923" s="54">
        <v>15.81005321503026</v>
      </c>
      <c r="S923" s="54">
        <v>628.07078865764731</v>
      </c>
      <c r="T923" s="54">
        <v>7.7240941911162153E-2</v>
      </c>
      <c r="U923" s="54">
        <v>18.824970768252456</v>
      </c>
      <c r="W923" s="69">
        <f t="shared" si="86"/>
        <v>1572671.9814940204</v>
      </c>
      <c r="X923" s="69">
        <f t="shared" si="87"/>
        <v>1580377.2507143682</v>
      </c>
      <c r="Y923" s="69">
        <f t="shared" si="84"/>
        <v>7705.2692203479628</v>
      </c>
      <c r="AA923" s="68">
        <f t="shared" si="88"/>
        <v>0</v>
      </c>
      <c r="AB923" s="68">
        <f t="shared" si="89"/>
        <v>1</v>
      </c>
      <c r="AC923" s="68">
        <f t="shared" si="85"/>
        <v>1</v>
      </c>
    </row>
    <row r="924" spans="1:29" x14ac:dyDescent="0.25">
      <c r="A924">
        <v>919</v>
      </c>
      <c r="C924" s="24">
        <v>5.7903677225112915E-3</v>
      </c>
      <c r="D924" s="24">
        <v>2.012498676776886E-2</v>
      </c>
      <c r="E924" s="24">
        <v>0.4512526220164057</v>
      </c>
      <c r="F924" s="24">
        <v>0</v>
      </c>
      <c r="I924" s="53">
        <v>0</v>
      </c>
      <c r="J924" s="53">
        <v>6089.5225033164024</v>
      </c>
      <c r="K924" s="53">
        <v>0</v>
      </c>
      <c r="L924" s="24">
        <v>0.85970896482467651</v>
      </c>
      <c r="M924" s="24">
        <v>0.67372989654541016</v>
      </c>
      <c r="N924" s="24">
        <v>0.26438140869140625</v>
      </c>
      <c r="P924" s="53">
        <v>15.016701264211495</v>
      </c>
      <c r="Q924" s="54">
        <v>517.35078935229149</v>
      </c>
      <c r="R924" s="54">
        <v>15.060728947174379</v>
      </c>
      <c r="S924" s="54">
        <v>635.16060960334687</v>
      </c>
      <c r="T924" s="54">
        <v>4.4027682962884285E-2</v>
      </c>
      <c r="U924" s="54">
        <v>117.80982025105538</v>
      </c>
      <c r="W924" s="69">
        <f t="shared" si="86"/>
        <v>1501152.7756317973</v>
      </c>
      <c r="X924" s="69">
        <f t="shared" si="87"/>
        <v>1505437.7341078345</v>
      </c>
      <c r="Y924" s="69">
        <f t="shared" si="84"/>
        <v>4284.9584760373727</v>
      </c>
      <c r="AA924" s="68">
        <f t="shared" si="88"/>
        <v>0</v>
      </c>
      <c r="AB924" s="68">
        <f t="shared" si="89"/>
        <v>1</v>
      </c>
      <c r="AC924" s="68">
        <f t="shared" si="85"/>
        <v>1</v>
      </c>
    </row>
    <row r="925" spans="1:29" x14ac:dyDescent="0.25">
      <c r="A925">
        <v>920</v>
      </c>
      <c r="C925" s="24">
        <v>5.4135173559188843E-3</v>
      </c>
      <c r="D925" s="24">
        <v>2.0259708166122437E-2</v>
      </c>
      <c r="E925" s="24">
        <v>0.20590220649075283</v>
      </c>
      <c r="F925" s="24">
        <v>0</v>
      </c>
      <c r="I925" s="53">
        <v>0</v>
      </c>
      <c r="J925" s="53">
        <v>3506.6762939095497</v>
      </c>
      <c r="K925" s="53">
        <v>0</v>
      </c>
      <c r="L925" s="24">
        <v>0.83935922384262085</v>
      </c>
      <c r="M925" s="24">
        <v>0.82636690139770508</v>
      </c>
      <c r="N925" s="24">
        <v>0.33231300115585327</v>
      </c>
      <c r="P925" s="53">
        <v>14.718438509696682</v>
      </c>
      <c r="Q925" s="54">
        <v>458.43153014217802</v>
      </c>
      <c r="R925" s="54">
        <v>14.740095003514044</v>
      </c>
      <c r="S925" s="54">
        <v>592.43826550980179</v>
      </c>
      <c r="T925" s="54">
        <v>2.1656493817362232E-2</v>
      </c>
      <c r="U925" s="54">
        <v>134.00673536762378</v>
      </c>
      <c r="W925" s="69">
        <f t="shared" si="86"/>
        <v>1471385.419439526</v>
      </c>
      <c r="X925" s="69">
        <f t="shared" si="87"/>
        <v>1473417.0620858946</v>
      </c>
      <c r="Y925" s="69">
        <f t="shared" si="84"/>
        <v>2031.6426463685996</v>
      </c>
      <c r="AA925" s="68">
        <f t="shared" si="88"/>
        <v>0</v>
      </c>
      <c r="AB925" s="68">
        <f t="shared" si="89"/>
        <v>1</v>
      </c>
      <c r="AC925" s="68">
        <f t="shared" si="85"/>
        <v>1</v>
      </c>
    </row>
    <row r="926" spans="1:29" x14ac:dyDescent="0.25">
      <c r="A926">
        <v>921</v>
      </c>
      <c r="C926" s="24">
        <v>6.1545670032501221E-3</v>
      </c>
      <c r="D926" s="24">
        <v>6.7146718502044678E-3</v>
      </c>
      <c r="E926" s="24">
        <v>0.25025154230681856</v>
      </c>
      <c r="F926" s="24">
        <v>0</v>
      </c>
      <c r="I926" s="53">
        <v>0</v>
      </c>
      <c r="J926" s="53">
        <v>5657.4423797428608</v>
      </c>
      <c r="K926" s="53">
        <v>0</v>
      </c>
      <c r="L926" s="24">
        <v>0.87048226594924927</v>
      </c>
      <c r="M926" s="24">
        <v>0.75520789623260498</v>
      </c>
      <c r="N926" s="24">
        <v>0.26355123519897461</v>
      </c>
      <c r="P926" s="53">
        <v>15.210994447054047</v>
      </c>
      <c r="Q926" s="54">
        <v>526.8108893689099</v>
      </c>
      <c r="R926" s="54">
        <v>15.263308445122636</v>
      </c>
      <c r="S926" s="54">
        <v>612.76195551870637</v>
      </c>
      <c r="T926" s="54">
        <v>5.2313998068589385E-2</v>
      </c>
      <c r="U926" s="54">
        <v>85.951066149796475</v>
      </c>
      <c r="W926" s="69">
        <f t="shared" si="86"/>
        <v>1520572.6338160357</v>
      </c>
      <c r="X926" s="69">
        <f t="shared" si="87"/>
        <v>1525718.0825567448</v>
      </c>
      <c r="Y926" s="69">
        <f t="shared" si="84"/>
        <v>5145.4487407091419</v>
      </c>
      <c r="AA926" s="68">
        <f t="shared" si="88"/>
        <v>0</v>
      </c>
      <c r="AB926" s="68">
        <f t="shared" si="89"/>
        <v>1</v>
      </c>
      <c r="AC926" s="68">
        <f t="shared" si="85"/>
        <v>1</v>
      </c>
    </row>
    <row r="927" spans="1:29" x14ac:dyDescent="0.25">
      <c r="A927">
        <v>922</v>
      </c>
      <c r="C927" s="24">
        <v>2.0806103944778442E-2</v>
      </c>
      <c r="D927" s="24">
        <v>4.8467397689819336E-2</v>
      </c>
      <c r="E927" s="24">
        <v>0.24197379762916185</v>
      </c>
      <c r="F927" s="24">
        <v>0</v>
      </c>
      <c r="I927" s="53">
        <v>0</v>
      </c>
      <c r="J927" s="53">
        <v>3816.019743680954</v>
      </c>
      <c r="K927" s="53">
        <v>0</v>
      </c>
      <c r="L927" s="24">
        <v>0.81791198253631592</v>
      </c>
      <c r="M927" s="24">
        <v>0.68238520622253418</v>
      </c>
      <c r="N927" s="24">
        <v>0.32507503032684326</v>
      </c>
      <c r="P927" s="53">
        <v>14.072304391061309</v>
      </c>
      <c r="Q927" s="54">
        <v>474.54931751875904</v>
      </c>
      <c r="R927" s="54">
        <v>14.128377119794317</v>
      </c>
      <c r="S927" s="54">
        <v>598.76999772918123</v>
      </c>
      <c r="T927" s="54">
        <v>5.6072728733008503E-2</v>
      </c>
      <c r="U927" s="54">
        <v>124.22068021042219</v>
      </c>
      <c r="W927" s="69">
        <f t="shared" si="86"/>
        <v>1406755.8897886123</v>
      </c>
      <c r="X927" s="69">
        <f t="shared" si="87"/>
        <v>1412238.9419817026</v>
      </c>
      <c r="Y927" s="69">
        <f t="shared" si="84"/>
        <v>5483.0521930904288</v>
      </c>
      <c r="AA927" s="68">
        <f t="shared" si="88"/>
        <v>0</v>
      </c>
      <c r="AB927" s="68">
        <f t="shared" si="89"/>
        <v>1</v>
      </c>
      <c r="AC927" s="68">
        <f t="shared" si="85"/>
        <v>1</v>
      </c>
    </row>
    <row r="928" spans="1:29" x14ac:dyDescent="0.25">
      <c r="A928">
        <v>923</v>
      </c>
      <c r="C928" s="24">
        <v>2.0699858665466309E-2</v>
      </c>
      <c r="D928" s="24">
        <v>8.9352428913116455E-3</v>
      </c>
      <c r="E928" s="24">
        <v>0.23100187453605614</v>
      </c>
      <c r="F928" s="24">
        <v>0</v>
      </c>
      <c r="I928" s="53">
        <v>0</v>
      </c>
      <c r="J928" s="53">
        <v>5874.4358830153942</v>
      </c>
      <c r="K928" s="53">
        <v>0</v>
      </c>
      <c r="L928" s="24">
        <v>0.84017285704612732</v>
      </c>
      <c r="M928" s="24">
        <v>0.7583431601524353</v>
      </c>
      <c r="N928" s="24">
        <v>0.26519745588302612</v>
      </c>
      <c r="P928" s="53">
        <v>14.484499539218248</v>
      </c>
      <c r="Q928" s="54">
        <v>514.37452255907112</v>
      </c>
      <c r="R928" s="54">
        <v>14.521824838926721</v>
      </c>
      <c r="S928" s="54">
        <v>607.16844436333224</v>
      </c>
      <c r="T928" s="54">
        <v>3.7325299708472315E-2</v>
      </c>
      <c r="U928" s="54">
        <v>92.793921804261117</v>
      </c>
      <c r="W928" s="69">
        <f t="shared" si="86"/>
        <v>1447935.5793992658</v>
      </c>
      <c r="X928" s="69">
        <f t="shared" si="87"/>
        <v>1451575.3154483086</v>
      </c>
      <c r="Y928" s="69">
        <f t="shared" si="84"/>
        <v>3639.7360490429705</v>
      </c>
      <c r="AA928" s="68">
        <f t="shared" si="88"/>
        <v>0</v>
      </c>
      <c r="AB928" s="68">
        <f t="shared" si="89"/>
        <v>1</v>
      </c>
      <c r="AC928" s="68">
        <f t="shared" si="85"/>
        <v>1</v>
      </c>
    </row>
    <row r="929" spans="1:29" x14ac:dyDescent="0.25">
      <c r="A929">
        <v>924</v>
      </c>
      <c r="C929" s="24">
        <v>8.2578212022781372E-3</v>
      </c>
      <c r="D929" s="24">
        <v>1.2788668274879456E-2</v>
      </c>
      <c r="E929" s="24">
        <v>0.20217390217869127</v>
      </c>
      <c r="F929" s="24">
        <v>0</v>
      </c>
      <c r="I929" s="53">
        <v>0</v>
      </c>
      <c r="J929" s="53">
        <v>4606.0583554208279</v>
      </c>
      <c r="K929" s="53">
        <v>0</v>
      </c>
      <c r="L929" s="24">
        <v>0.87225848436355591</v>
      </c>
      <c r="M929" s="24">
        <v>0.7117149829864502</v>
      </c>
      <c r="N929" s="24">
        <v>0.2943282425403595</v>
      </c>
      <c r="P929" s="53">
        <v>15.208316957588861</v>
      </c>
      <c r="Q929" s="54">
        <v>491.20330278746337</v>
      </c>
      <c r="R929" s="54">
        <v>15.265266941185509</v>
      </c>
      <c r="S929" s="54">
        <v>598.91128266722217</v>
      </c>
      <c r="T929" s="54">
        <v>5.6949983596647158E-2</v>
      </c>
      <c r="U929" s="54">
        <v>107.7079798797588</v>
      </c>
      <c r="W929" s="69">
        <f t="shared" si="86"/>
        <v>1520340.4924560988</v>
      </c>
      <c r="X929" s="69">
        <f t="shared" si="87"/>
        <v>1525927.7828358838</v>
      </c>
      <c r="Y929" s="69">
        <f t="shared" si="84"/>
        <v>5587.2903797849576</v>
      </c>
      <c r="AA929" s="68">
        <f t="shared" si="88"/>
        <v>0</v>
      </c>
      <c r="AB929" s="68">
        <f t="shared" si="89"/>
        <v>1</v>
      </c>
      <c r="AC929" s="68">
        <f t="shared" si="85"/>
        <v>1</v>
      </c>
    </row>
    <row r="930" spans="1:29" x14ac:dyDescent="0.25">
      <c r="A930">
        <v>925</v>
      </c>
      <c r="C930" s="24">
        <v>6.9703459739685059E-3</v>
      </c>
      <c r="D930" s="24">
        <v>3.917992115020752E-2</v>
      </c>
      <c r="E930" s="24">
        <v>0.53060753759686263</v>
      </c>
      <c r="F930" s="24">
        <v>0</v>
      </c>
      <c r="I930" s="53">
        <v>0</v>
      </c>
      <c r="J930" s="53">
        <v>6582.9604864120483</v>
      </c>
      <c r="K930" s="53">
        <v>0</v>
      </c>
      <c r="L930" s="24">
        <v>0.85550573468208313</v>
      </c>
      <c r="M930" s="24">
        <v>0.77389901876449585</v>
      </c>
      <c r="N930" s="24">
        <v>0.22446537017822266</v>
      </c>
      <c r="P930" s="53">
        <v>14.939520298801051</v>
      </c>
      <c r="Q930" s="54">
        <v>539.8091796136132</v>
      </c>
      <c r="R930" s="54">
        <v>14.970324103444669</v>
      </c>
      <c r="S930" s="54">
        <v>657.08770820248492</v>
      </c>
      <c r="T930" s="54">
        <v>3.0803804643618093E-2</v>
      </c>
      <c r="U930" s="54">
        <v>117.27852858887172</v>
      </c>
      <c r="W930" s="69">
        <f t="shared" si="86"/>
        <v>1493412.2207004915</v>
      </c>
      <c r="X930" s="69">
        <f t="shared" si="87"/>
        <v>1496375.3226362646</v>
      </c>
      <c r="Y930" s="69">
        <f t="shared" si="84"/>
        <v>2963.1019357729378</v>
      </c>
      <c r="AA930" s="68">
        <f t="shared" si="88"/>
        <v>0</v>
      </c>
      <c r="AB930" s="68">
        <f t="shared" si="89"/>
        <v>1</v>
      </c>
      <c r="AC930" s="68">
        <f t="shared" si="85"/>
        <v>1</v>
      </c>
    </row>
    <row r="931" spans="1:29" x14ac:dyDescent="0.25">
      <c r="A931">
        <v>926</v>
      </c>
      <c r="C931" s="24">
        <v>1.4672800898551941E-2</v>
      </c>
      <c r="D931" s="24">
        <v>3.5515785217285156E-2</v>
      </c>
      <c r="E931" s="24">
        <v>0.22553886595781866</v>
      </c>
      <c r="F931" s="24">
        <v>0</v>
      </c>
      <c r="I931" s="53">
        <v>0</v>
      </c>
      <c r="J931" s="53">
        <v>8401.0511636734009</v>
      </c>
      <c r="K931" s="53">
        <v>0</v>
      </c>
      <c r="L931" s="24">
        <v>0.83911025524139404</v>
      </c>
      <c r="M931" s="24">
        <v>0.72624427080154419</v>
      </c>
      <c r="N931" s="24">
        <v>0.33336615562438965</v>
      </c>
      <c r="P931" s="53">
        <v>14.518310207864808</v>
      </c>
      <c r="Q931" s="54">
        <v>631.68234391507781</v>
      </c>
      <c r="R931" s="54">
        <v>14.584435584881126</v>
      </c>
      <c r="S931" s="54">
        <v>633.58490685294225</v>
      </c>
      <c r="T931" s="54">
        <v>6.6125377016318154E-2</v>
      </c>
      <c r="U931" s="54">
        <v>1.9025629378644453</v>
      </c>
      <c r="W931" s="69">
        <f t="shared" si="86"/>
        <v>1451199.3384425656</v>
      </c>
      <c r="X931" s="69">
        <f t="shared" si="87"/>
        <v>1457809.9735812596</v>
      </c>
      <c r="Y931" s="69">
        <f t="shared" si="84"/>
        <v>6610.6351386939505</v>
      </c>
      <c r="AA931" s="68">
        <f t="shared" si="88"/>
        <v>0</v>
      </c>
      <c r="AB931" s="68">
        <f t="shared" si="89"/>
        <v>1</v>
      </c>
      <c r="AC931" s="68">
        <f t="shared" si="85"/>
        <v>1</v>
      </c>
    </row>
    <row r="932" spans="1:29" x14ac:dyDescent="0.25">
      <c r="A932">
        <v>927</v>
      </c>
      <c r="C932" s="24">
        <v>1.1532977223396301E-2</v>
      </c>
      <c r="D932" s="24">
        <v>5.4048061370849609E-2</v>
      </c>
      <c r="E932" s="24">
        <v>0.15846533242187147</v>
      </c>
      <c r="F932" s="24">
        <v>0</v>
      </c>
      <c r="I932" s="53">
        <v>0</v>
      </c>
      <c r="J932" s="53">
        <v>6679.8273473978043</v>
      </c>
      <c r="K932" s="53">
        <v>0</v>
      </c>
      <c r="L932" s="24">
        <v>0.90581488609313965</v>
      </c>
      <c r="M932" s="24">
        <v>0.73510473966598511</v>
      </c>
      <c r="N932" s="24">
        <v>0.33327275514602661</v>
      </c>
      <c r="P932" s="53">
        <v>15.728861746328873</v>
      </c>
      <c r="Q932" s="54">
        <v>526.16294065839918</v>
      </c>
      <c r="R932" s="54">
        <v>15.80146028782136</v>
      </c>
      <c r="S932" s="54">
        <v>600.2578621175071</v>
      </c>
      <c r="T932" s="54">
        <v>7.2598541492487456E-2</v>
      </c>
      <c r="U932" s="54">
        <v>74.094921459107923</v>
      </c>
      <c r="W932" s="69">
        <f t="shared" si="86"/>
        <v>1572360.011692229</v>
      </c>
      <c r="X932" s="69">
        <f t="shared" si="87"/>
        <v>1579545.7709200184</v>
      </c>
      <c r="Y932" s="69">
        <f t="shared" si="84"/>
        <v>7185.7592277896374</v>
      </c>
      <c r="AA932" s="68">
        <f t="shared" si="88"/>
        <v>0</v>
      </c>
      <c r="AB932" s="68">
        <f t="shared" si="89"/>
        <v>1</v>
      </c>
      <c r="AC932" s="68">
        <f t="shared" si="85"/>
        <v>1</v>
      </c>
    </row>
    <row r="933" spans="1:29" x14ac:dyDescent="0.25">
      <c r="A933">
        <v>928</v>
      </c>
      <c r="C933" s="24">
        <v>1.3928458094596863E-2</v>
      </c>
      <c r="D933" s="24">
        <v>2.1240845322608948E-2</v>
      </c>
      <c r="E933" s="24">
        <v>0.37421253962649031</v>
      </c>
      <c r="F933" s="24">
        <v>0</v>
      </c>
      <c r="I933" s="53">
        <v>0</v>
      </c>
      <c r="J933" s="53">
        <v>3918.4326305985451</v>
      </c>
      <c r="K933" s="53">
        <v>0</v>
      </c>
      <c r="L933" s="24">
        <v>0.85599470138549805</v>
      </c>
      <c r="M933" s="24">
        <v>0.77634185552597046</v>
      </c>
      <c r="N933" s="24">
        <v>0.26077491044998169</v>
      </c>
      <c r="P933" s="53">
        <v>14.857853440566736</v>
      </c>
      <c r="Q933" s="54">
        <v>467.7528871538845</v>
      </c>
      <c r="R933" s="54">
        <v>14.889797263847081</v>
      </c>
      <c r="S933" s="54">
        <v>606.92947604327344</v>
      </c>
      <c r="T933" s="54">
        <v>3.1943823280345285E-2</v>
      </c>
      <c r="U933" s="54">
        <v>139.17658888938894</v>
      </c>
      <c r="W933" s="69">
        <f t="shared" si="86"/>
        <v>1485317.5911695196</v>
      </c>
      <c r="X933" s="69">
        <f t="shared" si="87"/>
        <v>1488372.796908665</v>
      </c>
      <c r="Y933" s="69">
        <f t="shared" si="84"/>
        <v>3055.2057391451399</v>
      </c>
      <c r="AA933" s="68">
        <f t="shared" si="88"/>
        <v>0</v>
      </c>
      <c r="AB933" s="68">
        <f t="shared" si="89"/>
        <v>1</v>
      </c>
      <c r="AC933" s="68">
        <f t="shared" si="85"/>
        <v>1</v>
      </c>
    </row>
    <row r="934" spans="1:29" x14ac:dyDescent="0.25">
      <c r="A934">
        <v>929</v>
      </c>
      <c r="C934" s="24">
        <v>3.0514299869537354E-2</v>
      </c>
      <c r="D934" s="24">
        <v>1.5415370464324951E-2</v>
      </c>
      <c r="E934" s="24">
        <v>0.28663013831224421</v>
      </c>
      <c r="F934" s="24">
        <v>0</v>
      </c>
      <c r="I934" s="53">
        <v>0</v>
      </c>
      <c r="J934" s="53">
        <v>7271.21252566576</v>
      </c>
      <c r="K934" s="53">
        <v>0</v>
      </c>
      <c r="L934" s="24">
        <v>0.80360007286071777</v>
      </c>
      <c r="M934" s="24">
        <v>0.79341858625411987</v>
      </c>
      <c r="N934" s="24">
        <v>0.34159505367279053</v>
      </c>
      <c r="P934" s="53">
        <v>13.738509003932576</v>
      </c>
      <c r="Q934" s="54">
        <v>524.0791984019769</v>
      </c>
      <c r="R934" s="54">
        <v>13.754696115216873</v>
      </c>
      <c r="S934" s="54">
        <v>616.66666665999651</v>
      </c>
      <c r="T934" s="54">
        <v>1.6187111284297728E-2</v>
      </c>
      <c r="U934" s="54">
        <v>92.587468258019612</v>
      </c>
      <c r="W934" s="69">
        <f t="shared" si="86"/>
        <v>1373326.8211948557</v>
      </c>
      <c r="X934" s="69">
        <f t="shared" si="87"/>
        <v>1374852.9448550274</v>
      </c>
      <c r="Y934" s="69">
        <f t="shared" si="84"/>
        <v>1526.1236601717533</v>
      </c>
      <c r="AA934" s="68">
        <f t="shared" si="88"/>
        <v>0</v>
      </c>
      <c r="AB934" s="68">
        <f t="shared" si="89"/>
        <v>1</v>
      </c>
      <c r="AC934" s="68">
        <f t="shared" si="85"/>
        <v>1</v>
      </c>
    </row>
    <row r="935" spans="1:29" x14ac:dyDescent="0.25">
      <c r="A935">
        <v>930</v>
      </c>
      <c r="C935" s="24">
        <v>1.4642909169197083E-2</v>
      </c>
      <c r="D935" s="24">
        <v>2.4931728839874268E-2</v>
      </c>
      <c r="E935" s="24">
        <v>0.22348552153273604</v>
      </c>
      <c r="F935" s="24">
        <v>0</v>
      </c>
      <c r="I935" s="53">
        <v>0</v>
      </c>
      <c r="J935" s="53">
        <v>2138.6519074440002</v>
      </c>
      <c r="K935" s="53">
        <v>0</v>
      </c>
      <c r="L935" s="24">
        <v>0.83581596612930298</v>
      </c>
      <c r="M935" s="24">
        <v>0.81964111328125</v>
      </c>
      <c r="N935" s="24">
        <v>0.25286650657653809</v>
      </c>
      <c r="P935" s="53">
        <v>14.518012598851834</v>
      </c>
      <c r="Q935" s="54">
        <v>429.1935838337273</v>
      </c>
      <c r="R935" s="54">
        <v>14.540660011086537</v>
      </c>
      <c r="S935" s="54">
        <v>586.96982403478682</v>
      </c>
      <c r="T935" s="54">
        <v>2.2647412234702458E-2</v>
      </c>
      <c r="U935" s="54">
        <v>157.77624020105952</v>
      </c>
      <c r="W935" s="69">
        <f t="shared" si="86"/>
        <v>1451372.0663013498</v>
      </c>
      <c r="X935" s="69">
        <f t="shared" si="87"/>
        <v>1453479.0312846189</v>
      </c>
      <c r="Y935" s="69">
        <f t="shared" si="84"/>
        <v>2106.9649832691862</v>
      </c>
      <c r="AA935" s="68">
        <f t="shared" si="88"/>
        <v>0</v>
      </c>
      <c r="AB935" s="68">
        <f t="shared" si="89"/>
        <v>1</v>
      </c>
      <c r="AC935" s="68">
        <f t="shared" si="85"/>
        <v>1</v>
      </c>
    </row>
    <row r="936" spans="1:29" x14ac:dyDescent="0.25">
      <c r="A936">
        <v>931</v>
      </c>
      <c r="C936" s="24">
        <v>4.0518403053283691E-2</v>
      </c>
      <c r="D936" s="24">
        <v>2.0036369562149048E-2</v>
      </c>
      <c r="E936" s="24">
        <v>0.33176327088092999</v>
      </c>
      <c r="F936" s="24">
        <v>0</v>
      </c>
      <c r="I936" s="53">
        <v>0</v>
      </c>
      <c r="J936" s="53">
        <v>5726.916715502739</v>
      </c>
      <c r="K936" s="53">
        <v>0</v>
      </c>
      <c r="L936" s="24">
        <v>0.84774142503738403</v>
      </c>
      <c r="M936" s="24">
        <v>0.75998550653457642</v>
      </c>
      <c r="N936" s="24">
        <v>0.30654412508010864</v>
      </c>
      <c r="P936" s="53">
        <v>14.311418406939117</v>
      </c>
      <c r="Q936" s="54">
        <v>523.95553024483343</v>
      </c>
      <c r="R936" s="54">
        <v>14.348583320621213</v>
      </c>
      <c r="S936" s="54">
        <v>622.61841188767937</v>
      </c>
      <c r="T936" s="54">
        <v>3.7164913682095957E-2</v>
      </c>
      <c r="U936" s="54">
        <v>98.662881642845946</v>
      </c>
      <c r="W936" s="69">
        <f t="shared" si="86"/>
        <v>1430617.8851636669</v>
      </c>
      <c r="X936" s="69">
        <f t="shared" si="87"/>
        <v>1434235.7136502336</v>
      </c>
      <c r="Y936" s="69">
        <f t="shared" si="84"/>
        <v>3617.8284865667497</v>
      </c>
      <c r="AA936" s="68">
        <f t="shared" si="88"/>
        <v>0</v>
      </c>
      <c r="AB936" s="68">
        <f t="shared" si="89"/>
        <v>1</v>
      </c>
      <c r="AC936" s="68">
        <f t="shared" si="85"/>
        <v>1</v>
      </c>
    </row>
    <row r="937" spans="1:29" x14ac:dyDescent="0.25">
      <c r="A937">
        <v>932</v>
      </c>
      <c r="C937" s="24">
        <v>4.8040270805358887E-2</v>
      </c>
      <c r="D937" s="24">
        <v>3.1223893165588379E-3</v>
      </c>
      <c r="E937" s="24">
        <v>0.23756700776879497</v>
      </c>
      <c r="F937" s="24">
        <v>0</v>
      </c>
      <c r="I937" s="53">
        <v>0</v>
      </c>
      <c r="J937" s="53">
        <v>3863.0096241831779</v>
      </c>
      <c r="K937" s="53">
        <v>0</v>
      </c>
      <c r="L937" s="24">
        <v>0.86479350924491882</v>
      </c>
      <c r="M937" s="24">
        <v>0.71435916423797607</v>
      </c>
      <c r="N937" s="24">
        <v>0.30350887775421143</v>
      </c>
      <c r="P937" s="53">
        <v>14.473679521999658</v>
      </c>
      <c r="Q937" s="54">
        <v>478.2738510145067</v>
      </c>
      <c r="R937" s="54">
        <v>14.525146714233127</v>
      </c>
      <c r="S937" s="54">
        <v>599.29169879027756</v>
      </c>
      <c r="T937" s="54">
        <v>5.146719223346885E-2</v>
      </c>
      <c r="U937" s="54">
        <v>121.01784777577086</v>
      </c>
      <c r="W937" s="69">
        <f t="shared" si="86"/>
        <v>1446889.6783489515</v>
      </c>
      <c r="X937" s="69">
        <f t="shared" si="87"/>
        <v>1451915.3797245224</v>
      </c>
      <c r="Y937" s="69">
        <f t="shared" si="84"/>
        <v>5025.7013755711141</v>
      </c>
      <c r="AA937" s="68">
        <f t="shared" si="88"/>
        <v>0</v>
      </c>
      <c r="AB937" s="68">
        <f t="shared" si="89"/>
        <v>1</v>
      </c>
      <c r="AC937" s="68">
        <f t="shared" si="85"/>
        <v>1</v>
      </c>
    </row>
    <row r="938" spans="1:29" x14ac:dyDescent="0.25">
      <c r="A938">
        <v>933</v>
      </c>
      <c r="C938" s="24">
        <v>6.5027236938476563E-2</v>
      </c>
      <c r="D938" s="24">
        <v>1.8991068005561829E-2</v>
      </c>
      <c r="E938" s="24">
        <v>0.19839638422505712</v>
      </c>
      <c r="F938" s="24">
        <v>0</v>
      </c>
      <c r="I938" s="53">
        <v>0</v>
      </c>
      <c r="J938" s="53">
        <v>5754.5746676623821</v>
      </c>
      <c r="K938" s="53">
        <v>0</v>
      </c>
      <c r="L938" s="24">
        <v>0.81932485103607178</v>
      </c>
      <c r="M938" s="24">
        <v>0.7464565634727478</v>
      </c>
      <c r="N938" s="24">
        <v>0.26830410957336426</v>
      </c>
      <c r="P938" s="53">
        <v>13.49814276472793</v>
      </c>
      <c r="Q938" s="54">
        <v>475.02252033447297</v>
      </c>
      <c r="R938" s="54">
        <v>13.524505315992633</v>
      </c>
      <c r="S938" s="54">
        <v>595.2266771074469</v>
      </c>
      <c r="T938" s="54">
        <v>2.6362551264702105E-2</v>
      </c>
      <c r="U938" s="54">
        <v>120.20415677297393</v>
      </c>
      <c r="W938" s="69">
        <f t="shared" si="86"/>
        <v>1349339.2539524585</v>
      </c>
      <c r="X938" s="69">
        <f t="shared" si="87"/>
        <v>1351855.3049221558</v>
      </c>
      <c r="Y938" s="69">
        <f t="shared" si="84"/>
        <v>2516.0509696972367</v>
      </c>
      <c r="AA938" s="68">
        <f t="shared" si="88"/>
        <v>0</v>
      </c>
      <c r="AB938" s="68">
        <f t="shared" si="89"/>
        <v>1</v>
      </c>
      <c r="AC938" s="68">
        <f t="shared" si="85"/>
        <v>1</v>
      </c>
    </row>
    <row r="939" spans="1:29" x14ac:dyDescent="0.25">
      <c r="A939">
        <v>934</v>
      </c>
      <c r="C939" s="24">
        <v>5.0458908081054688E-2</v>
      </c>
      <c r="D939" s="24">
        <v>1.6337096691131592E-2</v>
      </c>
      <c r="E939" s="24">
        <v>0.31707645876878771</v>
      </c>
      <c r="F939" s="24">
        <v>0</v>
      </c>
      <c r="I939" s="53">
        <v>0</v>
      </c>
      <c r="J939" s="53">
        <v>7338.1885886192322</v>
      </c>
      <c r="K939" s="53">
        <v>0</v>
      </c>
      <c r="L939" s="24">
        <v>0.86634379625320435</v>
      </c>
      <c r="M939" s="24">
        <v>0.76060670614242554</v>
      </c>
      <c r="N939" s="24">
        <v>0.31399321556091309</v>
      </c>
      <c r="P939" s="53">
        <v>14.456861263818507</v>
      </c>
      <c r="Q939" s="54">
        <v>598.13388411557492</v>
      </c>
      <c r="R939" s="54">
        <v>14.506777183295483</v>
      </c>
      <c r="S939" s="54">
        <v>644.71110388049158</v>
      </c>
      <c r="T939" s="54">
        <v>4.9915919476976711E-2</v>
      </c>
      <c r="U939" s="54">
        <v>46.577219764916663</v>
      </c>
      <c r="W939" s="69">
        <f t="shared" si="86"/>
        <v>1445087.992497735</v>
      </c>
      <c r="X939" s="69">
        <f t="shared" si="87"/>
        <v>1450033.0072256678</v>
      </c>
      <c r="Y939" s="69">
        <f t="shared" si="84"/>
        <v>4945.0147279327548</v>
      </c>
      <c r="AA939" s="68">
        <f t="shared" si="88"/>
        <v>0</v>
      </c>
      <c r="AB939" s="68">
        <f t="shared" si="89"/>
        <v>1</v>
      </c>
      <c r="AC939" s="68">
        <f t="shared" si="85"/>
        <v>1</v>
      </c>
    </row>
    <row r="940" spans="1:29" x14ac:dyDescent="0.25">
      <c r="A940">
        <v>935</v>
      </c>
      <c r="C940" s="24">
        <v>4.9288630485534668E-2</v>
      </c>
      <c r="D940" s="24">
        <v>5.3169727325439453E-3</v>
      </c>
      <c r="E940" s="24">
        <v>0.21153638200260569</v>
      </c>
      <c r="F940" s="24">
        <v>0</v>
      </c>
      <c r="I940" s="53">
        <v>0</v>
      </c>
      <c r="J940" s="53">
        <v>9457.5434923171997</v>
      </c>
      <c r="K940" s="53">
        <v>0</v>
      </c>
      <c r="L940" s="24">
        <v>0.86646685004234314</v>
      </c>
      <c r="M940" s="24">
        <v>0.74310159683227539</v>
      </c>
      <c r="N940" s="24">
        <v>0.26846462488174438</v>
      </c>
      <c r="P940" s="53">
        <v>14.465310242467144</v>
      </c>
      <c r="Q940" s="54">
        <v>680.86510564682874</v>
      </c>
      <c r="R940" s="54">
        <v>14.532092908377191</v>
      </c>
      <c r="S940" s="54">
        <v>640.87283527479917</v>
      </c>
      <c r="T940" s="54">
        <v>6.6782665910047001E-2</v>
      </c>
      <c r="U940" s="54">
        <v>-39.992270372029566</v>
      </c>
      <c r="W940" s="69">
        <f t="shared" si="86"/>
        <v>1445850.1591410674</v>
      </c>
      <c r="X940" s="69">
        <f t="shared" si="87"/>
        <v>1452568.4180024443</v>
      </c>
      <c r="Y940" s="69">
        <f t="shared" si="84"/>
        <v>6718.2588613767293</v>
      </c>
      <c r="AA940" s="68">
        <f t="shared" si="88"/>
        <v>0</v>
      </c>
      <c r="AB940" s="68">
        <f t="shared" si="89"/>
        <v>1</v>
      </c>
      <c r="AC940" s="68">
        <f t="shared" si="85"/>
        <v>1</v>
      </c>
    </row>
    <row r="941" spans="1:29" x14ac:dyDescent="0.25">
      <c r="A941">
        <v>936</v>
      </c>
      <c r="C941" s="24">
        <v>2.8137922286987305E-2</v>
      </c>
      <c r="D941" s="24">
        <v>6.893843412399292E-3</v>
      </c>
      <c r="E941" s="24">
        <v>0.33329222320969254</v>
      </c>
      <c r="F941" s="24">
        <v>0</v>
      </c>
      <c r="I941" s="53">
        <v>0</v>
      </c>
      <c r="J941" s="53">
        <v>5315.6190551817417</v>
      </c>
      <c r="K941" s="53">
        <v>0</v>
      </c>
      <c r="L941" s="24">
        <v>0.84993195533752441</v>
      </c>
      <c r="M941" s="24">
        <v>0.72537857294082642</v>
      </c>
      <c r="N941" s="24">
        <v>0.27807784080505371</v>
      </c>
      <c r="P941" s="53">
        <v>14.53438316022836</v>
      </c>
      <c r="Q941" s="54">
        <v>490.39841255133877</v>
      </c>
      <c r="R941" s="54">
        <v>14.571511920346682</v>
      </c>
      <c r="S941" s="54">
        <v>611.47021746881398</v>
      </c>
      <c r="T941" s="54">
        <v>3.7128760118321225E-2</v>
      </c>
      <c r="U941" s="54">
        <v>121.07180491747522</v>
      </c>
      <c r="W941" s="69">
        <f t="shared" si="86"/>
        <v>1452947.9176102849</v>
      </c>
      <c r="X941" s="69">
        <f t="shared" si="87"/>
        <v>1456539.7218171991</v>
      </c>
      <c r="Y941" s="69">
        <f t="shared" si="84"/>
        <v>3591.8042069146472</v>
      </c>
      <c r="AA941" s="68">
        <f t="shared" si="88"/>
        <v>0</v>
      </c>
      <c r="AB941" s="68">
        <f t="shared" si="89"/>
        <v>1</v>
      </c>
      <c r="AC941" s="68">
        <f t="shared" si="85"/>
        <v>1</v>
      </c>
    </row>
    <row r="942" spans="1:29" x14ac:dyDescent="0.25">
      <c r="A942">
        <v>937</v>
      </c>
      <c r="C942" s="24">
        <v>3.0151814222335815E-2</v>
      </c>
      <c r="D942" s="24">
        <v>9.6404552459716797E-4</v>
      </c>
      <c r="E942" s="24">
        <v>0.26314316093285101</v>
      </c>
      <c r="F942" s="24">
        <v>0</v>
      </c>
      <c r="I942" s="53">
        <v>0</v>
      </c>
      <c r="J942" s="53">
        <v>3501.7356276512146</v>
      </c>
      <c r="K942" s="53">
        <v>0</v>
      </c>
      <c r="L942" s="24">
        <v>0.87262898683547974</v>
      </c>
      <c r="M942" s="24">
        <v>0.81326484680175781</v>
      </c>
      <c r="N942" s="24">
        <v>0.29977118968963623</v>
      </c>
      <c r="P942" s="53">
        <v>14.919520861713918</v>
      </c>
      <c r="Q942" s="54">
        <v>449.87338730068791</v>
      </c>
      <c r="R942" s="54">
        <v>14.941165929476872</v>
      </c>
      <c r="S942" s="54">
        <v>593.81938075154483</v>
      </c>
      <c r="T942" s="54">
        <v>2.1645067762953829E-2</v>
      </c>
      <c r="U942" s="54">
        <v>143.94599345085692</v>
      </c>
      <c r="W942" s="69">
        <f t="shared" si="86"/>
        <v>1491502.2127840912</v>
      </c>
      <c r="X942" s="69">
        <f t="shared" si="87"/>
        <v>1493522.7735669357</v>
      </c>
      <c r="Y942" s="69">
        <f t="shared" si="84"/>
        <v>2020.5607828445263</v>
      </c>
      <c r="AA942" s="68">
        <f t="shared" si="88"/>
        <v>0</v>
      </c>
      <c r="AB942" s="68">
        <f t="shared" si="89"/>
        <v>1</v>
      </c>
      <c r="AC942" s="68">
        <f t="shared" si="85"/>
        <v>1</v>
      </c>
    </row>
    <row r="943" spans="1:29" x14ac:dyDescent="0.25">
      <c r="A943">
        <v>938</v>
      </c>
      <c r="C943" s="24">
        <v>2.1839529275894165E-2</v>
      </c>
      <c r="D943" s="24">
        <v>9.8667293787002563E-3</v>
      </c>
      <c r="E943" s="24">
        <v>0.17338439038874826</v>
      </c>
      <c r="F943" s="24">
        <v>0</v>
      </c>
      <c r="I943" s="53">
        <v>0</v>
      </c>
      <c r="J943" s="53">
        <v>5856.7640371620655</v>
      </c>
      <c r="K943" s="53">
        <v>0</v>
      </c>
      <c r="L943" s="24">
        <v>0.88263517618179321</v>
      </c>
      <c r="M943" s="24">
        <v>0.75612187385559082</v>
      </c>
      <c r="N943" s="24">
        <v>0.29591038823127747</v>
      </c>
      <c r="P943" s="53">
        <v>15.204822531273292</v>
      </c>
      <c r="Q943" s="54">
        <v>475.94342165624658</v>
      </c>
      <c r="R943" s="54">
        <v>15.242074905269678</v>
      </c>
      <c r="S943" s="54">
        <v>593.36196035182309</v>
      </c>
      <c r="T943" s="54">
        <v>3.7252373996386368E-2</v>
      </c>
      <c r="U943" s="54">
        <v>117.4185386955765</v>
      </c>
      <c r="W943" s="69">
        <f t="shared" si="86"/>
        <v>1520006.309705673</v>
      </c>
      <c r="X943" s="69">
        <f t="shared" si="87"/>
        <v>1523614.128566616</v>
      </c>
      <c r="Y943" s="69">
        <f t="shared" si="84"/>
        <v>3607.8188609430604</v>
      </c>
      <c r="AA943" s="68">
        <f t="shared" si="88"/>
        <v>0</v>
      </c>
      <c r="AB943" s="68">
        <f t="shared" si="89"/>
        <v>1</v>
      </c>
      <c r="AC943" s="68">
        <f t="shared" si="85"/>
        <v>1</v>
      </c>
    </row>
    <row r="944" spans="1:29" x14ac:dyDescent="0.25">
      <c r="A944">
        <v>939</v>
      </c>
      <c r="C944" s="24">
        <v>8.8017135858535767E-3</v>
      </c>
      <c r="D944" s="24">
        <v>4.0501952171325684E-3</v>
      </c>
      <c r="E944" s="24">
        <v>0.26823195154296958</v>
      </c>
      <c r="F944" s="24">
        <v>0</v>
      </c>
      <c r="I944" s="53">
        <v>0</v>
      </c>
      <c r="J944" s="53">
        <v>7174.098864197731</v>
      </c>
      <c r="K944" s="53">
        <v>0</v>
      </c>
      <c r="L944" s="24">
        <v>0.86101657152175903</v>
      </c>
      <c r="M944" s="24">
        <v>0.70597171783447266</v>
      </c>
      <c r="N944" s="24">
        <v>0.39717864990234375</v>
      </c>
      <c r="P944" s="53">
        <v>14.997521045176356</v>
      </c>
      <c r="Q944" s="54">
        <v>555.64606609864177</v>
      </c>
      <c r="R944" s="54">
        <v>15.053647834868359</v>
      </c>
      <c r="S944" s="54">
        <v>623.10885234622663</v>
      </c>
      <c r="T944" s="54">
        <v>5.6126789692003243E-2</v>
      </c>
      <c r="U944" s="54">
        <v>67.462786247584859</v>
      </c>
      <c r="W944" s="69">
        <f t="shared" si="86"/>
        <v>1499196.4584515369</v>
      </c>
      <c r="X944" s="69">
        <f t="shared" si="87"/>
        <v>1504741.6746344897</v>
      </c>
      <c r="Y944" s="69">
        <f t="shared" si="84"/>
        <v>5545.2161829527395</v>
      </c>
      <c r="AA944" s="68">
        <f t="shared" si="88"/>
        <v>0</v>
      </c>
      <c r="AB944" s="68">
        <f t="shared" si="89"/>
        <v>1</v>
      </c>
      <c r="AC944" s="68">
        <f t="shared" si="85"/>
        <v>1</v>
      </c>
    </row>
    <row r="945" spans="1:29" x14ac:dyDescent="0.25">
      <c r="A945">
        <v>940</v>
      </c>
      <c r="C945" s="24">
        <v>6.2801241874694824E-3</v>
      </c>
      <c r="D945" s="24">
        <v>4.2093098163604736E-3</v>
      </c>
      <c r="E945" s="24">
        <v>0.23995319322522934</v>
      </c>
      <c r="F945" s="24">
        <v>0</v>
      </c>
      <c r="I945" s="53">
        <v>0</v>
      </c>
      <c r="J945" s="53">
        <v>4234.4420216977596</v>
      </c>
      <c r="K945" s="53">
        <v>0</v>
      </c>
      <c r="L945" s="24">
        <v>0.87648594379425049</v>
      </c>
      <c r="M945" s="24">
        <v>0.75023072957992554</v>
      </c>
      <c r="N945" s="24">
        <v>0.25378334522247314</v>
      </c>
      <c r="P945" s="53">
        <v>15.316930141223686</v>
      </c>
      <c r="Q945" s="54">
        <v>500.50024449668911</v>
      </c>
      <c r="R945" s="54">
        <v>15.368162028441503</v>
      </c>
      <c r="S945" s="54">
        <v>604.86724446163578</v>
      </c>
      <c r="T945" s="54">
        <v>5.1231887217817018E-2</v>
      </c>
      <c r="U945" s="54">
        <v>104.36699996494667</v>
      </c>
      <c r="W945" s="69">
        <f t="shared" si="86"/>
        <v>1531192.5138778719</v>
      </c>
      <c r="X945" s="69">
        <f t="shared" si="87"/>
        <v>1536211.3355996888</v>
      </c>
      <c r="Y945" s="69">
        <f t="shared" si="84"/>
        <v>5018.8217218167556</v>
      </c>
      <c r="AA945" s="68">
        <f t="shared" si="88"/>
        <v>0</v>
      </c>
      <c r="AB945" s="68">
        <f t="shared" si="89"/>
        <v>1</v>
      </c>
      <c r="AC945" s="68">
        <f t="shared" si="85"/>
        <v>1</v>
      </c>
    </row>
    <row r="946" spans="1:29" x14ac:dyDescent="0.25">
      <c r="A946">
        <v>941</v>
      </c>
      <c r="C946" s="24">
        <v>1.4917179942131042E-2</v>
      </c>
      <c r="D946" s="24">
        <v>2.168571949005127E-2</v>
      </c>
      <c r="E946" s="24">
        <v>0.23920910141905413</v>
      </c>
      <c r="F946" s="24">
        <v>0</v>
      </c>
      <c r="I946" s="53">
        <v>0</v>
      </c>
      <c r="J946" s="53">
        <v>3610.0833676755428</v>
      </c>
      <c r="K946" s="53">
        <v>0</v>
      </c>
      <c r="L946" s="24">
        <v>0.79243040084838867</v>
      </c>
      <c r="M946" s="24">
        <v>0.7771449089050293</v>
      </c>
      <c r="N946" s="24">
        <v>0.35289978981018066</v>
      </c>
      <c r="P946" s="53">
        <v>13.742572782627734</v>
      </c>
      <c r="Q946" s="54">
        <v>513.19967567670074</v>
      </c>
      <c r="R946" s="54">
        <v>13.777166631090271</v>
      </c>
      <c r="S946" s="54">
        <v>608.01344096375738</v>
      </c>
      <c r="T946" s="54">
        <v>3.4593848462536769E-2</v>
      </c>
      <c r="U946" s="54">
        <v>94.81376528705664</v>
      </c>
      <c r="W946" s="69">
        <f t="shared" si="86"/>
        <v>1373744.0785870969</v>
      </c>
      <c r="X946" s="69">
        <f t="shared" si="87"/>
        <v>1377108.6496680633</v>
      </c>
      <c r="Y946" s="69">
        <f t="shared" si="84"/>
        <v>3364.5710809666207</v>
      </c>
      <c r="AA946" s="68">
        <f t="shared" si="88"/>
        <v>0</v>
      </c>
      <c r="AB946" s="68">
        <f t="shared" si="89"/>
        <v>1</v>
      </c>
      <c r="AC946" s="68">
        <f t="shared" si="85"/>
        <v>1</v>
      </c>
    </row>
    <row r="947" spans="1:29" x14ac:dyDescent="0.25">
      <c r="A947">
        <v>942</v>
      </c>
      <c r="C947" s="24">
        <v>1.1189907789230347E-2</v>
      </c>
      <c r="D947" s="24">
        <v>2.5218784809112549E-2</v>
      </c>
      <c r="E947" s="24">
        <v>0.21950408259054036</v>
      </c>
      <c r="F947" s="24">
        <v>0</v>
      </c>
      <c r="I947" s="53">
        <v>0</v>
      </c>
      <c r="J947" s="53">
        <v>4172.5020855665207</v>
      </c>
      <c r="K947" s="53">
        <v>0</v>
      </c>
      <c r="L947" s="24">
        <v>0.85191777348518372</v>
      </c>
      <c r="M947" s="24">
        <v>0.72700560092926025</v>
      </c>
      <c r="N947" s="24">
        <v>0.2782323956489563</v>
      </c>
      <c r="P947" s="53">
        <v>14.795556291246902</v>
      </c>
      <c r="Q947" s="54">
        <v>503.12524330413294</v>
      </c>
      <c r="R947" s="54">
        <v>14.860723187352624</v>
      </c>
      <c r="S947" s="54">
        <v>603.37469835811737</v>
      </c>
      <c r="T947" s="54">
        <v>6.5166896105722572E-2</v>
      </c>
      <c r="U947" s="54">
        <v>100.24945505398443</v>
      </c>
      <c r="W947" s="69">
        <f t="shared" si="86"/>
        <v>1479052.503881386</v>
      </c>
      <c r="X947" s="69">
        <f t="shared" si="87"/>
        <v>1485468.9440369043</v>
      </c>
      <c r="Y947" s="69">
        <f t="shared" si="84"/>
        <v>6416.4401555182731</v>
      </c>
      <c r="AA947" s="68">
        <f t="shared" si="88"/>
        <v>0</v>
      </c>
      <c r="AB947" s="68">
        <f t="shared" si="89"/>
        <v>1</v>
      </c>
      <c r="AC947" s="68">
        <f t="shared" si="85"/>
        <v>1</v>
      </c>
    </row>
    <row r="948" spans="1:29" x14ac:dyDescent="0.25">
      <c r="A948">
        <v>943</v>
      </c>
      <c r="C948" s="24">
        <v>1.0262548923492432E-2</v>
      </c>
      <c r="D948" s="24">
        <v>5.8310270309448242E-2</v>
      </c>
      <c r="E948" s="24">
        <v>0.19450428756120589</v>
      </c>
      <c r="F948" s="24">
        <v>0</v>
      </c>
      <c r="I948" s="53">
        <v>0</v>
      </c>
      <c r="J948" s="53">
        <v>4676.9808977842331</v>
      </c>
      <c r="K948" s="53">
        <v>0</v>
      </c>
      <c r="L948" s="24">
        <v>0.82061779499053955</v>
      </c>
      <c r="M948" s="24">
        <v>0.77230739593505859</v>
      </c>
      <c r="N948" s="24">
        <v>0.32998538017272949</v>
      </c>
      <c r="P948" s="53">
        <v>14.290452724170391</v>
      </c>
      <c r="Q948" s="54">
        <v>498.81667892171066</v>
      </c>
      <c r="R948" s="54">
        <v>14.335228368980253</v>
      </c>
      <c r="S948" s="54">
        <v>599.71144873704452</v>
      </c>
      <c r="T948" s="54">
        <v>4.4775644809861959E-2</v>
      </c>
      <c r="U948" s="54">
        <v>100.89476981533386</v>
      </c>
      <c r="W948" s="69">
        <f t="shared" si="86"/>
        <v>1428546.4557381175</v>
      </c>
      <c r="X948" s="69">
        <f t="shared" si="87"/>
        <v>1432923.1254492884</v>
      </c>
      <c r="Y948" s="69">
        <f t="shared" si="84"/>
        <v>4376.6697111708618</v>
      </c>
      <c r="AA948" s="68">
        <f t="shared" si="88"/>
        <v>0</v>
      </c>
      <c r="AB948" s="68">
        <f t="shared" si="89"/>
        <v>1</v>
      </c>
      <c r="AC948" s="68">
        <f t="shared" si="85"/>
        <v>1</v>
      </c>
    </row>
    <row r="949" spans="1:29" x14ac:dyDescent="0.25">
      <c r="A949">
        <v>944</v>
      </c>
      <c r="C949" s="24">
        <v>1.1497557163238525E-2</v>
      </c>
      <c r="D949" s="24">
        <v>1.7537027597427368E-2</v>
      </c>
      <c r="E949" s="24">
        <v>0.47927397823785234</v>
      </c>
      <c r="F949" s="24">
        <v>0</v>
      </c>
      <c r="I949" s="53">
        <v>0</v>
      </c>
      <c r="J949" s="53">
        <v>3972.7194234728813</v>
      </c>
      <c r="K949" s="53">
        <v>0</v>
      </c>
      <c r="L949" s="24">
        <v>0.89247012138366699</v>
      </c>
      <c r="M949" s="24">
        <v>0.75166183710098267</v>
      </c>
      <c r="N949" s="24">
        <v>0.30031037330627441</v>
      </c>
      <c r="P949" s="53">
        <v>15.522216236302397</v>
      </c>
      <c r="Q949" s="54">
        <v>461.76251979958181</v>
      </c>
      <c r="R949" s="54">
        <v>15.553577751090208</v>
      </c>
      <c r="S949" s="54">
        <v>611.74489181104684</v>
      </c>
      <c r="T949" s="54">
        <v>3.1361514787811018E-2</v>
      </c>
      <c r="U949" s="54">
        <v>149.98237201146503</v>
      </c>
      <c r="W949" s="69">
        <f t="shared" si="86"/>
        <v>1551759.86111044</v>
      </c>
      <c r="X949" s="69">
        <f t="shared" si="87"/>
        <v>1554746.0302172096</v>
      </c>
      <c r="Y949" s="69">
        <f t="shared" si="84"/>
        <v>2986.169106769637</v>
      </c>
      <c r="AA949" s="68">
        <f t="shared" si="88"/>
        <v>0</v>
      </c>
      <c r="AB949" s="68">
        <f t="shared" si="89"/>
        <v>1</v>
      </c>
      <c r="AC949" s="68">
        <f t="shared" si="85"/>
        <v>1</v>
      </c>
    </row>
    <row r="950" spans="1:29" x14ac:dyDescent="0.25">
      <c r="A950">
        <v>945</v>
      </c>
      <c r="C950" s="24">
        <v>1.0507941246032715E-2</v>
      </c>
      <c r="D950" s="24">
        <v>2.7276039123535156E-2</v>
      </c>
      <c r="E950" s="24">
        <v>0.13665695057892999</v>
      </c>
      <c r="F950" s="24">
        <v>0</v>
      </c>
      <c r="I950" s="53">
        <v>0</v>
      </c>
      <c r="J950" s="53">
        <v>5432.3859512805939</v>
      </c>
      <c r="K950" s="53">
        <v>0</v>
      </c>
      <c r="L950" s="24">
        <v>0.81389272212982178</v>
      </c>
      <c r="M950" s="24">
        <v>0.74642103910446167</v>
      </c>
      <c r="N950" s="24">
        <v>0.31890368461608887</v>
      </c>
      <c r="P950" s="53">
        <v>14.183379477957983</v>
      </c>
      <c r="Q950" s="54">
        <v>494.13414291651668</v>
      </c>
      <c r="R950" s="54">
        <v>14.21939339598331</v>
      </c>
      <c r="S950" s="54">
        <v>592.85831460008069</v>
      </c>
      <c r="T950" s="54">
        <v>3.6013918025327385E-2</v>
      </c>
      <c r="U950" s="54">
        <v>98.724171683564009</v>
      </c>
      <c r="W950" s="69">
        <f t="shared" si="86"/>
        <v>1417843.8136528819</v>
      </c>
      <c r="X950" s="69">
        <f t="shared" si="87"/>
        <v>1421346.4812837311</v>
      </c>
      <c r="Y950" s="69">
        <f t="shared" si="84"/>
        <v>3502.6676308491742</v>
      </c>
      <c r="AA950" s="68">
        <f t="shared" si="88"/>
        <v>0</v>
      </c>
      <c r="AB950" s="68">
        <f t="shared" si="89"/>
        <v>1</v>
      </c>
      <c r="AC950" s="68">
        <f t="shared" si="85"/>
        <v>1</v>
      </c>
    </row>
    <row r="951" spans="1:29" x14ac:dyDescent="0.25">
      <c r="A951">
        <v>946</v>
      </c>
      <c r="C951" s="24">
        <v>2.0625382661819458E-2</v>
      </c>
      <c r="D951" s="24">
        <v>3.4281909465789795E-3</v>
      </c>
      <c r="E951" s="24">
        <v>0.31225909257975476</v>
      </c>
      <c r="F951" s="24">
        <v>0</v>
      </c>
      <c r="I951" s="53">
        <v>0</v>
      </c>
      <c r="J951" s="53">
        <v>4529.9960765987635</v>
      </c>
      <c r="K951" s="53">
        <v>0</v>
      </c>
      <c r="L951" s="24">
        <v>0.8123241662979126</v>
      </c>
      <c r="M951" s="24">
        <v>0.71017146110534668</v>
      </c>
      <c r="N951" s="24">
        <v>0.30554243922233582</v>
      </c>
      <c r="P951" s="53">
        <v>14.006847325674743</v>
      </c>
      <c r="Q951" s="54">
        <v>472.85326656869177</v>
      </c>
      <c r="R951" s="54">
        <v>14.038125330958344</v>
      </c>
      <c r="S951" s="54">
        <v>603.91083107023485</v>
      </c>
      <c r="T951" s="54">
        <v>3.1278005283601473E-2</v>
      </c>
      <c r="U951" s="54">
        <v>131.05756450154308</v>
      </c>
      <c r="W951" s="69">
        <f t="shared" si="86"/>
        <v>1400211.8793009056</v>
      </c>
      <c r="X951" s="69">
        <f t="shared" si="87"/>
        <v>1403208.622264764</v>
      </c>
      <c r="Y951" s="69">
        <f t="shared" si="84"/>
        <v>2996.7429638586045</v>
      </c>
      <c r="AA951" s="68">
        <f t="shared" si="88"/>
        <v>0</v>
      </c>
      <c r="AB951" s="68">
        <f t="shared" si="89"/>
        <v>1</v>
      </c>
      <c r="AC951" s="68">
        <f t="shared" si="85"/>
        <v>1</v>
      </c>
    </row>
    <row r="952" spans="1:29" x14ac:dyDescent="0.25">
      <c r="A952">
        <v>947</v>
      </c>
      <c r="C952" s="24">
        <v>3.1142652034759521E-2</v>
      </c>
      <c r="D952" s="24">
        <v>4.7276139259338379E-2</v>
      </c>
      <c r="E952" s="24">
        <v>0.19474964045672963</v>
      </c>
      <c r="F952" s="24">
        <v>0</v>
      </c>
      <c r="I952" s="53">
        <v>0</v>
      </c>
      <c r="J952" s="53">
        <v>4870.9637485444546</v>
      </c>
      <c r="K952" s="53">
        <v>0</v>
      </c>
      <c r="L952" s="24">
        <v>0.89798164367675781</v>
      </c>
      <c r="M952" s="24">
        <v>0.80078494548797607</v>
      </c>
      <c r="N952" s="24">
        <v>0.3312104344367981</v>
      </c>
      <c r="P952" s="53">
        <v>15.316080151831901</v>
      </c>
      <c r="Q952" s="54">
        <v>475.65380014483134</v>
      </c>
      <c r="R952" s="54">
        <v>15.357442716026451</v>
      </c>
      <c r="S952" s="54">
        <v>595.06834328352113</v>
      </c>
      <c r="T952" s="54">
        <v>4.1362564194550089E-2</v>
      </c>
      <c r="U952" s="54">
        <v>119.41454313868979</v>
      </c>
      <c r="W952" s="69">
        <f t="shared" si="86"/>
        <v>1531132.3613830453</v>
      </c>
      <c r="X952" s="69">
        <f t="shared" si="87"/>
        <v>1535149.2032593614</v>
      </c>
      <c r="Y952" s="69">
        <f t="shared" si="84"/>
        <v>4016.841876316319</v>
      </c>
      <c r="AA952" s="68">
        <f t="shared" si="88"/>
        <v>0</v>
      </c>
      <c r="AB952" s="68">
        <f t="shared" si="89"/>
        <v>1</v>
      </c>
      <c r="AC952" s="68">
        <f t="shared" si="85"/>
        <v>1</v>
      </c>
    </row>
    <row r="953" spans="1:29" x14ac:dyDescent="0.25">
      <c r="A953">
        <v>948</v>
      </c>
      <c r="C953" s="24">
        <v>4.5085787773132324E-2</v>
      </c>
      <c r="D953" s="24">
        <v>3.4108519554138184E-2</v>
      </c>
      <c r="E953" s="24">
        <v>0.42273613714957181</v>
      </c>
      <c r="F953" s="24">
        <v>0</v>
      </c>
      <c r="I953" s="53">
        <v>0</v>
      </c>
      <c r="J953" s="53">
        <v>4798.9864833652973</v>
      </c>
      <c r="K953" s="53">
        <v>0</v>
      </c>
      <c r="L953" s="24">
        <v>0.80919313430786133</v>
      </c>
      <c r="M953" s="24">
        <v>0.66677379608154297</v>
      </c>
      <c r="N953" s="24">
        <v>0.30176001787185669</v>
      </c>
      <c r="P953" s="53">
        <v>13.593873144506134</v>
      </c>
      <c r="Q953" s="54">
        <v>469.82489248952669</v>
      </c>
      <c r="R953" s="54">
        <v>13.625389039109605</v>
      </c>
      <c r="S953" s="54">
        <v>611.3069872741778</v>
      </c>
      <c r="T953" s="54">
        <v>3.151589460347104E-2</v>
      </c>
      <c r="U953" s="54">
        <v>141.48209478465111</v>
      </c>
      <c r="W953" s="69">
        <f t="shared" si="86"/>
        <v>1358917.489558124</v>
      </c>
      <c r="X953" s="69">
        <f t="shared" si="87"/>
        <v>1361927.5969236863</v>
      </c>
      <c r="Y953" s="69">
        <f t="shared" si="84"/>
        <v>3010.1073655624527</v>
      </c>
      <c r="AA953" s="68">
        <f t="shared" si="88"/>
        <v>0</v>
      </c>
      <c r="AB953" s="68">
        <f t="shared" si="89"/>
        <v>1</v>
      </c>
      <c r="AC953" s="68">
        <f t="shared" si="85"/>
        <v>1</v>
      </c>
    </row>
    <row r="954" spans="1:29" x14ac:dyDescent="0.25">
      <c r="A954">
        <v>949</v>
      </c>
      <c r="C954" s="24">
        <v>2.8821080923080444E-2</v>
      </c>
      <c r="D954" s="24">
        <v>9.7073465585708618E-3</v>
      </c>
      <c r="E954" s="24">
        <v>0.15055723502004995</v>
      </c>
      <c r="F954" s="24">
        <v>0</v>
      </c>
      <c r="I954" s="53">
        <v>0</v>
      </c>
      <c r="J954" s="53">
        <v>9413.5105609893799</v>
      </c>
      <c r="K954" s="53">
        <v>0</v>
      </c>
      <c r="L954" s="24">
        <v>0.86252814531326294</v>
      </c>
      <c r="M954" s="24">
        <v>0.7401244044303894</v>
      </c>
      <c r="N954" s="24">
        <v>0.36121463775634766</v>
      </c>
      <c r="P954" s="53">
        <v>14.736693612984146</v>
      </c>
      <c r="Q954" s="54">
        <v>611.6962959005574</v>
      </c>
      <c r="R954" s="54">
        <v>14.787132831025813</v>
      </c>
      <c r="S954" s="54">
        <v>612.20885463354693</v>
      </c>
      <c r="T954" s="54">
        <v>5.0439218041667289E-2</v>
      </c>
      <c r="U954" s="54">
        <v>0.51255873298953247</v>
      </c>
      <c r="W954" s="69">
        <f t="shared" si="86"/>
        <v>1473057.6650025141</v>
      </c>
      <c r="X954" s="69">
        <f t="shared" si="87"/>
        <v>1478101.0742479477</v>
      </c>
      <c r="Y954" s="69">
        <f t="shared" si="84"/>
        <v>5043.4092454337397</v>
      </c>
      <c r="AA954" s="68">
        <f t="shared" si="88"/>
        <v>0</v>
      </c>
      <c r="AB954" s="68">
        <f t="shared" si="89"/>
        <v>1</v>
      </c>
      <c r="AC954" s="68">
        <f t="shared" si="85"/>
        <v>1</v>
      </c>
    </row>
    <row r="955" spans="1:29" x14ac:dyDescent="0.25">
      <c r="A955">
        <v>950</v>
      </c>
      <c r="C955" s="24">
        <v>3.9504051208496094E-2</v>
      </c>
      <c r="D955" s="24">
        <v>2.1874308586120605E-3</v>
      </c>
      <c r="E955" s="24">
        <v>0.217590312613404</v>
      </c>
      <c r="F955" s="24">
        <v>0</v>
      </c>
      <c r="I955" s="53">
        <v>0</v>
      </c>
      <c r="J955" s="53">
        <v>8615.7210171222687</v>
      </c>
      <c r="K955" s="53">
        <v>0</v>
      </c>
      <c r="L955" s="24">
        <v>0.85675251483917236</v>
      </c>
      <c r="M955" s="24">
        <v>0.75692051649093628</v>
      </c>
      <c r="N955" s="24">
        <v>0.29556939005851746</v>
      </c>
      <c r="P955" s="53">
        <v>14.457138333262517</v>
      </c>
      <c r="Q955" s="54">
        <v>655.95987716251386</v>
      </c>
      <c r="R955" s="54">
        <v>14.51798112591562</v>
      </c>
      <c r="S955" s="54">
        <v>637.29230963033228</v>
      </c>
      <c r="T955" s="54">
        <v>6.0842792653103217E-2</v>
      </c>
      <c r="U955" s="54">
        <v>-18.667567532181579</v>
      </c>
      <c r="W955" s="69">
        <f t="shared" si="86"/>
        <v>1445057.8734490892</v>
      </c>
      <c r="X955" s="69">
        <f t="shared" si="87"/>
        <v>1451160.8202819317</v>
      </c>
      <c r="Y955" s="69">
        <f t="shared" si="84"/>
        <v>6102.9468328425028</v>
      </c>
      <c r="AA955" s="68">
        <f t="shared" si="88"/>
        <v>0</v>
      </c>
      <c r="AB955" s="68">
        <f t="shared" si="89"/>
        <v>1</v>
      </c>
      <c r="AC955" s="68">
        <f t="shared" si="85"/>
        <v>1</v>
      </c>
    </row>
    <row r="956" spans="1:29" x14ac:dyDescent="0.25">
      <c r="A956">
        <v>951</v>
      </c>
      <c r="C956" s="24">
        <v>2.9475808143615723E-2</v>
      </c>
      <c r="D956" s="24">
        <v>1.9539788365364075E-2</v>
      </c>
      <c r="E956" s="24">
        <v>0.23635009813959876</v>
      </c>
      <c r="F956" s="24">
        <v>0</v>
      </c>
      <c r="I956" s="53">
        <v>0</v>
      </c>
      <c r="J956" s="53">
        <v>3814.8136809468269</v>
      </c>
      <c r="K956" s="53">
        <v>0</v>
      </c>
      <c r="L956" s="24">
        <v>0.88162469863891602</v>
      </c>
      <c r="M956" s="24">
        <v>0.75116968154907227</v>
      </c>
      <c r="N956" s="24">
        <v>0.29990246891975403</v>
      </c>
      <c r="P956" s="53">
        <v>15.030454923485019</v>
      </c>
      <c r="Q956" s="54">
        <v>482.99208667667295</v>
      </c>
      <c r="R956" s="54">
        <v>15.093532436831378</v>
      </c>
      <c r="S956" s="54">
        <v>600.44739008410852</v>
      </c>
      <c r="T956" s="54">
        <v>6.3077513346359027E-2</v>
      </c>
      <c r="U956" s="54">
        <v>117.45530340743557</v>
      </c>
      <c r="W956" s="69">
        <f t="shared" si="86"/>
        <v>1502562.5002618253</v>
      </c>
      <c r="X956" s="69">
        <f t="shared" si="87"/>
        <v>1508752.7962930535</v>
      </c>
      <c r="Y956" s="69">
        <f t="shared" si="84"/>
        <v>6190.2960312284677</v>
      </c>
      <c r="AA956" s="68">
        <f t="shared" si="88"/>
        <v>0</v>
      </c>
      <c r="AB956" s="68">
        <f t="shared" si="89"/>
        <v>1</v>
      </c>
      <c r="AC956" s="68">
        <f t="shared" si="85"/>
        <v>1</v>
      </c>
    </row>
    <row r="957" spans="1:29" x14ac:dyDescent="0.25">
      <c r="A957">
        <v>952</v>
      </c>
      <c r="C957" s="24">
        <v>3.2189309597015381E-2</v>
      </c>
      <c r="D957" s="24">
        <v>2.6574432849884033E-3</v>
      </c>
      <c r="E957" s="24">
        <v>0.30825440589175618</v>
      </c>
      <c r="F957" s="24">
        <v>0</v>
      </c>
      <c r="I957" s="53">
        <v>0</v>
      </c>
      <c r="J957" s="53">
        <v>6018.8467614352703</v>
      </c>
      <c r="K957" s="53">
        <v>0</v>
      </c>
      <c r="L957" s="24">
        <v>0.85082566738128662</v>
      </c>
      <c r="M957" s="24">
        <v>0.76634562015533447</v>
      </c>
      <c r="N957" s="24">
        <v>0.26469016075134277</v>
      </c>
      <c r="P957" s="53">
        <v>14.502286676592735</v>
      </c>
      <c r="Q957" s="54">
        <v>495.44833501246904</v>
      </c>
      <c r="R957" s="54">
        <v>14.531558807241392</v>
      </c>
      <c r="S957" s="54">
        <v>610.63959459571299</v>
      </c>
      <c r="T957" s="54">
        <v>2.9272130648656969E-2</v>
      </c>
      <c r="U957" s="54">
        <v>115.19125958324395</v>
      </c>
      <c r="W957" s="69">
        <f t="shared" si="86"/>
        <v>1449733.2193242612</v>
      </c>
      <c r="X957" s="69">
        <f t="shared" si="87"/>
        <v>1452545.2411295436</v>
      </c>
      <c r="Y957" s="69">
        <f t="shared" si="84"/>
        <v>2812.0218052824525</v>
      </c>
      <c r="AA957" s="68">
        <f t="shared" si="88"/>
        <v>0</v>
      </c>
      <c r="AB957" s="68">
        <f t="shared" si="89"/>
        <v>1</v>
      </c>
      <c r="AC957" s="68">
        <f t="shared" si="85"/>
        <v>1</v>
      </c>
    </row>
    <row r="958" spans="1:29" x14ac:dyDescent="0.25">
      <c r="A958">
        <v>953</v>
      </c>
      <c r="C958" s="24">
        <v>2.8664648532867432E-2</v>
      </c>
      <c r="D958" s="24">
        <v>1.3842761516571045E-2</v>
      </c>
      <c r="E958" s="24">
        <v>0.28337739506224474</v>
      </c>
      <c r="F958" s="24">
        <v>0</v>
      </c>
      <c r="I958" s="53">
        <v>0</v>
      </c>
      <c r="J958" s="53">
        <v>5871.7862702906132</v>
      </c>
      <c r="K958" s="53">
        <v>0</v>
      </c>
      <c r="L958" s="24">
        <v>0.88351041078567505</v>
      </c>
      <c r="M958" s="24">
        <v>0.80143165588378906</v>
      </c>
      <c r="N958" s="24">
        <v>0.36553668975830078</v>
      </c>
      <c r="P958" s="53">
        <v>15.091062747871582</v>
      </c>
      <c r="Q958" s="54">
        <v>577.49408290646033</v>
      </c>
      <c r="R958" s="54">
        <v>15.139117223468777</v>
      </c>
      <c r="S958" s="54">
        <v>631.79456284859657</v>
      </c>
      <c r="T958" s="54">
        <v>4.8054475597194113E-2</v>
      </c>
      <c r="U958" s="54">
        <v>54.300479942136235</v>
      </c>
      <c r="W958" s="69">
        <f t="shared" si="86"/>
        <v>1508528.7807042517</v>
      </c>
      <c r="X958" s="69">
        <f t="shared" si="87"/>
        <v>1513279.9277840292</v>
      </c>
      <c r="Y958" s="69">
        <f t="shared" si="84"/>
        <v>4751.1470797772754</v>
      </c>
      <c r="AA958" s="68">
        <f t="shared" si="88"/>
        <v>0</v>
      </c>
      <c r="AB958" s="68">
        <f t="shared" si="89"/>
        <v>1</v>
      </c>
      <c r="AC958" s="68">
        <f t="shared" si="85"/>
        <v>1</v>
      </c>
    </row>
    <row r="959" spans="1:29" x14ac:dyDescent="0.25">
      <c r="A959">
        <v>954</v>
      </c>
      <c r="C959" s="24">
        <v>2.317965030670166E-2</v>
      </c>
      <c r="D959" s="24">
        <v>6.5509974956512451E-3</v>
      </c>
      <c r="E959" s="24">
        <v>0.35761511374146382</v>
      </c>
      <c r="F959" s="24">
        <v>0</v>
      </c>
      <c r="I959" s="53">
        <v>0</v>
      </c>
      <c r="J959" s="53">
        <v>5240.5684255063534</v>
      </c>
      <c r="K959" s="53">
        <v>0</v>
      </c>
      <c r="L959" s="24">
        <v>0.85826247930526733</v>
      </c>
      <c r="M959" s="24">
        <v>0.77433031797409058</v>
      </c>
      <c r="N959" s="24">
        <v>0.27866417169570923</v>
      </c>
      <c r="P959" s="53">
        <v>14.768427564317133</v>
      </c>
      <c r="Q959" s="54">
        <v>489.95303842729737</v>
      </c>
      <c r="R959" s="54">
        <v>14.794090751724646</v>
      </c>
      <c r="S959" s="54">
        <v>613.57547366846143</v>
      </c>
      <c r="T959" s="54">
        <v>2.5663187407513277E-2</v>
      </c>
      <c r="U959" s="54">
        <v>123.62243524116406</v>
      </c>
      <c r="W959" s="69">
        <f t="shared" si="86"/>
        <v>1476352.803393286</v>
      </c>
      <c r="X959" s="69">
        <f t="shared" si="87"/>
        <v>1478795.4996987961</v>
      </c>
      <c r="Y959" s="69">
        <f t="shared" si="84"/>
        <v>2442.6963055101637</v>
      </c>
      <c r="AA959" s="68">
        <f t="shared" si="88"/>
        <v>0</v>
      </c>
      <c r="AB959" s="68">
        <f t="shared" si="89"/>
        <v>1</v>
      </c>
      <c r="AC959" s="68">
        <f t="shared" si="85"/>
        <v>1</v>
      </c>
    </row>
    <row r="960" spans="1:29" x14ac:dyDescent="0.25">
      <c r="A960">
        <v>955</v>
      </c>
      <c r="C960" s="24">
        <v>2.4975985288619995E-2</v>
      </c>
      <c r="D960" s="24">
        <v>1.1055663228034973E-2</v>
      </c>
      <c r="E960" s="24">
        <v>0.20004453380766421</v>
      </c>
      <c r="F960" s="24">
        <v>0</v>
      </c>
      <c r="I960" s="53">
        <v>0</v>
      </c>
      <c r="J960" s="53">
        <v>3623.4268918633461</v>
      </c>
      <c r="K960" s="53">
        <v>0</v>
      </c>
      <c r="L960" s="24">
        <v>0.88611370325088501</v>
      </c>
      <c r="M960" s="24">
        <v>0.84397506713867188</v>
      </c>
      <c r="N960" s="24">
        <v>0.24665522575378418</v>
      </c>
      <c r="P960" s="53">
        <v>15.215247092854248</v>
      </c>
      <c r="Q960" s="54">
        <v>475.43845085031643</v>
      </c>
      <c r="R960" s="54">
        <v>15.251673586459054</v>
      </c>
      <c r="S960" s="54">
        <v>595.56075201263661</v>
      </c>
      <c r="T960" s="54">
        <v>3.6426493604805543E-2</v>
      </c>
      <c r="U960" s="54">
        <v>120.12230116232018</v>
      </c>
      <c r="W960" s="69">
        <f t="shared" si="86"/>
        <v>1521049.2708345745</v>
      </c>
      <c r="X960" s="69">
        <f t="shared" si="87"/>
        <v>1524571.797893893</v>
      </c>
      <c r="Y960" s="69">
        <f t="shared" si="84"/>
        <v>3522.527059318234</v>
      </c>
      <c r="AA960" s="68">
        <f t="shared" si="88"/>
        <v>0</v>
      </c>
      <c r="AB960" s="68">
        <f t="shared" si="89"/>
        <v>1</v>
      </c>
      <c r="AC960" s="68">
        <f t="shared" si="85"/>
        <v>1</v>
      </c>
    </row>
    <row r="961" spans="1:29" x14ac:dyDescent="0.25">
      <c r="A961">
        <v>956</v>
      </c>
      <c r="C961" s="24">
        <v>2.6002556085586548E-2</v>
      </c>
      <c r="D961" s="24">
        <v>1.0049641132354736E-2</v>
      </c>
      <c r="E961" s="24">
        <v>0.27408364348397662</v>
      </c>
      <c r="F961" s="24">
        <v>0</v>
      </c>
      <c r="I961" s="53">
        <v>0</v>
      </c>
      <c r="J961" s="53">
        <v>7048.6404001712799</v>
      </c>
      <c r="K961" s="53">
        <v>0</v>
      </c>
      <c r="L961" s="24">
        <v>0.87230882048606873</v>
      </c>
      <c r="M961" s="24">
        <v>0.820831298828125</v>
      </c>
      <c r="N961" s="24">
        <v>0.33722770214080811</v>
      </c>
      <c r="P961" s="53">
        <v>14.969543412423924</v>
      </c>
      <c r="Q961" s="54">
        <v>538.73057877813301</v>
      </c>
      <c r="R961" s="54">
        <v>14.996920032355444</v>
      </c>
      <c r="S961" s="54">
        <v>619.0956095679486</v>
      </c>
      <c r="T961" s="54">
        <v>2.7376619931519741E-2</v>
      </c>
      <c r="U961" s="54">
        <v>80.365030789815592</v>
      </c>
      <c r="W961" s="69">
        <f t="shared" si="86"/>
        <v>1496415.6106636142</v>
      </c>
      <c r="X961" s="69">
        <f t="shared" si="87"/>
        <v>1499072.9076259763</v>
      </c>
      <c r="Y961" s="69">
        <f t="shared" si="84"/>
        <v>2657.2969623621584</v>
      </c>
      <c r="AA961" s="68">
        <f t="shared" si="88"/>
        <v>0</v>
      </c>
      <c r="AB961" s="68">
        <f t="shared" si="89"/>
        <v>1</v>
      </c>
      <c r="AC961" s="68">
        <f t="shared" si="85"/>
        <v>1</v>
      </c>
    </row>
    <row r="962" spans="1:29" x14ac:dyDescent="0.25">
      <c r="A962">
        <v>957</v>
      </c>
      <c r="C962" s="24">
        <v>2.2307038307189941E-3</v>
      </c>
      <c r="D962" s="24">
        <v>1.6249373555183411E-2</v>
      </c>
      <c r="E962" s="24">
        <v>0.363896811701375</v>
      </c>
      <c r="F962" s="24">
        <v>0</v>
      </c>
      <c r="I962" s="53">
        <v>0</v>
      </c>
      <c r="J962" s="53">
        <v>5851.9002050161362</v>
      </c>
      <c r="K962" s="53">
        <v>0</v>
      </c>
      <c r="L962" s="24">
        <v>0.81824660301208496</v>
      </c>
      <c r="M962" s="24">
        <v>0.75063538551330566</v>
      </c>
      <c r="N962" s="24">
        <v>0.29542750120162964</v>
      </c>
      <c r="P962" s="53">
        <v>14.355407152734779</v>
      </c>
      <c r="Q962" s="54">
        <v>564.07956586788794</v>
      </c>
      <c r="R962" s="54">
        <v>14.396609556695838</v>
      </c>
      <c r="S962" s="54">
        <v>641.93144318802263</v>
      </c>
      <c r="T962" s="54">
        <v>4.1202403961058565E-2</v>
      </c>
      <c r="U962" s="54">
        <v>77.85187732013469</v>
      </c>
      <c r="W962" s="69">
        <f t="shared" si="86"/>
        <v>1434976.6357076101</v>
      </c>
      <c r="X962" s="69">
        <f t="shared" si="87"/>
        <v>1439019.0242263956</v>
      </c>
      <c r="Y962" s="69">
        <f t="shared" si="84"/>
        <v>4042.3885187857213</v>
      </c>
      <c r="AA962" s="68">
        <f t="shared" si="88"/>
        <v>0</v>
      </c>
      <c r="AB962" s="68">
        <f t="shared" si="89"/>
        <v>1</v>
      </c>
      <c r="AC962" s="68">
        <f t="shared" si="85"/>
        <v>1</v>
      </c>
    </row>
    <row r="963" spans="1:29" x14ac:dyDescent="0.25">
      <c r="A963">
        <v>958</v>
      </c>
      <c r="C963" s="24">
        <v>2.8389990329742432E-3</v>
      </c>
      <c r="D963" s="24">
        <v>3.7504434585571289E-3</v>
      </c>
      <c r="E963" s="24">
        <v>0.19933750343734727</v>
      </c>
      <c r="F963" s="24">
        <v>0</v>
      </c>
      <c r="I963" s="53">
        <v>0</v>
      </c>
      <c r="J963" s="53">
        <v>4850.4560254514217</v>
      </c>
      <c r="K963" s="53">
        <v>0</v>
      </c>
      <c r="L963" s="24">
        <v>0.81921076774597168</v>
      </c>
      <c r="M963" s="24">
        <v>0.78841769695281982</v>
      </c>
      <c r="N963" s="24">
        <v>0.33689558506011963</v>
      </c>
      <c r="P963" s="53">
        <v>14.400798141987728</v>
      </c>
      <c r="Q963" s="54">
        <v>491.43647189427634</v>
      </c>
      <c r="R963" s="54">
        <v>14.423383127615452</v>
      </c>
      <c r="S963" s="54">
        <v>598.65466731979552</v>
      </c>
      <c r="T963" s="54">
        <v>2.2584985627723597E-2</v>
      </c>
      <c r="U963" s="54">
        <v>107.21819542551918</v>
      </c>
      <c r="W963" s="69">
        <f t="shared" si="86"/>
        <v>1439588.3777268785</v>
      </c>
      <c r="X963" s="69">
        <f t="shared" si="87"/>
        <v>1441739.6580942255</v>
      </c>
      <c r="Y963" s="69">
        <f t="shared" si="84"/>
        <v>2151.2803673468406</v>
      </c>
      <c r="AA963" s="68">
        <f t="shared" si="88"/>
        <v>0</v>
      </c>
      <c r="AB963" s="68">
        <f t="shared" si="89"/>
        <v>1</v>
      </c>
      <c r="AC963" s="68">
        <f t="shared" si="85"/>
        <v>1</v>
      </c>
    </row>
    <row r="964" spans="1:29" x14ac:dyDescent="0.25">
      <c r="A964">
        <v>959</v>
      </c>
      <c r="C964" s="24">
        <v>3.291928768157959E-2</v>
      </c>
      <c r="D964" s="24">
        <v>2.3462206125259399E-2</v>
      </c>
      <c r="E964" s="24">
        <v>0.21073608385160786</v>
      </c>
      <c r="F964" s="24">
        <v>0</v>
      </c>
      <c r="I964" s="53">
        <v>0</v>
      </c>
      <c r="J964" s="53">
        <v>3332.9799771308899</v>
      </c>
      <c r="K964" s="53">
        <v>0</v>
      </c>
      <c r="L964" s="24">
        <v>0.8680606484413147</v>
      </c>
      <c r="M964" s="24">
        <v>0.74636059999465942</v>
      </c>
      <c r="N964" s="24">
        <v>0.34751605987548828</v>
      </c>
      <c r="P964" s="53">
        <v>14.785893854124241</v>
      </c>
      <c r="Q964" s="54">
        <v>438.71549072359119</v>
      </c>
      <c r="R964" s="54">
        <v>14.819267714994588</v>
      </c>
      <c r="S964" s="54">
        <v>588.5147557475633</v>
      </c>
      <c r="T964" s="54">
        <v>3.3373860870346661E-2</v>
      </c>
      <c r="U964" s="54">
        <v>149.79926502397211</v>
      </c>
      <c r="W964" s="69">
        <f t="shared" si="86"/>
        <v>1478150.6699217006</v>
      </c>
      <c r="X964" s="69">
        <f t="shared" si="87"/>
        <v>1481338.2567437112</v>
      </c>
      <c r="Y964" s="69">
        <f t="shared" si="84"/>
        <v>3187.586822010694</v>
      </c>
      <c r="AA964" s="68">
        <f t="shared" si="88"/>
        <v>0</v>
      </c>
      <c r="AB964" s="68">
        <f t="shared" si="89"/>
        <v>1</v>
      </c>
      <c r="AC964" s="68">
        <f t="shared" si="85"/>
        <v>1</v>
      </c>
    </row>
    <row r="965" spans="1:29" x14ac:dyDescent="0.25">
      <c r="A965">
        <v>960</v>
      </c>
      <c r="C965" s="24">
        <v>4.8734545707702637E-3</v>
      </c>
      <c r="D965" s="24">
        <v>2.3759037256240845E-2</v>
      </c>
      <c r="E965" s="24">
        <v>0.23254852010308627</v>
      </c>
      <c r="F965" s="24">
        <v>0</v>
      </c>
      <c r="I965" s="53">
        <v>0</v>
      </c>
      <c r="J965" s="53">
        <v>5745.0844906270504</v>
      </c>
      <c r="K965" s="53">
        <v>0</v>
      </c>
      <c r="L965" s="24">
        <v>0.82113218307495117</v>
      </c>
      <c r="M965" s="24">
        <v>0.76114553213119507</v>
      </c>
      <c r="N965" s="24">
        <v>0.3145257830619812</v>
      </c>
      <c r="P965" s="53">
        <v>14.37812257833413</v>
      </c>
      <c r="Q965" s="54">
        <v>549.12486880371694</v>
      </c>
      <c r="R965" s="54">
        <v>14.420359248517716</v>
      </c>
      <c r="S965" s="54">
        <v>615.58804237274717</v>
      </c>
      <c r="T965" s="54">
        <v>4.22366701835859E-2</v>
      </c>
      <c r="U965" s="54">
        <v>66.463173569030232</v>
      </c>
      <c r="W965" s="69">
        <f t="shared" si="86"/>
        <v>1437263.1329646094</v>
      </c>
      <c r="X965" s="69">
        <f t="shared" si="87"/>
        <v>1441420.3368093988</v>
      </c>
      <c r="Y965" s="69">
        <f t="shared" si="84"/>
        <v>4157.2038447895602</v>
      </c>
      <c r="AA965" s="68">
        <f t="shared" si="88"/>
        <v>0</v>
      </c>
      <c r="AB965" s="68">
        <f t="shared" si="89"/>
        <v>1</v>
      </c>
      <c r="AC965" s="68">
        <f t="shared" si="85"/>
        <v>1</v>
      </c>
    </row>
    <row r="966" spans="1:29" x14ac:dyDescent="0.25">
      <c r="A966">
        <v>961</v>
      </c>
      <c r="C966" s="24">
        <v>7.6690763235092163E-3</v>
      </c>
      <c r="D966" s="24">
        <v>1.0750472545623779E-2</v>
      </c>
      <c r="E966" s="24">
        <v>0.43585108230610675</v>
      </c>
      <c r="F966" s="24">
        <v>0</v>
      </c>
      <c r="I966" s="53">
        <v>0</v>
      </c>
      <c r="J966" s="53">
        <v>5929.2418882250786</v>
      </c>
      <c r="K966" s="53">
        <v>0</v>
      </c>
      <c r="L966" s="24">
        <v>0.84130579233169556</v>
      </c>
      <c r="M966" s="24">
        <v>0.75653785467147827</v>
      </c>
      <c r="N966" s="24">
        <v>0.25994110107421875</v>
      </c>
      <c r="P966" s="53">
        <v>14.678843770045498</v>
      </c>
      <c r="Q966" s="54">
        <v>560.16914662123634</v>
      </c>
      <c r="R966" s="54">
        <v>14.716565779737065</v>
      </c>
      <c r="S966" s="54">
        <v>652.34098635824228</v>
      </c>
      <c r="T966" s="54">
        <v>3.7722009691567138E-2</v>
      </c>
      <c r="U966" s="54">
        <v>92.171839737005939</v>
      </c>
      <c r="W966" s="69">
        <f t="shared" si="86"/>
        <v>1467324.2078579287</v>
      </c>
      <c r="X966" s="69">
        <f t="shared" si="87"/>
        <v>1471004.2369873482</v>
      </c>
      <c r="Y966" s="69">
        <f t="shared" si="84"/>
        <v>3680.0291294197077</v>
      </c>
      <c r="AA966" s="68">
        <f t="shared" si="88"/>
        <v>0</v>
      </c>
      <c r="AB966" s="68">
        <f t="shared" si="89"/>
        <v>1</v>
      </c>
      <c r="AC966" s="68">
        <f t="shared" si="85"/>
        <v>1</v>
      </c>
    </row>
    <row r="967" spans="1:29" x14ac:dyDescent="0.25">
      <c r="A967">
        <v>962</v>
      </c>
      <c r="C967" s="24">
        <v>1.5600636601448059E-2</v>
      </c>
      <c r="D967" s="24">
        <v>1.2402340769767761E-2</v>
      </c>
      <c r="E967" s="24">
        <v>0.32828456741105766</v>
      </c>
      <c r="F967" s="24">
        <v>0</v>
      </c>
      <c r="I967" s="53">
        <v>0</v>
      </c>
      <c r="J967" s="53">
        <v>6026.2787155807018</v>
      </c>
      <c r="K967" s="53">
        <v>0</v>
      </c>
      <c r="L967" s="24">
        <v>0.86194562911987305</v>
      </c>
      <c r="M967" s="24">
        <v>0.78286540508270264</v>
      </c>
      <c r="N967" s="24">
        <v>0.34407806396484375</v>
      </c>
      <c r="P967" s="53">
        <v>14.937769065390293</v>
      </c>
      <c r="Q967" s="54">
        <v>517.96109068133387</v>
      </c>
      <c r="R967" s="54">
        <v>14.970925314294265</v>
      </c>
      <c r="S967" s="54">
        <v>620.25422141178944</v>
      </c>
      <c r="T967" s="54">
        <v>3.3156248903971175E-2</v>
      </c>
      <c r="U967" s="54">
        <v>102.29313073045557</v>
      </c>
      <c r="W967" s="69">
        <f t="shared" si="86"/>
        <v>1493258.9454483481</v>
      </c>
      <c r="X967" s="69">
        <f t="shared" si="87"/>
        <v>1496472.2772080146</v>
      </c>
      <c r="Y967" s="69">
        <f t="shared" ref="Y967:Y1005" si="90">T967*cRatio-U967</f>
        <v>3213.3317596666616</v>
      </c>
      <c r="AA967" s="68">
        <f t="shared" si="88"/>
        <v>0</v>
      </c>
      <c r="AB967" s="68">
        <f t="shared" si="89"/>
        <v>1</v>
      </c>
      <c r="AC967" s="68">
        <f t="shared" ref="AC967:AC1005" si="91">IF(Y967&gt;0,1,0)</f>
        <v>1</v>
      </c>
    </row>
    <row r="968" spans="1:29" x14ac:dyDescent="0.25">
      <c r="A968">
        <v>963</v>
      </c>
      <c r="C968" s="24">
        <v>1.5127301216125488E-2</v>
      </c>
      <c r="D968" s="24">
        <v>1.9131183624267578E-2</v>
      </c>
      <c r="E968" s="24">
        <v>0.36484469237480588</v>
      </c>
      <c r="F968" s="24">
        <v>0</v>
      </c>
      <c r="I968" s="53">
        <v>0</v>
      </c>
      <c r="J968" s="53">
        <v>4773.1492668390274</v>
      </c>
      <c r="K968" s="53">
        <v>0</v>
      </c>
      <c r="L968" s="24">
        <v>0.86001217365264893</v>
      </c>
      <c r="M968" s="24">
        <v>0.66482400894165039</v>
      </c>
      <c r="N968" s="24">
        <v>0.31474244594573975</v>
      </c>
      <c r="P968" s="53">
        <v>14.889338219192974</v>
      </c>
      <c r="Q968" s="54">
        <v>484.11365213495537</v>
      </c>
      <c r="R968" s="54">
        <v>14.934644309042261</v>
      </c>
      <c r="S968" s="54">
        <v>612.17582429739934</v>
      </c>
      <c r="T968" s="54">
        <v>4.530608984928719E-2</v>
      </c>
      <c r="U968" s="54">
        <v>128.06217216244397</v>
      </c>
      <c r="W968" s="69">
        <f t="shared" si="86"/>
        <v>1488449.7082671623</v>
      </c>
      <c r="X968" s="69">
        <f t="shared" si="87"/>
        <v>1492852.2550799288</v>
      </c>
      <c r="Y968" s="69">
        <f t="shared" si="90"/>
        <v>4402.5468127662753</v>
      </c>
      <c r="AA968" s="68">
        <f t="shared" si="88"/>
        <v>0</v>
      </c>
      <c r="AB968" s="68">
        <f t="shared" si="89"/>
        <v>1</v>
      </c>
      <c r="AC968" s="68">
        <f t="shared" si="91"/>
        <v>1</v>
      </c>
    </row>
    <row r="969" spans="1:29" x14ac:dyDescent="0.25">
      <c r="A969">
        <v>964</v>
      </c>
      <c r="C969" s="24">
        <v>2.4092137813568115E-2</v>
      </c>
      <c r="D969" s="24">
        <v>1.981624960899353E-2</v>
      </c>
      <c r="E969" s="24">
        <v>0.24047464711176844</v>
      </c>
      <c r="F969" s="24">
        <v>0</v>
      </c>
      <c r="I969" s="53">
        <v>0</v>
      </c>
      <c r="J969" s="53">
        <v>4959.2903815209866</v>
      </c>
      <c r="K969" s="53">
        <v>0</v>
      </c>
      <c r="L969" s="24">
        <v>0.83623203635215759</v>
      </c>
      <c r="M969" s="24">
        <v>0.69314479827880859</v>
      </c>
      <c r="N969" s="24">
        <v>0.30321812629699707</v>
      </c>
      <c r="P969" s="53">
        <v>14.352960310111953</v>
      </c>
      <c r="Q969" s="54">
        <v>487.27016836491288</v>
      </c>
      <c r="R969" s="54">
        <v>14.399867923443958</v>
      </c>
      <c r="S969" s="54">
        <v>601.69878252444198</v>
      </c>
      <c r="T969" s="54">
        <v>4.6907613332004772E-2</v>
      </c>
      <c r="U969" s="54">
        <v>114.4286141595291</v>
      </c>
      <c r="W969" s="69">
        <f t="shared" si="86"/>
        <v>1434808.7608428304</v>
      </c>
      <c r="X969" s="69">
        <f t="shared" si="87"/>
        <v>1439385.0935618714</v>
      </c>
      <c r="Y969" s="69">
        <f t="shared" si="90"/>
        <v>4576.3327190409482</v>
      </c>
      <c r="AA969" s="68">
        <f t="shared" si="88"/>
        <v>0</v>
      </c>
      <c r="AB969" s="68">
        <f t="shared" si="89"/>
        <v>1</v>
      </c>
      <c r="AC969" s="68">
        <f t="shared" si="91"/>
        <v>1</v>
      </c>
    </row>
    <row r="970" spans="1:29" x14ac:dyDescent="0.25">
      <c r="A970">
        <v>965</v>
      </c>
      <c r="C970" s="24">
        <v>4.3134838342666626E-3</v>
      </c>
      <c r="D970" s="24">
        <v>5.0862431526184082E-3</v>
      </c>
      <c r="E970" s="24">
        <v>0.18423974616425337</v>
      </c>
      <c r="F970" s="24">
        <v>0</v>
      </c>
      <c r="I970" s="53">
        <v>0</v>
      </c>
      <c r="J970" s="53">
        <v>7395.4183608293533</v>
      </c>
      <c r="K970" s="53">
        <v>0</v>
      </c>
      <c r="L970" s="24">
        <v>0.85874807834625244</v>
      </c>
      <c r="M970" s="24">
        <v>0.78559845685958862</v>
      </c>
      <c r="N970" s="24">
        <v>0.31032061576843262</v>
      </c>
      <c r="P970" s="53">
        <v>15.047961533271913</v>
      </c>
      <c r="Q970" s="54">
        <v>592.39771094613616</v>
      </c>
      <c r="R970" s="54">
        <v>15.092772657711471</v>
      </c>
      <c r="S970" s="54">
        <v>616.13188620500443</v>
      </c>
      <c r="T970" s="54">
        <v>4.481112443955837E-2</v>
      </c>
      <c r="U970" s="54">
        <v>23.734175258868277</v>
      </c>
      <c r="W970" s="69">
        <f t="shared" ref="W970:W1005" si="92">P970*cRatio-Q970</f>
        <v>1504203.7556162451</v>
      </c>
      <c r="X970" s="69">
        <f t="shared" ref="X970:X1005" si="93">R970*cRatio-S970</f>
        <v>1508661.1338849422</v>
      </c>
      <c r="Y970" s="69">
        <f t="shared" si="90"/>
        <v>4457.3782686969689</v>
      </c>
      <c r="AA970" s="68">
        <f t="shared" ref="AA970:AA1005" si="94">IF(MAX(W970:X970)=W970,1,0)</f>
        <v>0</v>
      </c>
      <c r="AB970" s="68">
        <f t="shared" ref="AB970:AB1005" si="95">IF(MAX(W970:X970)=X970,1,0)</f>
        <v>1</v>
      </c>
      <c r="AC970" s="68">
        <f t="shared" si="91"/>
        <v>1</v>
      </c>
    </row>
    <row r="971" spans="1:29" x14ac:dyDescent="0.25">
      <c r="A971">
        <v>966</v>
      </c>
      <c r="C971" s="24">
        <v>4.0935873985290527E-3</v>
      </c>
      <c r="D971" s="24">
        <v>1.26495361328125E-2</v>
      </c>
      <c r="E971" s="24">
        <v>0.41198178128398566</v>
      </c>
      <c r="F971" s="24">
        <v>0</v>
      </c>
      <c r="I971" s="53">
        <v>0</v>
      </c>
      <c r="J971" s="53">
        <v>4741.777665913105</v>
      </c>
      <c r="K971" s="53">
        <v>0</v>
      </c>
      <c r="L971" s="24">
        <v>0.85711199045181274</v>
      </c>
      <c r="M971" s="24">
        <v>0.77888083457946777</v>
      </c>
      <c r="N971" s="24">
        <v>0.31733423471450806</v>
      </c>
      <c r="P971" s="53">
        <v>15.005447394427254</v>
      </c>
      <c r="Q971" s="54">
        <v>555.13138364292922</v>
      </c>
      <c r="R971" s="54">
        <v>15.047462082042543</v>
      </c>
      <c r="S971" s="54">
        <v>646.23702094041334</v>
      </c>
      <c r="T971" s="54">
        <v>4.2014687615289148E-2</v>
      </c>
      <c r="U971" s="54">
        <v>91.105637297484122</v>
      </c>
      <c r="W971" s="69">
        <f t="shared" si="92"/>
        <v>1499989.6080590824</v>
      </c>
      <c r="X971" s="69">
        <f t="shared" si="93"/>
        <v>1504099.9711833138</v>
      </c>
      <c r="Y971" s="69">
        <f t="shared" si="90"/>
        <v>4110.3631242314304</v>
      </c>
      <c r="AA971" s="68">
        <f t="shared" si="94"/>
        <v>0</v>
      </c>
      <c r="AB971" s="68">
        <f t="shared" si="95"/>
        <v>1</v>
      </c>
      <c r="AC971" s="68">
        <f t="shared" si="91"/>
        <v>1</v>
      </c>
    </row>
    <row r="972" spans="1:29" x14ac:dyDescent="0.25">
      <c r="A972">
        <v>967</v>
      </c>
      <c r="C972" s="24">
        <v>6.4176768064498901E-3</v>
      </c>
      <c r="D972" s="24">
        <v>1.3168469071388245E-2</v>
      </c>
      <c r="E972" s="24">
        <v>0.24759732051557989</v>
      </c>
      <c r="F972" s="24">
        <v>0</v>
      </c>
      <c r="I972" s="53">
        <v>0</v>
      </c>
      <c r="J972" s="53">
        <v>3567.7338019013405</v>
      </c>
      <c r="K972" s="53">
        <v>0</v>
      </c>
      <c r="L972" s="24">
        <v>0.83030986785888672</v>
      </c>
      <c r="M972" s="24">
        <v>0.74213647842407227</v>
      </c>
      <c r="N972" s="24">
        <v>0.3082282543182373</v>
      </c>
      <c r="P972" s="53">
        <v>14.523838051847282</v>
      </c>
      <c r="Q972" s="54">
        <v>472.48697497503463</v>
      </c>
      <c r="R972" s="54">
        <v>14.560017117286993</v>
      </c>
      <c r="S972" s="54">
        <v>598.63481048582832</v>
      </c>
      <c r="T972" s="54">
        <v>3.6179065439711167E-2</v>
      </c>
      <c r="U972" s="54">
        <v>126.1478355107937</v>
      </c>
      <c r="W972" s="69">
        <f t="shared" si="92"/>
        <v>1451911.3182097531</v>
      </c>
      <c r="X972" s="69">
        <f t="shared" si="93"/>
        <v>1455403.0769182134</v>
      </c>
      <c r="Y972" s="69">
        <f t="shared" si="90"/>
        <v>3491.7587084603229</v>
      </c>
      <c r="AA972" s="68">
        <f t="shared" si="94"/>
        <v>0</v>
      </c>
      <c r="AB972" s="68">
        <f t="shared" si="95"/>
        <v>1</v>
      </c>
      <c r="AC972" s="68">
        <f t="shared" si="91"/>
        <v>1</v>
      </c>
    </row>
    <row r="973" spans="1:29" x14ac:dyDescent="0.25">
      <c r="A973">
        <v>968</v>
      </c>
      <c r="C973" s="24">
        <v>4.9103736877441406E-2</v>
      </c>
      <c r="D973" s="24">
        <v>2.0969867706298828E-2</v>
      </c>
      <c r="E973" s="24">
        <v>0.20489902022442216</v>
      </c>
      <c r="F973" s="24">
        <v>0</v>
      </c>
      <c r="I973" s="53">
        <v>0</v>
      </c>
      <c r="J973" s="53">
        <v>5139.3581088632345</v>
      </c>
      <c r="K973" s="53">
        <v>0</v>
      </c>
      <c r="L973" s="24">
        <v>0.88792073726654053</v>
      </c>
      <c r="M973" s="24">
        <v>0.74730515480041504</v>
      </c>
      <c r="N973" s="24">
        <v>0.31826019287109375</v>
      </c>
      <c r="P973" s="53">
        <v>14.837023282827554</v>
      </c>
      <c r="Q973" s="54">
        <v>507.08865250344763</v>
      </c>
      <c r="R973" s="54">
        <v>14.897708841814831</v>
      </c>
      <c r="S973" s="54">
        <v>602.55609035981286</v>
      </c>
      <c r="T973" s="54">
        <v>6.0685558987277233E-2</v>
      </c>
      <c r="U973" s="54">
        <v>95.467437856365223</v>
      </c>
      <c r="W973" s="69">
        <f t="shared" si="92"/>
        <v>1483195.2396302519</v>
      </c>
      <c r="X973" s="69">
        <f t="shared" si="93"/>
        <v>1489168.3280911234</v>
      </c>
      <c r="Y973" s="69">
        <f t="shared" si="90"/>
        <v>5973.0884608713586</v>
      </c>
      <c r="AA973" s="68">
        <f t="shared" si="94"/>
        <v>0</v>
      </c>
      <c r="AB973" s="68">
        <f t="shared" si="95"/>
        <v>1</v>
      </c>
      <c r="AC973" s="68">
        <f t="shared" si="91"/>
        <v>1</v>
      </c>
    </row>
    <row r="974" spans="1:29" x14ac:dyDescent="0.25">
      <c r="A974">
        <v>969</v>
      </c>
      <c r="C974" s="24">
        <v>5.2859067916870117E-2</v>
      </c>
      <c r="D974" s="24">
        <v>2.0385593175888062E-2</v>
      </c>
      <c r="E974" s="24">
        <v>0.22282174140623268</v>
      </c>
      <c r="F974" s="24">
        <v>0</v>
      </c>
      <c r="I974" s="53">
        <v>0</v>
      </c>
      <c r="J974" s="53">
        <v>7016.8543606996536</v>
      </c>
      <c r="K974" s="53">
        <v>0</v>
      </c>
      <c r="L974" s="24">
        <v>0.84545588493347168</v>
      </c>
      <c r="M974" s="24">
        <v>0.72038966417312622</v>
      </c>
      <c r="N974" s="24">
        <v>0.2690424919128418</v>
      </c>
      <c r="P974" s="53">
        <v>14.068387707638919</v>
      </c>
      <c r="Q974" s="54">
        <v>566.51648681108691</v>
      </c>
      <c r="R974" s="54">
        <v>14.127141496561165</v>
      </c>
      <c r="S974" s="54">
        <v>618.05629329908493</v>
      </c>
      <c r="T974" s="54">
        <v>5.8753788922246031E-2</v>
      </c>
      <c r="U974" s="54">
        <v>51.539806487998021</v>
      </c>
      <c r="W974" s="69">
        <f t="shared" si="92"/>
        <v>1406272.254277081</v>
      </c>
      <c r="X974" s="69">
        <f t="shared" si="93"/>
        <v>1412096.0933628173</v>
      </c>
      <c r="Y974" s="69">
        <f t="shared" si="90"/>
        <v>5823.8390857366048</v>
      </c>
      <c r="AA974" s="68">
        <f t="shared" si="94"/>
        <v>0</v>
      </c>
      <c r="AB974" s="68">
        <f t="shared" si="95"/>
        <v>1</v>
      </c>
      <c r="AC974" s="68">
        <f t="shared" si="91"/>
        <v>1</v>
      </c>
    </row>
    <row r="975" spans="1:29" x14ac:dyDescent="0.25">
      <c r="A975">
        <v>970</v>
      </c>
      <c r="C975" s="24">
        <v>8.9053511619567871E-3</v>
      </c>
      <c r="D975" s="24">
        <v>1.8519759178161621E-2</v>
      </c>
      <c r="E975" s="24">
        <v>0.18237016541086762</v>
      </c>
      <c r="F975" s="24">
        <v>0</v>
      </c>
      <c r="I975" s="53">
        <v>0</v>
      </c>
      <c r="J975" s="53">
        <v>6426.8056303262711</v>
      </c>
      <c r="K975" s="53">
        <v>0</v>
      </c>
      <c r="L975" s="24">
        <v>0.81281042098999023</v>
      </c>
      <c r="M975" s="24">
        <v>0.78137141466140747</v>
      </c>
      <c r="N975" s="24">
        <v>0.27308964729309082</v>
      </c>
      <c r="P975" s="53">
        <v>14.203367696886719</v>
      </c>
      <c r="Q975" s="54">
        <v>487.71410468247291</v>
      </c>
      <c r="R975" s="54">
        <v>14.224496824628126</v>
      </c>
      <c r="S975" s="54">
        <v>596.27247743812552</v>
      </c>
      <c r="T975" s="54">
        <v>2.1129127741406961E-2</v>
      </c>
      <c r="U975" s="54">
        <v>108.55837275565261</v>
      </c>
      <c r="W975" s="69">
        <f t="shared" si="92"/>
        <v>1419849.0555839895</v>
      </c>
      <c r="X975" s="69">
        <f t="shared" si="93"/>
        <v>1421853.4099853744</v>
      </c>
      <c r="Y975" s="69">
        <f t="shared" si="90"/>
        <v>2004.3544013850433</v>
      </c>
      <c r="AA975" s="68">
        <f t="shared" si="94"/>
        <v>0</v>
      </c>
      <c r="AB975" s="68">
        <f t="shared" si="95"/>
        <v>1</v>
      </c>
      <c r="AC975" s="68">
        <f t="shared" si="91"/>
        <v>1</v>
      </c>
    </row>
    <row r="976" spans="1:29" x14ac:dyDescent="0.25">
      <c r="A976">
        <v>971</v>
      </c>
      <c r="C976" s="24">
        <v>2.2866934537887573E-2</v>
      </c>
      <c r="D976" s="24">
        <v>1.463828980922699E-2</v>
      </c>
      <c r="E976" s="24">
        <v>0.40578483487906519</v>
      </c>
      <c r="F976" s="24">
        <v>0</v>
      </c>
      <c r="I976" s="53">
        <v>0</v>
      </c>
      <c r="J976" s="53">
        <v>7161.6377681493759</v>
      </c>
      <c r="K976" s="53">
        <v>0</v>
      </c>
      <c r="L976" s="24">
        <v>0.90362453460693359</v>
      </c>
      <c r="M976" s="24">
        <v>0.71910274028778076</v>
      </c>
      <c r="N976" s="24">
        <v>0.28781238198280334</v>
      </c>
      <c r="P976" s="53">
        <v>15.534913178181483</v>
      </c>
      <c r="Q976" s="54">
        <v>505.94731844567428</v>
      </c>
      <c r="R976" s="54">
        <v>15.571158356115383</v>
      </c>
      <c r="S976" s="54">
        <v>624.76005995655942</v>
      </c>
      <c r="T976" s="54">
        <v>3.6245177933899697E-2</v>
      </c>
      <c r="U976" s="54">
        <v>118.81274151088513</v>
      </c>
      <c r="W976" s="69">
        <f t="shared" si="92"/>
        <v>1552985.3704997026</v>
      </c>
      <c r="X976" s="69">
        <f t="shared" si="93"/>
        <v>1556491.0755515818</v>
      </c>
      <c r="Y976" s="69">
        <f t="shared" si="90"/>
        <v>3505.7050518790843</v>
      </c>
      <c r="AA976" s="68">
        <f t="shared" si="94"/>
        <v>0</v>
      </c>
      <c r="AB976" s="68">
        <f t="shared" si="95"/>
        <v>1</v>
      </c>
      <c r="AC976" s="68">
        <f t="shared" si="91"/>
        <v>1</v>
      </c>
    </row>
    <row r="977" spans="1:29" x14ac:dyDescent="0.25">
      <c r="A977">
        <v>972</v>
      </c>
      <c r="C977" s="24">
        <v>1.6686558723449707E-2</v>
      </c>
      <c r="D977" s="24">
        <v>3.865361213684082E-3</v>
      </c>
      <c r="E977" s="24">
        <v>0.16908461876278819</v>
      </c>
      <c r="F977" s="24">
        <v>0</v>
      </c>
      <c r="I977" s="53">
        <v>0</v>
      </c>
      <c r="J977" s="53">
        <v>3889.8526690900326</v>
      </c>
      <c r="K977" s="53">
        <v>0</v>
      </c>
      <c r="L977" s="24">
        <v>0.84323453903198242</v>
      </c>
      <c r="M977" s="24">
        <v>0.74835145473480225</v>
      </c>
      <c r="N977" s="24">
        <v>0.31820780038833618</v>
      </c>
      <c r="P977" s="53">
        <v>14.584739490333581</v>
      </c>
      <c r="Q977" s="54">
        <v>494.99418465262721</v>
      </c>
      <c r="R977" s="54">
        <v>14.635420524992087</v>
      </c>
      <c r="S977" s="54">
        <v>596.38306085764793</v>
      </c>
      <c r="T977" s="54">
        <v>5.0681034658506263E-2</v>
      </c>
      <c r="U977" s="54">
        <v>101.38887620502072</v>
      </c>
      <c r="W977" s="69">
        <f t="shared" si="92"/>
        <v>1457978.9548487056</v>
      </c>
      <c r="X977" s="69">
        <f t="shared" si="93"/>
        <v>1462945.6694383509</v>
      </c>
      <c r="Y977" s="69">
        <f t="shared" si="90"/>
        <v>4966.714589645605</v>
      </c>
      <c r="AA977" s="68">
        <f t="shared" si="94"/>
        <v>0</v>
      </c>
      <c r="AB977" s="68">
        <f t="shared" si="95"/>
        <v>1</v>
      </c>
      <c r="AC977" s="68">
        <f t="shared" si="91"/>
        <v>1</v>
      </c>
    </row>
    <row r="978" spans="1:29" x14ac:dyDescent="0.25">
      <c r="A978">
        <v>973</v>
      </c>
      <c r="C978" s="24">
        <v>3.2499313354492188E-2</v>
      </c>
      <c r="D978" s="24">
        <v>1.2376412749290466E-2</v>
      </c>
      <c r="E978" s="24">
        <v>0.29854768722267189</v>
      </c>
      <c r="F978" s="24">
        <v>0</v>
      </c>
      <c r="I978" s="53">
        <v>0</v>
      </c>
      <c r="J978" s="53">
        <v>3339.6715298295021</v>
      </c>
      <c r="K978" s="53">
        <v>0</v>
      </c>
      <c r="L978" s="24">
        <v>0.82845276594161987</v>
      </c>
      <c r="M978" s="24">
        <v>0.69783830642700195</v>
      </c>
      <c r="N978" s="24">
        <v>0.2340846061706543</v>
      </c>
      <c r="P978" s="53">
        <v>14.09503670020316</v>
      </c>
      <c r="Q978" s="54">
        <v>470.40199964978308</v>
      </c>
      <c r="R978" s="54">
        <v>14.138883659500312</v>
      </c>
      <c r="S978" s="54">
        <v>602.03821421611224</v>
      </c>
      <c r="T978" s="54">
        <v>4.384695929715221E-2</v>
      </c>
      <c r="U978" s="54">
        <v>131.63621456632916</v>
      </c>
      <c r="W978" s="69">
        <f t="shared" si="92"/>
        <v>1409033.2680206662</v>
      </c>
      <c r="X978" s="69">
        <f t="shared" si="93"/>
        <v>1413286.3277358152</v>
      </c>
      <c r="Y978" s="69">
        <f t="shared" si="90"/>
        <v>4253.0597151488919</v>
      </c>
      <c r="AA978" s="68">
        <f t="shared" si="94"/>
        <v>0</v>
      </c>
      <c r="AB978" s="68">
        <f t="shared" si="95"/>
        <v>1</v>
      </c>
      <c r="AC978" s="68">
        <f t="shared" si="91"/>
        <v>1</v>
      </c>
    </row>
    <row r="979" spans="1:29" x14ac:dyDescent="0.25">
      <c r="A979">
        <v>974</v>
      </c>
      <c r="C979" s="24">
        <v>2.0216360688209534E-2</v>
      </c>
      <c r="D979" s="24">
        <v>1.4647006988525391E-2</v>
      </c>
      <c r="E979" s="24">
        <v>0.29817951004356325</v>
      </c>
      <c r="F979" s="24">
        <v>0</v>
      </c>
      <c r="I979" s="53">
        <v>0</v>
      </c>
      <c r="J979" s="53">
        <v>6283.7172299623489</v>
      </c>
      <c r="K979" s="53">
        <v>0</v>
      </c>
      <c r="L979" s="24">
        <v>0.86471831798553467</v>
      </c>
      <c r="M979" s="24">
        <v>0.72110104560852051</v>
      </c>
      <c r="N979" s="24">
        <v>0.27423244714736938</v>
      </c>
      <c r="P979" s="53">
        <v>14.901164480825463</v>
      </c>
      <c r="Q979" s="54">
        <v>513.06763547724222</v>
      </c>
      <c r="R979" s="54">
        <v>14.945882256991647</v>
      </c>
      <c r="S979" s="54">
        <v>614.90519783846685</v>
      </c>
      <c r="T979" s="54">
        <v>4.4717776166184109E-2</v>
      </c>
      <c r="U979" s="54">
        <v>101.83756236122463</v>
      </c>
      <c r="W979" s="69">
        <f t="shared" si="92"/>
        <v>1489603.380447069</v>
      </c>
      <c r="X979" s="69">
        <f t="shared" si="93"/>
        <v>1493973.3205013261</v>
      </c>
      <c r="Y979" s="69">
        <f t="shared" si="90"/>
        <v>4369.9400542571866</v>
      </c>
      <c r="AA979" s="68">
        <f t="shared" si="94"/>
        <v>0</v>
      </c>
      <c r="AB979" s="68">
        <f t="shared" si="95"/>
        <v>1</v>
      </c>
      <c r="AC979" s="68">
        <f t="shared" si="91"/>
        <v>1</v>
      </c>
    </row>
    <row r="980" spans="1:29" x14ac:dyDescent="0.25">
      <c r="A980">
        <v>975</v>
      </c>
      <c r="C980" s="24">
        <v>1.6753017902374268E-2</v>
      </c>
      <c r="D980" s="24">
        <v>7.2513580322265625E-2</v>
      </c>
      <c r="E980" s="24">
        <v>0.22971905441939985</v>
      </c>
      <c r="F980" s="24">
        <v>0</v>
      </c>
      <c r="I980" s="53">
        <v>0</v>
      </c>
      <c r="J980" s="53">
        <v>6502.913311123848</v>
      </c>
      <c r="K980" s="53">
        <v>0</v>
      </c>
      <c r="L980" s="24">
        <v>0.86437273025512695</v>
      </c>
      <c r="M980" s="24">
        <v>0.75070184469223022</v>
      </c>
      <c r="N980" s="24">
        <v>0.3424220085144043</v>
      </c>
      <c r="P980" s="53">
        <v>14.938971656222837</v>
      </c>
      <c r="Q980" s="54">
        <v>524.40137164001965</v>
      </c>
      <c r="R980" s="54">
        <v>14.995069210355229</v>
      </c>
      <c r="S980" s="54">
        <v>609.3587471162341</v>
      </c>
      <c r="T980" s="54">
        <v>5.6097554132392702E-2</v>
      </c>
      <c r="U980" s="54">
        <v>84.957375476214452</v>
      </c>
      <c r="W980" s="69">
        <f t="shared" si="92"/>
        <v>1493372.7642506438</v>
      </c>
      <c r="X980" s="69">
        <f t="shared" si="93"/>
        <v>1498897.5622884065</v>
      </c>
      <c r="Y980" s="69">
        <f t="shared" si="90"/>
        <v>5524.7980377630565</v>
      </c>
      <c r="AA980" s="68">
        <f t="shared" si="94"/>
        <v>0</v>
      </c>
      <c r="AB980" s="68">
        <f t="shared" si="95"/>
        <v>1</v>
      </c>
      <c r="AC980" s="68">
        <f t="shared" si="91"/>
        <v>1</v>
      </c>
    </row>
    <row r="981" spans="1:29" x14ac:dyDescent="0.25">
      <c r="A981">
        <v>976</v>
      </c>
      <c r="C981" s="24">
        <v>1.4081403613090515E-2</v>
      </c>
      <c r="D981" s="24">
        <v>2.2357672452926636E-2</v>
      </c>
      <c r="E981" s="24">
        <v>0.15496609729783564</v>
      </c>
      <c r="F981" s="24">
        <v>0</v>
      </c>
      <c r="I981" s="53">
        <v>0</v>
      </c>
      <c r="J981" s="53">
        <v>3710.668534040451</v>
      </c>
      <c r="K981" s="53">
        <v>0</v>
      </c>
      <c r="L981" s="24">
        <v>0.8818817138671875</v>
      </c>
      <c r="M981" s="24">
        <v>0.79401850700378418</v>
      </c>
      <c r="N981" s="24">
        <v>0.34132575988769531</v>
      </c>
      <c r="P981" s="53">
        <v>15.294947735505488</v>
      </c>
      <c r="Q981" s="54">
        <v>483.73767775246961</v>
      </c>
      <c r="R981" s="54">
        <v>15.347891002381115</v>
      </c>
      <c r="S981" s="54">
        <v>593.14891039583927</v>
      </c>
      <c r="T981" s="54">
        <v>5.2943266875626449E-2</v>
      </c>
      <c r="U981" s="54">
        <v>109.41123264336966</v>
      </c>
      <c r="W981" s="69">
        <f t="shared" si="92"/>
        <v>1529011.0358727963</v>
      </c>
      <c r="X981" s="69">
        <f t="shared" si="93"/>
        <v>1534195.9513277158</v>
      </c>
      <c r="Y981" s="69">
        <f t="shared" si="90"/>
        <v>5184.9154549192754</v>
      </c>
      <c r="AA981" s="68">
        <f t="shared" si="94"/>
        <v>0</v>
      </c>
      <c r="AB981" s="68">
        <f t="shared" si="95"/>
        <v>1</v>
      </c>
      <c r="AC981" s="68">
        <f t="shared" si="91"/>
        <v>1</v>
      </c>
    </row>
    <row r="982" spans="1:29" x14ac:dyDescent="0.25">
      <c r="A982">
        <v>977</v>
      </c>
      <c r="C982" s="24">
        <v>1.3181626796722412E-2</v>
      </c>
      <c r="D982" s="24">
        <v>3.9853930473327637E-2</v>
      </c>
      <c r="E982" s="24">
        <v>0.33837541186509684</v>
      </c>
      <c r="F982" s="24">
        <v>0</v>
      </c>
      <c r="I982" s="53">
        <v>0</v>
      </c>
      <c r="J982" s="53">
        <v>5212.9197865724564</v>
      </c>
      <c r="K982" s="53">
        <v>0</v>
      </c>
      <c r="L982" s="24">
        <v>0.85847455263137817</v>
      </c>
      <c r="M982" s="24">
        <v>0.78979897499084473</v>
      </c>
      <c r="N982" s="24">
        <v>0.30486893653869629</v>
      </c>
      <c r="P982" s="53">
        <v>14.895386481946231</v>
      </c>
      <c r="Q982" s="54">
        <v>523.67276324022725</v>
      </c>
      <c r="R982" s="54">
        <v>14.940235690630606</v>
      </c>
      <c r="S982" s="54">
        <v>623.60819809971179</v>
      </c>
      <c r="T982" s="54">
        <v>4.4849208684375697E-2</v>
      </c>
      <c r="U982" s="54">
        <v>99.935434859484531</v>
      </c>
      <c r="W982" s="69">
        <f t="shared" si="92"/>
        <v>1489014.9754313829</v>
      </c>
      <c r="X982" s="69">
        <f t="shared" si="93"/>
        <v>1493399.9608649609</v>
      </c>
      <c r="Y982" s="69">
        <f t="shared" si="90"/>
        <v>4384.9854335780856</v>
      </c>
      <c r="AA982" s="68">
        <f t="shared" si="94"/>
        <v>0</v>
      </c>
      <c r="AB982" s="68">
        <f t="shared" si="95"/>
        <v>1</v>
      </c>
      <c r="AC982" s="68">
        <f t="shared" si="91"/>
        <v>1</v>
      </c>
    </row>
    <row r="983" spans="1:29" x14ac:dyDescent="0.25">
      <c r="A983">
        <v>978</v>
      </c>
      <c r="C983" s="24">
        <v>2.7434408664703369E-2</v>
      </c>
      <c r="D983" s="24">
        <v>1.3253778219223022E-2</v>
      </c>
      <c r="E983" s="24">
        <v>0.12666400025207933</v>
      </c>
      <c r="F983" s="24">
        <v>0</v>
      </c>
      <c r="I983" s="53">
        <v>0</v>
      </c>
      <c r="J983" s="53">
        <v>5068.6928443610668</v>
      </c>
      <c r="K983" s="53">
        <v>0</v>
      </c>
      <c r="L983" s="24">
        <v>0.82067924737930298</v>
      </c>
      <c r="M983" s="24">
        <v>0.73940640687942505</v>
      </c>
      <c r="N983" s="24">
        <v>0.26461178064346313</v>
      </c>
      <c r="P983" s="53">
        <v>14.046769113863014</v>
      </c>
      <c r="Q983" s="54">
        <v>502.68730663524985</v>
      </c>
      <c r="R983" s="54">
        <v>14.091764204812151</v>
      </c>
      <c r="S983" s="54">
        <v>592.9950133529826</v>
      </c>
      <c r="T983" s="54">
        <v>4.499509094913634E-2</v>
      </c>
      <c r="U983" s="54">
        <v>90.307706717732742</v>
      </c>
      <c r="W983" s="69">
        <f t="shared" si="92"/>
        <v>1404174.2240796662</v>
      </c>
      <c r="X983" s="69">
        <f t="shared" si="93"/>
        <v>1408583.425467862</v>
      </c>
      <c r="Y983" s="69">
        <f t="shared" si="90"/>
        <v>4409.201388195901</v>
      </c>
      <c r="AA983" s="68">
        <f t="shared" si="94"/>
        <v>0</v>
      </c>
      <c r="AB983" s="68">
        <f t="shared" si="95"/>
        <v>1</v>
      </c>
      <c r="AC983" s="68">
        <f t="shared" si="91"/>
        <v>1</v>
      </c>
    </row>
    <row r="984" spans="1:29" x14ac:dyDescent="0.25">
      <c r="A984">
        <v>979</v>
      </c>
      <c r="C984" s="24">
        <v>2.5279730558395386E-2</v>
      </c>
      <c r="D984" s="24">
        <v>1.073630154132843E-2</v>
      </c>
      <c r="E984" s="24">
        <v>0.18349969827278384</v>
      </c>
      <c r="F984" s="24">
        <v>0</v>
      </c>
      <c r="I984" s="53">
        <v>0</v>
      </c>
      <c r="J984" s="53">
        <v>6074.4071379303932</v>
      </c>
      <c r="K984" s="53">
        <v>0</v>
      </c>
      <c r="L984" s="24">
        <v>0.82618033885955811</v>
      </c>
      <c r="M984" s="24">
        <v>0.72674959897994995</v>
      </c>
      <c r="N984" s="24">
        <v>0.27412080764770508</v>
      </c>
      <c r="P984" s="53">
        <v>14.148532628573205</v>
      </c>
      <c r="Q984" s="54">
        <v>574.52179617068737</v>
      </c>
      <c r="R984" s="54">
        <v>14.210141291818452</v>
      </c>
      <c r="S984" s="54">
        <v>612.78217934273948</v>
      </c>
      <c r="T984" s="54">
        <v>6.1608663245246831E-2</v>
      </c>
      <c r="U984" s="54">
        <v>38.260383172052116</v>
      </c>
      <c r="W984" s="69">
        <f t="shared" si="92"/>
        <v>1414278.7410611499</v>
      </c>
      <c r="X984" s="69">
        <f t="shared" si="93"/>
        <v>1420401.3470025023</v>
      </c>
      <c r="Y984" s="69">
        <f t="shared" si="90"/>
        <v>6122.6059413526309</v>
      </c>
      <c r="AA984" s="68">
        <f t="shared" si="94"/>
        <v>0</v>
      </c>
      <c r="AB984" s="68">
        <f t="shared" si="95"/>
        <v>1</v>
      </c>
      <c r="AC984" s="68">
        <f t="shared" si="91"/>
        <v>1</v>
      </c>
    </row>
    <row r="985" spans="1:29" x14ac:dyDescent="0.25">
      <c r="A985">
        <v>980</v>
      </c>
      <c r="C985" s="24">
        <v>2.4784117937088013E-2</v>
      </c>
      <c r="D985" s="24">
        <v>2.8482019901275635E-2</v>
      </c>
      <c r="E985" s="24">
        <v>0.30405741110795503</v>
      </c>
      <c r="F985" s="24">
        <v>0</v>
      </c>
      <c r="I985" s="53">
        <v>0</v>
      </c>
      <c r="J985" s="53">
        <v>5647.6402096450329</v>
      </c>
      <c r="K985" s="53">
        <v>0</v>
      </c>
      <c r="L985" s="24">
        <v>0.8524634838104248</v>
      </c>
      <c r="M985" s="24">
        <v>0.76864224672317505</v>
      </c>
      <c r="N985" s="24">
        <v>0.32785516977310181</v>
      </c>
      <c r="P985" s="53">
        <v>14.633692952186056</v>
      </c>
      <c r="Q985" s="54">
        <v>508.80343186372824</v>
      </c>
      <c r="R985" s="54">
        <v>14.668766966078634</v>
      </c>
      <c r="S985" s="54">
        <v>614.27613429569158</v>
      </c>
      <c r="T985" s="54">
        <v>3.5074013892577582E-2</v>
      </c>
      <c r="U985" s="54">
        <v>105.47270243196334</v>
      </c>
      <c r="W985" s="69">
        <f t="shared" si="92"/>
        <v>1462860.4917867419</v>
      </c>
      <c r="X985" s="69">
        <f t="shared" si="93"/>
        <v>1466262.4204735677</v>
      </c>
      <c r="Y985" s="69">
        <f t="shared" si="90"/>
        <v>3401.928686825795</v>
      </c>
      <c r="AA985" s="68">
        <f t="shared" si="94"/>
        <v>0</v>
      </c>
      <c r="AB985" s="68">
        <f t="shared" si="95"/>
        <v>1</v>
      </c>
      <c r="AC985" s="68">
        <f t="shared" si="91"/>
        <v>1</v>
      </c>
    </row>
    <row r="986" spans="1:29" x14ac:dyDescent="0.25">
      <c r="A986">
        <v>981</v>
      </c>
      <c r="C986" s="24">
        <v>1.309579610824585E-2</v>
      </c>
      <c r="D986" s="24">
        <v>2.4618804454803467E-2</v>
      </c>
      <c r="E986" s="24">
        <v>0.33041176026857527</v>
      </c>
      <c r="F986" s="24">
        <v>0</v>
      </c>
      <c r="I986" s="53">
        <v>0</v>
      </c>
      <c r="J986" s="53">
        <v>6099.6133834123611</v>
      </c>
      <c r="K986" s="53">
        <v>0</v>
      </c>
      <c r="L986" s="24">
        <v>0.89401006698608398</v>
      </c>
      <c r="M986" s="24">
        <v>0.6669001579284668</v>
      </c>
      <c r="N986" s="24">
        <v>0.25951492786407471</v>
      </c>
      <c r="P986" s="53">
        <v>15.407068505896071</v>
      </c>
      <c r="Q986" s="54">
        <v>614.97566993120961</v>
      </c>
      <c r="R986" s="54">
        <v>15.524443682852777</v>
      </c>
      <c r="S986" s="54">
        <v>653.68693956328821</v>
      </c>
      <c r="T986" s="54">
        <v>0.11737517695670618</v>
      </c>
      <c r="U986" s="54">
        <v>38.711269632078597</v>
      </c>
      <c r="W986" s="69">
        <f t="shared" si="92"/>
        <v>1540091.874919676</v>
      </c>
      <c r="X986" s="69">
        <f t="shared" si="93"/>
        <v>1551790.6813457143</v>
      </c>
      <c r="Y986" s="69">
        <f t="shared" si="90"/>
        <v>11698.80642603854</v>
      </c>
      <c r="AA986" s="68">
        <f t="shared" si="94"/>
        <v>0</v>
      </c>
      <c r="AB986" s="68">
        <f t="shared" si="95"/>
        <v>1</v>
      </c>
      <c r="AC986" s="68">
        <f t="shared" si="91"/>
        <v>1</v>
      </c>
    </row>
    <row r="987" spans="1:29" x14ac:dyDescent="0.25">
      <c r="A987">
        <v>982</v>
      </c>
      <c r="C987" s="24">
        <v>1.1018961668014526E-2</v>
      </c>
      <c r="D987" s="24">
        <v>3.6097168922424316E-2</v>
      </c>
      <c r="E987" s="24">
        <v>0.27395872359595491</v>
      </c>
      <c r="F987" s="24">
        <v>0</v>
      </c>
      <c r="I987" s="53">
        <v>0</v>
      </c>
      <c r="J987" s="53">
        <v>2483.2040071487427</v>
      </c>
      <c r="K987" s="53">
        <v>0</v>
      </c>
      <c r="L987" s="24">
        <v>0.83770942687988281</v>
      </c>
      <c r="M987" s="24">
        <v>0.72975367307662964</v>
      </c>
      <c r="N987" s="24">
        <v>0.29450273513793945</v>
      </c>
      <c r="P987" s="53">
        <v>14.568125449410335</v>
      </c>
      <c r="Q987" s="54">
        <v>445.38998657648676</v>
      </c>
      <c r="R987" s="54">
        <v>14.615589700239324</v>
      </c>
      <c r="S987" s="54">
        <v>593.27657555085318</v>
      </c>
      <c r="T987" s="54">
        <v>4.7464250828989307E-2</v>
      </c>
      <c r="U987" s="54">
        <v>147.88658897436642</v>
      </c>
      <c r="W987" s="69">
        <f t="shared" si="92"/>
        <v>1456367.154954457</v>
      </c>
      <c r="X987" s="69">
        <f t="shared" si="93"/>
        <v>1460965.6934483815</v>
      </c>
      <c r="Y987" s="69">
        <f t="shared" si="90"/>
        <v>4598.5384939245641</v>
      </c>
      <c r="AA987" s="68">
        <f t="shared" si="94"/>
        <v>0</v>
      </c>
      <c r="AB987" s="68">
        <f t="shared" si="95"/>
        <v>1</v>
      </c>
      <c r="AC987" s="68">
        <f t="shared" si="91"/>
        <v>1</v>
      </c>
    </row>
    <row r="988" spans="1:29" x14ac:dyDescent="0.25">
      <c r="A988">
        <v>983</v>
      </c>
      <c r="C988" s="24">
        <v>3.1133830547332764E-2</v>
      </c>
      <c r="D988" s="24">
        <v>3.4905493259429932E-2</v>
      </c>
      <c r="E988" s="24">
        <v>0.45621457917623709</v>
      </c>
      <c r="F988" s="24">
        <v>0</v>
      </c>
      <c r="I988" s="53">
        <v>0</v>
      </c>
      <c r="J988" s="53">
        <v>4048.4033524990082</v>
      </c>
      <c r="K988" s="53">
        <v>0</v>
      </c>
      <c r="L988" s="24">
        <v>0.85098683834075928</v>
      </c>
      <c r="M988" s="24">
        <v>0.73569512367248535</v>
      </c>
      <c r="N988" s="24">
        <v>0.31769859790802002</v>
      </c>
      <c r="P988" s="53">
        <v>14.490720058903491</v>
      </c>
      <c r="Q988" s="54">
        <v>485.03209538179522</v>
      </c>
      <c r="R988" s="54">
        <v>14.529870088054547</v>
      </c>
      <c r="S988" s="54">
        <v>620.99253766755544</v>
      </c>
      <c r="T988" s="54">
        <v>3.9150029151056032E-2</v>
      </c>
      <c r="U988" s="54">
        <v>135.96044228576022</v>
      </c>
      <c r="W988" s="69">
        <f t="shared" si="92"/>
        <v>1448586.9737949674</v>
      </c>
      <c r="X988" s="69">
        <f t="shared" si="93"/>
        <v>1452366.0162677872</v>
      </c>
      <c r="Y988" s="69">
        <f t="shared" si="90"/>
        <v>3779.0424728198432</v>
      </c>
      <c r="AA988" s="68">
        <f t="shared" si="94"/>
        <v>0</v>
      </c>
      <c r="AB988" s="68">
        <f t="shared" si="95"/>
        <v>1</v>
      </c>
      <c r="AC988" s="68">
        <f t="shared" si="91"/>
        <v>1</v>
      </c>
    </row>
    <row r="989" spans="1:29" x14ac:dyDescent="0.25">
      <c r="A989">
        <v>984</v>
      </c>
      <c r="C989" s="24">
        <v>5.3040236234664917E-3</v>
      </c>
      <c r="D989" s="24">
        <v>1.3836324214935303E-2</v>
      </c>
      <c r="E989" s="24">
        <v>0.702537699542508</v>
      </c>
      <c r="F989" s="24">
        <v>0</v>
      </c>
      <c r="I989" s="53">
        <v>0</v>
      </c>
      <c r="J989" s="53">
        <v>7294.8914021253586</v>
      </c>
      <c r="K989" s="53">
        <v>0</v>
      </c>
      <c r="L989" s="24">
        <v>0.83927246928215027</v>
      </c>
      <c r="M989" s="24">
        <v>0.75668168067932129</v>
      </c>
      <c r="N989" s="24">
        <v>0.26654475927352905</v>
      </c>
      <c r="P989" s="53">
        <v>14.705323000048438</v>
      </c>
      <c r="Q989" s="54">
        <v>519.28088929670992</v>
      </c>
      <c r="R989" s="54">
        <v>14.7172742285694</v>
      </c>
      <c r="S989" s="54">
        <v>667.34081732139862</v>
      </c>
      <c r="T989" s="54">
        <v>1.1951228520961976E-2</v>
      </c>
      <c r="U989" s="54">
        <v>148.0599280246887</v>
      </c>
      <c r="W989" s="69">
        <f t="shared" si="92"/>
        <v>1470013.0191155472</v>
      </c>
      <c r="X989" s="69">
        <f t="shared" si="93"/>
        <v>1471060.0820396186</v>
      </c>
      <c r="Y989" s="69">
        <f t="shared" si="90"/>
        <v>1047.0629240715089</v>
      </c>
      <c r="AA989" s="68">
        <f t="shared" si="94"/>
        <v>0</v>
      </c>
      <c r="AB989" s="68">
        <f t="shared" si="95"/>
        <v>1</v>
      </c>
      <c r="AC989" s="68">
        <f t="shared" si="91"/>
        <v>1</v>
      </c>
    </row>
    <row r="990" spans="1:29" x14ac:dyDescent="0.25">
      <c r="A990">
        <v>985</v>
      </c>
      <c r="C990" s="24">
        <v>3.9239883422851563E-2</v>
      </c>
      <c r="D990" s="24">
        <v>2.8898388147354126E-2</v>
      </c>
      <c r="E990" s="24">
        <v>0.19960820043770983</v>
      </c>
      <c r="F990" s="24">
        <v>0</v>
      </c>
      <c r="I990" s="53">
        <v>0</v>
      </c>
      <c r="J990" s="53">
        <v>6729.3760366737843</v>
      </c>
      <c r="K990" s="53">
        <v>0</v>
      </c>
      <c r="L990" s="24">
        <v>0.80008578300476074</v>
      </c>
      <c r="M990" s="24">
        <v>0.74961769580841064</v>
      </c>
      <c r="N990" s="24">
        <v>0.2972334623336792</v>
      </c>
      <c r="P990" s="53">
        <v>13.534958648621707</v>
      </c>
      <c r="Q990" s="54">
        <v>532.40107983742973</v>
      </c>
      <c r="R990" s="54">
        <v>13.569126945894217</v>
      </c>
      <c r="S990" s="54">
        <v>607.01131082519453</v>
      </c>
      <c r="T990" s="54">
        <v>3.4168297272509918E-2</v>
      </c>
      <c r="U990" s="54">
        <v>74.610230987764794</v>
      </c>
      <c r="W990" s="69">
        <f t="shared" si="92"/>
        <v>1352963.4637823333</v>
      </c>
      <c r="X990" s="69">
        <f t="shared" si="93"/>
        <v>1356305.6832785965</v>
      </c>
      <c r="Y990" s="69">
        <f t="shared" si="90"/>
        <v>3342.219496263227</v>
      </c>
      <c r="AA990" s="68">
        <f t="shared" si="94"/>
        <v>0</v>
      </c>
      <c r="AB990" s="68">
        <f t="shared" si="95"/>
        <v>1</v>
      </c>
      <c r="AC990" s="68">
        <f t="shared" si="91"/>
        <v>1</v>
      </c>
    </row>
    <row r="991" spans="1:29" x14ac:dyDescent="0.25">
      <c r="A991">
        <v>986</v>
      </c>
      <c r="C991" s="24">
        <v>1.0805234313011169E-2</v>
      </c>
      <c r="D991" s="24">
        <v>9.1660469770431519E-3</v>
      </c>
      <c r="E991" s="24">
        <v>0.66007253508134356</v>
      </c>
      <c r="F991" s="24">
        <v>0</v>
      </c>
      <c r="I991" s="53">
        <v>0</v>
      </c>
      <c r="J991" s="53">
        <v>4612.3587526381016</v>
      </c>
      <c r="K991" s="53">
        <v>0</v>
      </c>
      <c r="L991" s="24">
        <v>0.87178912758827209</v>
      </c>
      <c r="M991" s="24">
        <v>0.77257794141769409</v>
      </c>
      <c r="N991" s="24">
        <v>0.31420454382896423</v>
      </c>
      <c r="P991" s="53">
        <v>15.19884607631221</v>
      </c>
      <c r="Q991" s="54">
        <v>457.48241258757628</v>
      </c>
      <c r="R991" s="54">
        <v>15.210207064269882</v>
      </c>
      <c r="S991" s="54">
        <v>621.0420441889629</v>
      </c>
      <c r="T991" s="54">
        <v>1.1360987957672819E-2</v>
      </c>
      <c r="U991" s="54">
        <v>163.55963160138663</v>
      </c>
      <c r="W991" s="69">
        <f t="shared" si="92"/>
        <v>1519427.1252186333</v>
      </c>
      <c r="X991" s="69">
        <f t="shared" si="93"/>
        <v>1520399.6643827991</v>
      </c>
      <c r="Y991" s="69">
        <f t="shared" si="90"/>
        <v>972.53916416589527</v>
      </c>
      <c r="AA991" s="68">
        <f t="shared" si="94"/>
        <v>0</v>
      </c>
      <c r="AB991" s="68">
        <f t="shared" si="95"/>
        <v>1</v>
      </c>
      <c r="AC991" s="68">
        <f t="shared" si="91"/>
        <v>1</v>
      </c>
    </row>
    <row r="992" spans="1:29" x14ac:dyDescent="0.25">
      <c r="A992">
        <v>987</v>
      </c>
      <c r="C992" s="24">
        <v>1.7935752868652344E-2</v>
      </c>
      <c r="D992" s="24">
        <v>8.402019739151001E-3</v>
      </c>
      <c r="E992" s="24">
        <v>0.47177386339395333</v>
      </c>
      <c r="F992" s="24">
        <v>0</v>
      </c>
      <c r="I992" s="53">
        <v>0</v>
      </c>
      <c r="J992" s="53">
        <v>6863.9824166893959</v>
      </c>
      <c r="K992" s="53">
        <v>0</v>
      </c>
      <c r="L992" s="24">
        <v>0.83912855386734009</v>
      </c>
      <c r="M992" s="24">
        <v>0.75013196468353271</v>
      </c>
      <c r="N992" s="24">
        <v>0.29591405391693115</v>
      </c>
      <c r="P992" s="53">
        <v>14.510385813632327</v>
      </c>
      <c r="Q992" s="54">
        <v>520.39655281134606</v>
      </c>
      <c r="R992" s="54">
        <v>14.534352886025745</v>
      </c>
      <c r="S992" s="54">
        <v>639.14324676024171</v>
      </c>
      <c r="T992" s="54">
        <v>2.3967072393418221E-2</v>
      </c>
      <c r="U992" s="54">
        <v>118.74669394889565</v>
      </c>
      <c r="W992" s="69">
        <f t="shared" si="92"/>
        <v>1450518.1848104214</v>
      </c>
      <c r="X992" s="69">
        <f t="shared" si="93"/>
        <v>1452796.1453558144</v>
      </c>
      <c r="Y992" s="69">
        <f t="shared" si="90"/>
        <v>2277.9605453929262</v>
      </c>
      <c r="AA992" s="68">
        <f t="shared" si="94"/>
        <v>0</v>
      </c>
      <c r="AB992" s="68">
        <f t="shared" si="95"/>
        <v>1</v>
      </c>
      <c r="AC992" s="68">
        <f t="shared" si="91"/>
        <v>1</v>
      </c>
    </row>
    <row r="993" spans="1:29" x14ac:dyDescent="0.25">
      <c r="A993">
        <v>988</v>
      </c>
      <c r="C993" s="24">
        <v>9.4553381204605103E-3</v>
      </c>
      <c r="D993" s="24">
        <v>1.1860877275466919E-2</v>
      </c>
      <c r="E993" s="24">
        <v>0.5282682791767237</v>
      </c>
      <c r="F993" s="24">
        <v>0</v>
      </c>
      <c r="I993" s="53">
        <v>0</v>
      </c>
      <c r="J993" s="53">
        <v>4840.2836546301842</v>
      </c>
      <c r="K993" s="53">
        <v>0</v>
      </c>
      <c r="L993" s="24">
        <v>0.83134955167770386</v>
      </c>
      <c r="M993" s="24">
        <v>0.66145467758178711</v>
      </c>
      <c r="N993" s="24">
        <v>0.3208160400390625</v>
      </c>
      <c r="P993" s="53">
        <v>14.483126309559633</v>
      </c>
      <c r="Q993" s="54">
        <v>482.54141622225796</v>
      </c>
      <c r="R993" s="54">
        <v>14.512420468322782</v>
      </c>
      <c r="S993" s="54">
        <v>626.08802618436596</v>
      </c>
      <c r="T993" s="54">
        <v>2.9294158763148559E-2</v>
      </c>
      <c r="U993" s="54">
        <v>143.54660996210799</v>
      </c>
      <c r="W993" s="69">
        <f t="shared" si="92"/>
        <v>1447830.0895397412</v>
      </c>
      <c r="X993" s="69">
        <f t="shared" si="93"/>
        <v>1450615.9588060938</v>
      </c>
      <c r="Y993" s="69">
        <f t="shared" si="90"/>
        <v>2785.8692663527477</v>
      </c>
      <c r="AA993" s="68">
        <f t="shared" si="94"/>
        <v>0</v>
      </c>
      <c r="AB993" s="68">
        <f t="shared" si="95"/>
        <v>1</v>
      </c>
      <c r="AC993" s="68">
        <f t="shared" si="91"/>
        <v>1</v>
      </c>
    </row>
    <row r="994" spans="1:29" x14ac:dyDescent="0.25">
      <c r="A994">
        <v>989</v>
      </c>
      <c r="C994" s="24">
        <v>1.6636967658996582E-2</v>
      </c>
      <c r="D994" s="24">
        <v>2.80342698097229E-2</v>
      </c>
      <c r="E994" s="24">
        <v>0.37613784513098381</v>
      </c>
      <c r="F994" s="24">
        <v>0</v>
      </c>
      <c r="I994" s="53">
        <v>0</v>
      </c>
      <c r="J994" s="53">
        <v>6169.7396449744701</v>
      </c>
      <c r="K994" s="53">
        <v>0</v>
      </c>
      <c r="L994" s="24">
        <v>0.85562247037887573</v>
      </c>
      <c r="M994" s="24">
        <v>0.74572110176086426</v>
      </c>
      <c r="N994" s="24">
        <v>0.31593579053878784</v>
      </c>
      <c r="P994" s="53">
        <v>14.796588876438246</v>
      </c>
      <c r="Q994" s="54">
        <v>519.96104672536296</v>
      </c>
      <c r="R994" s="54">
        <v>14.836967615566834</v>
      </c>
      <c r="S994" s="54">
        <v>627.00961011916775</v>
      </c>
      <c r="T994" s="54">
        <v>4.0378739128588137E-2</v>
      </c>
      <c r="U994" s="54">
        <v>107.04856339380478</v>
      </c>
      <c r="W994" s="69">
        <f t="shared" si="92"/>
        <v>1479138.9265970993</v>
      </c>
      <c r="X994" s="69">
        <f t="shared" si="93"/>
        <v>1483069.7519465641</v>
      </c>
      <c r="Y994" s="69">
        <f t="shared" si="90"/>
        <v>3930.8253494650089</v>
      </c>
      <c r="AA994" s="68">
        <f t="shared" si="94"/>
        <v>0</v>
      </c>
      <c r="AB994" s="68">
        <f t="shared" si="95"/>
        <v>1</v>
      </c>
      <c r="AC994" s="68">
        <f t="shared" si="91"/>
        <v>1</v>
      </c>
    </row>
    <row r="995" spans="1:29" x14ac:dyDescent="0.25">
      <c r="A995">
        <v>990</v>
      </c>
      <c r="C995" s="24">
        <v>2.0598351955413818E-2</v>
      </c>
      <c r="D995" s="24">
        <v>1.5491217374801636E-2</v>
      </c>
      <c r="E995" s="24">
        <v>0.93132619184120258</v>
      </c>
      <c r="F995" s="24">
        <v>0</v>
      </c>
      <c r="I995" s="53">
        <v>0</v>
      </c>
      <c r="J995" s="53">
        <v>4381.0158967971802</v>
      </c>
      <c r="K995" s="53">
        <v>0</v>
      </c>
      <c r="L995" s="24">
        <v>0.87750256061553955</v>
      </c>
      <c r="M995" s="24">
        <v>0.76570355892181396</v>
      </c>
      <c r="N995" s="24">
        <v>0.35050034523010254</v>
      </c>
      <c r="P995" s="53">
        <v>15.10160860293408</v>
      </c>
      <c r="Q995" s="54">
        <v>514.47379767189977</v>
      </c>
      <c r="R995" s="54">
        <v>15.106892040469646</v>
      </c>
      <c r="S995" s="54">
        <v>691.38515902514428</v>
      </c>
      <c r="T995" s="54">
        <v>5.2834375355654828E-3</v>
      </c>
      <c r="U995" s="54">
        <v>176.9113613532445</v>
      </c>
      <c r="W995" s="69">
        <f t="shared" si="92"/>
        <v>1509646.386495736</v>
      </c>
      <c r="X995" s="69">
        <f t="shared" si="93"/>
        <v>1509997.8188879394</v>
      </c>
      <c r="Y995" s="69">
        <f t="shared" si="90"/>
        <v>351.43239220330383</v>
      </c>
      <c r="AA995" s="68">
        <f t="shared" si="94"/>
        <v>0</v>
      </c>
      <c r="AB995" s="68">
        <f t="shared" si="95"/>
        <v>1</v>
      </c>
      <c r="AC995" s="68">
        <f t="shared" si="91"/>
        <v>1</v>
      </c>
    </row>
    <row r="996" spans="1:29" x14ac:dyDescent="0.25">
      <c r="A996">
        <v>991</v>
      </c>
      <c r="C996" s="24">
        <v>1.1941149830818176E-2</v>
      </c>
      <c r="D996" s="24">
        <v>2.0098417997360229E-2</v>
      </c>
      <c r="E996" s="24">
        <v>0.29665537959080557</v>
      </c>
      <c r="F996" s="24">
        <v>0</v>
      </c>
      <c r="I996" s="53">
        <v>0</v>
      </c>
      <c r="J996" s="53">
        <v>3124.9178573489189</v>
      </c>
      <c r="K996" s="53">
        <v>0</v>
      </c>
      <c r="L996" s="24">
        <v>0.86707189679145813</v>
      </c>
      <c r="M996" s="24">
        <v>0.77797919511795044</v>
      </c>
      <c r="N996" s="24">
        <v>0.30459511280059814</v>
      </c>
      <c r="P996" s="53">
        <v>15.037893795528683</v>
      </c>
      <c r="Q996" s="54">
        <v>505.11646220013</v>
      </c>
      <c r="R996" s="54">
        <v>15.103844402891481</v>
      </c>
      <c r="S996" s="54">
        <v>612.69762786591605</v>
      </c>
      <c r="T996" s="54">
        <v>6.5950607362797342E-2</v>
      </c>
      <c r="U996" s="54">
        <v>107.58116566578605</v>
      </c>
      <c r="W996" s="69">
        <f t="shared" si="92"/>
        <v>1503284.2630906682</v>
      </c>
      <c r="X996" s="69">
        <f t="shared" si="93"/>
        <v>1509771.7426612822</v>
      </c>
      <c r="Y996" s="69">
        <f t="shared" si="90"/>
        <v>6487.4795706139485</v>
      </c>
      <c r="AA996" s="68">
        <f t="shared" si="94"/>
        <v>0</v>
      </c>
      <c r="AB996" s="68">
        <f t="shared" si="95"/>
        <v>1</v>
      </c>
      <c r="AC996" s="68">
        <f t="shared" si="91"/>
        <v>1</v>
      </c>
    </row>
    <row r="997" spans="1:29" x14ac:dyDescent="0.25">
      <c r="A997">
        <v>992</v>
      </c>
      <c r="C997" s="24">
        <v>4.0163099765777588E-3</v>
      </c>
      <c r="D997" s="24">
        <v>1.7421245574951172E-3</v>
      </c>
      <c r="E997" s="24">
        <v>0.26903169175951513</v>
      </c>
      <c r="F997" s="24">
        <v>0</v>
      </c>
      <c r="I997" s="53">
        <v>0</v>
      </c>
      <c r="J997" s="53">
        <v>4231.9600470364094</v>
      </c>
      <c r="K997" s="53">
        <v>0</v>
      </c>
      <c r="L997" s="24">
        <v>0.88324880599975586</v>
      </c>
      <c r="M997" s="24">
        <v>0.76490235328674316</v>
      </c>
      <c r="N997" s="24">
        <v>0.29813742637634277</v>
      </c>
      <c r="P997" s="53">
        <v>15.47073094346762</v>
      </c>
      <c r="Q997" s="54">
        <v>494.73559245716308</v>
      </c>
      <c r="R997" s="54">
        <v>15.520040724964685</v>
      </c>
      <c r="S997" s="54">
        <v>606.54074780234328</v>
      </c>
      <c r="T997" s="54">
        <v>4.930978149706533E-2</v>
      </c>
      <c r="U997" s="54">
        <v>111.8051553451802</v>
      </c>
      <c r="W997" s="69">
        <f t="shared" si="92"/>
        <v>1546578.3587543047</v>
      </c>
      <c r="X997" s="69">
        <f t="shared" si="93"/>
        <v>1551397.5317486662</v>
      </c>
      <c r="Y997" s="69">
        <f t="shared" si="90"/>
        <v>4819.1729943613527</v>
      </c>
      <c r="AA997" s="68">
        <f t="shared" si="94"/>
        <v>0</v>
      </c>
      <c r="AB997" s="68">
        <f t="shared" si="95"/>
        <v>1</v>
      </c>
      <c r="AC997" s="68">
        <f t="shared" si="91"/>
        <v>1</v>
      </c>
    </row>
    <row r="998" spans="1:29" x14ac:dyDescent="0.25">
      <c r="A998">
        <v>993</v>
      </c>
      <c r="C998" s="24">
        <v>1.260654628276825E-2</v>
      </c>
      <c r="D998" s="24">
        <v>1.8631905317306519E-2</v>
      </c>
      <c r="E998" s="24">
        <v>0.4196978394575544</v>
      </c>
      <c r="F998" s="24">
        <v>0</v>
      </c>
      <c r="I998" s="53">
        <v>0</v>
      </c>
      <c r="J998" s="53">
        <v>7181.5494447946548</v>
      </c>
      <c r="K998" s="53">
        <v>0</v>
      </c>
      <c r="L998" s="24">
        <v>0.85076051950454712</v>
      </c>
      <c r="M998" s="24">
        <v>0.78463864326477051</v>
      </c>
      <c r="N998" s="24">
        <v>0.32094955444335938</v>
      </c>
      <c r="P998" s="53">
        <v>14.788426287636824</v>
      </c>
      <c r="Q998" s="54">
        <v>551.88893000301653</v>
      </c>
      <c r="R998" s="54">
        <v>14.816934841354799</v>
      </c>
      <c r="S998" s="54">
        <v>646.00624963308439</v>
      </c>
      <c r="T998" s="54">
        <v>2.8508553717975005E-2</v>
      </c>
      <c r="U998" s="54">
        <v>94.117319630067868</v>
      </c>
      <c r="W998" s="69">
        <f t="shared" si="92"/>
        <v>1478290.7398336795</v>
      </c>
      <c r="X998" s="69">
        <f t="shared" si="93"/>
        <v>1481047.4778858467</v>
      </c>
      <c r="Y998" s="69">
        <f t="shared" si="90"/>
        <v>2756.7380521674327</v>
      </c>
      <c r="AA998" s="68">
        <f t="shared" si="94"/>
        <v>0</v>
      </c>
      <c r="AB998" s="68">
        <f t="shared" si="95"/>
        <v>1</v>
      </c>
      <c r="AC998" s="68">
        <f t="shared" si="91"/>
        <v>1</v>
      </c>
    </row>
    <row r="999" spans="1:29" x14ac:dyDescent="0.25">
      <c r="A999">
        <v>994</v>
      </c>
      <c r="C999" s="24">
        <v>2.0086809992790222E-2</v>
      </c>
      <c r="D999" s="24">
        <v>2.6327311992645264E-2</v>
      </c>
      <c r="E999" s="24">
        <v>0.15263853619782261</v>
      </c>
      <c r="F999" s="24">
        <v>0</v>
      </c>
      <c r="I999" s="53">
        <v>0</v>
      </c>
      <c r="J999" s="53">
        <v>4176.2879118323326</v>
      </c>
      <c r="K999" s="53">
        <v>0</v>
      </c>
      <c r="L999" s="24">
        <v>0.80343401432037354</v>
      </c>
      <c r="M999" s="24">
        <v>0.67722535133361816</v>
      </c>
      <c r="N999" s="24">
        <v>0.29072707891464233</v>
      </c>
      <c r="P999" s="53">
        <v>13.833470908114558</v>
      </c>
      <c r="Q999" s="54">
        <v>497.37630149036596</v>
      </c>
      <c r="R999" s="54">
        <v>13.895112294565694</v>
      </c>
      <c r="S999" s="54">
        <v>595.02987148659861</v>
      </c>
      <c r="T999" s="54">
        <v>6.1641386451135816E-2</v>
      </c>
      <c r="U999" s="54">
        <v>97.653569996232648</v>
      </c>
      <c r="W999" s="69">
        <f t="shared" si="92"/>
        <v>1382849.7145099654</v>
      </c>
      <c r="X999" s="69">
        <f t="shared" si="93"/>
        <v>1388916.1995850827</v>
      </c>
      <c r="Y999" s="69">
        <f t="shared" si="90"/>
        <v>6066.485075117349</v>
      </c>
      <c r="AA999" s="68">
        <f t="shared" si="94"/>
        <v>0</v>
      </c>
      <c r="AB999" s="68">
        <f t="shared" si="95"/>
        <v>1</v>
      </c>
      <c r="AC999" s="68">
        <f t="shared" si="91"/>
        <v>1</v>
      </c>
    </row>
    <row r="1000" spans="1:29" x14ac:dyDescent="0.25">
      <c r="A1000">
        <v>995</v>
      </c>
      <c r="C1000" s="24">
        <v>1.931038498878479E-2</v>
      </c>
      <c r="D1000" s="24">
        <v>2.470049262046814E-2</v>
      </c>
      <c r="E1000" s="24">
        <v>0.23448906230122513</v>
      </c>
      <c r="F1000" s="24">
        <v>0</v>
      </c>
      <c r="I1000" s="53">
        <v>0</v>
      </c>
      <c r="J1000" s="53">
        <v>5852.9037050902843</v>
      </c>
      <c r="K1000" s="53">
        <v>0</v>
      </c>
      <c r="L1000" s="24">
        <v>0.83591872453689575</v>
      </c>
      <c r="M1000" s="24">
        <v>0.70944011211395264</v>
      </c>
      <c r="N1000" s="24">
        <v>0.26157128810882568</v>
      </c>
      <c r="P1000" s="53">
        <v>14.372543948329266</v>
      </c>
      <c r="Q1000" s="54">
        <v>584.91797655752328</v>
      </c>
      <c r="R1000" s="54">
        <v>14.4542707941334</v>
      </c>
      <c r="S1000" s="54">
        <v>624.81281859848059</v>
      </c>
      <c r="T1000" s="54">
        <v>8.172684580413403E-2</v>
      </c>
      <c r="U1000" s="54">
        <v>39.894842040957315</v>
      </c>
      <c r="W1000" s="69">
        <f t="shared" si="92"/>
        <v>1436669.4768563691</v>
      </c>
      <c r="X1000" s="69">
        <f t="shared" si="93"/>
        <v>1444802.2665947415</v>
      </c>
      <c r="Y1000" s="69">
        <f t="shared" si="90"/>
        <v>8132.7897383724458</v>
      </c>
      <c r="AA1000" s="68">
        <f t="shared" si="94"/>
        <v>0</v>
      </c>
      <c r="AB1000" s="68">
        <f t="shared" si="95"/>
        <v>1</v>
      </c>
      <c r="AC1000" s="68">
        <f t="shared" si="91"/>
        <v>1</v>
      </c>
    </row>
    <row r="1001" spans="1:29" x14ac:dyDescent="0.25">
      <c r="A1001">
        <v>996</v>
      </c>
      <c r="C1001" s="24">
        <v>2.0299911499023438E-2</v>
      </c>
      <c r="D1001" s="24">
        <v>7.7144503593444824E-3</v>
      </c>
      <c r="E1001" s="24">
        <v>0.35024536616612978</v>
      </c>
      <c r="F1001" s="24">
        <v>0</v>
      </c>
      <c r="I1001" s="53">
        <v>0</v>
      </c>
      <c r="J1001" s="53">
        <v>7416.9691652059555</v>
      </c>
      <c r="K1001" s="53">
        <v>0</v>
      </c>
      <c r="L1001" s="24">
        <v>0.82301175594329834</v>
      </c>
      <c r="M1001" s="24">
        <v>0.72079217433929443</v>
      </c>
      <c r="N1001" s="24">
        <v>0.2906566858291626</v>
      </c>
      <c r="P1001" s="53">
        <v>14.199165321835608</v>
      </c>
      <c r="Q1001" s="54">
        <v>519.31363084646989</v>
      </c>
      <c r="R1001" s="54">
        <v>14.226990565520484</v>
      </c>
      <c r="S1001" s="54">
        <v>623.27526917466048</v>
      </c>
      <c r="T1001" s="54">
        <v>2.782524368487671E-2</v>
      </c>
      <c r="U1001" s="54">
        <v>103.96163832819059</v>
      </c>
      <c r="W1001" s="69">
        <f t="shared" si="92"/>
        <v>1419397.2185527142</v>
      </c>
      <c r="X1001" s="69">
        <f t="shared" si="93"/>
        <v>1422075.7812828738</v>
      </c>
      <c r="Y1001" s="69">
        <f t="shared" si="90"/>
        <v>2678.5627301594805</v>
      </c>
      <c r="AA1001" s="68">
        <f t="shared" si="94"/>
        <v>0</v>
      </c>
      <c r="AB1001" s="68">
        <f t="shared" si="95"/>
        <v>1</v>
      </c>
      <c r="AC1001" s="68">
        <f t="shared" si="91"/>
        <v>1</v>
      </c>
    </row>
    <row r="1002" spans="1:29" x14ac:dyDescent="0.25">
      <c r="A1002">
        <v>997</v>
      </c>
      <c r="C1002" s="24">
        <v>2.7104496955871582E-2</v>
      </c>
      <c r="D1002" s="24">
        <v>4.3988227844238281E-2</v>
      </c>
      <c r="E1002" s="24">
        <v>0.19269408895505497</v>
      </c>
      <c r="F1002" s="24">
        <v>0</v>
      </c>
      <c r="I1002" s="53">
        <v>0</v>
      </c>
      <c r="J1002" s="53">
        <v>6570.5482847988605</v>
      </c>
      <c r="K1002" s="53">
        <v>0</v>
      </c>
      <c r="L1002" s="24">
        <v>0.84134429693222046</v>
      </c>
      <c r="M1002" s="24">
        <v>0.80605113506317139</v>
      </c>
      <c r="N1002" s="24">
        <v>0.30157685279846191</v>
      </c>
      <c r="P1002" s="53">
        <v>14.387222577290075</v>
      </c>
      <c r="Q1002" s="54">
        <v>603.7142567394892</v>
      </c>
      <c r="R1002" s="54">
        <v>14.444248572541678</v>
      </c>
      <c r="S1002" s="54">
        <v>620.37834893976401</v>
      </c>
      <c r="T1002" s="54">
        <v>5.7025995251603234E-2</v>
      </c>
      <c r="U1002" s="54">
        <v>16.664092200274808</v>
      </c>
      <c r="W1002" s="69">
        <f t="shared" si="92"/>
        <v>1438118.5434722679</v>
      </c>
      <c r="X1002" s="69">
        <f t="shared" si="93"/>
        <v>1443804.478905228</v>
      </c>
      <c r="Y1002" s="69">
        <f t="shared" si="90"/>
        <v>5685.9354329600483</v>
      </c>
      <c r="AA1002" s="68">
        <f t="shared" si="94"/>
        <v>0</v>
      </c>
      <c r="AB1002" s="68">
        <f t="shared" si="95"/>
        <v>1</v>
      </c>
      <c r="AC1002" s="68">
        <f t="shared" si="91"/>
        <v>1</v>
      </c>
    </row>
    <row r="1003" spans="1:29" x14ac:dyDescent="0.25">
      <c r="A1003">
        <v>998</v>
      </c>
      <c r="C1003" s="24">
        <v>7.3724985122680664E-4</v>
      </c>
      <c r="D1003" s="24">
        <v>2.1192178130149841E-2</v>
      </c>
      <c r="E1003" s="24">
        <v>0.24588088198985664</v>
      </c>
      <c r="F1003" s="24">
        <v>0</v>
      </c>
      <c r="I1003" s="53">
        <v>0</v>
      </c>
      <c r="J1003" s="53">
        <v>7308.274507522583</v>
      </c>
      <c r="K1003" s="53">
        <v>0</v>
      </c>
      <c r="L1003" s="24">
        <v>0.81605643033981323</v>
      </c>
      <c r="M1003" s="24">
        <v>0.6972806453704834</v>
      </c>
      <c r="N1003" s="24">
        <v>0.24791812896728516</v>
      </c>
      <c r="P1003" s="53">
        <v>14.326833996441804</v>
      </c>
      <c r="Q1003" s="54">
        <v>587.90177456320487</v>
      </c>
      <c r="R1003" s="54">
        <v>14.38458175489769</v>
      </c>
      <c r="S1003" s="54">
        <v>627.38917945031278</v>
      </c>
      <c r="T1003" s="54">
        <v>5.7747758455885645E-2</v>
      </c>
      <c r="U1003" s="54">
        <v>39.487404887107914</v>
      </c>
      <c r="W1003" s="69">
        <f t="shared" si="92"/>
        <v>1432095.4978696173</v>
      </c>
      <c r="X1003" s="69">
        <f t="shared" si="93"/>
        <v>1437830.7863103189</v>
      </c>
      <c r="Y1003" s="69">
        <f t="shared" si="90"/>
        <v>5735.2884407014562</v>
      </c>
      <c r="AA1003" s="68">
        <f t="shared" si="94"/>
        <v>0</v>
      </c>
      <c r="AB1003" s="68">
        <f t="shared" si="95"/>
        <v>1</v>
      </c>
      <c r="AC1003" s="68">
        <f t="shared" si="91"/>
        <v>1</v>
      </c>
    </row>
    <row r="1004" spans="1:29" x14ac:dyDescent="0.25">
      <c r="A1004">
        <v>999</v>
      </c>
      <c r="C1004" s="24">
        <v>1.3835012912750244E-2</v>
      </c>
      <c r="D1004" s="24">
        <v>8.8141560554504395E-3</v>
      </c>
      <c r="E1004" s="24">
        <v>0.99142169068577668</v>
      </c>
      <c r="F1004" s="24">
        <v>0</v>
      </c>
      <c r="I1004" s="53">
        <v>0</v>
      </c>
      <c r="J1004" s="53">
        <v>4517.1799138188362</v>
      </c>
      <c r="K1004" s="53">
        <v>0</v>
      </c>
      <c r="L1004" s="24">
        <v>0.91018962860107422</v>
      </c>
      <c r="M1004" s="24">
        <v>0.77669608592987061</v>
      </c>
      <c r="N1004" s="24">
        <v>0.31391692161560059</v>
      </c>
      <c r="P1004" s="53">
        <v>15.779712176994906</v>
      </c>
      <c r="Q1004" s="54">
        <v>499.64679276432122</v>
      </c>
      <c r="R1004" s="54">
        <v>15.780341205952777</v>
      </c>
      <c r="S1004" s="54">
        <v>683.75871545688881</v>
      </c>
      <c r="T1004" s="54">
        <v>6.2902895787075863E-4</v>
      </c>
      <c r="U1004" s="54">
        <v>184.11192269256759</v>
      </c>
      <c r="W1004" s="69">
        <f t="shared" si="92"/>
        <v>1577471.5709067262</v>
      </c>
      <c r="X1004" s="69">
        <f t="shared" si="93"/>
        <v>1577350.3618798209</v>
      </c>
      <c r="Y1004" s="69">
        <f t="shared" si="90"/>
        <v>-121.20902690549173</v>
      </c>
      <c r="AA1004" s="68">
        <f t="shared" si="94"/>
        <v>1</v>
      </c>
      <c r="AB1004" s="68">
        <f t="shared" si="95"/>
        <v>0</v>
      </c>
      <c r="AC1004" s="68">
        <f t="shared" si="91"/>
        <v>0</v>
      </c>
    </row>
    <row r="1005" spans="1:29" x14ac:dyDescent="0.25">
      <c r="A1005">
        <v>1000</v>
      </c>
      <c r="C1005" s="24">
        <v>2.4198442697525024E-2</v>
      </c>
      <c r="D1005" s="24">
        <v>4.0188968181610107E-2</v>
      </c>
      <c r="E1005" s="24">
        <v>0.35957824963831136</v>
      </c>
      <c r="F1005" s="24">
        <v>0</v>
      </c>
      <c r="I1005" s="53">
        <v>0</v>
      </c>
      <c r="J1005" s="53">
        <v>4365.900531411171</v>
      </c>
      <c r="K1005" s="53">
        <v>0</v>
      </c>
      <c r="L1005" s="24">
        <v>0.86240965127944946</v>
      </c>
      <c r="M1005" s="24">
        <v>0.75707870721817017</v>
      </c>
      <c r="N1005" s="24">
        <v>0.33675289154052734</v>
      </c>
      <c r="P1005" s="53">
        <v>14.798701199688205</v>
      </c>
      <c r="Q1005" s="54">
        <v>485.91398296862991</v>
      </c>
      <c r="R1005" s="54">
        <v>14.840572223547726</v>
      </c>
      <c r="S1005" s="54">
        <v>612.4663830884358</v>
      </c>
      <c r="T1005" s="54">
        <v>4.1871023859521017E-2</v>
      </c>
      <c r="U1005" s="54">
        <v>126.5524001198059</v>
      </c>
      <c r="W1005" s="69">
        <f t="shared" si="92"/>
        <v>1479384.2059858521</v>
      </c>
      <c r="X1005" s="69">
        <f t="shared" si="93"/>
        <v>1483444.7559716841</v>
      </c>
      <c r="Y1005" s="69">
        <f t="shared" si="90"/>
        <v>4060.549985832296</v>
      </c>
      <c r="AA1005" s="68">
        <f t="shared" si="94"/>
        <v>0</v>
      </c>
      <c r="AB1005" s="68">
        <f t="shared" si="95"/>
        <v>1</v>
      </c>
      <c r="AC1005" s="68">
        <f t="shared" si="91"/>
        <v>1</v>
      </c>
    </row>
    <row r="1007" spans="1:29" x14ac:dyDescent="0.25">
      <c r="P1007" s="66">
        <f t="shared" ref="P1007:U1007" si="96">AVERAGE(P6:P1005)</f>
        <v>14.648219588074362</v>
      </c>
      <c r="Q1007" s="66">
        <f t="shared" si="96"/>
        <v>514.48407096807921</v>
      </c>
      <c r="R1007" s="66">
        <f t="shared" si="96"/>
        <v>14.691530267262705</v>
      </c>
      <c r="S1007" s="66">
        <f t="shared" si="96"/>
        <v>613.95350688729684</v>
      </c>
      <c r="T1007" s="66">
        <f t="shared" si="96"/>
        <v>4.3310679188345323E-2</v>
      </c>
      <c r="U1007" s="66">
        <f t="shared" si="96"/>
        <v>99.469435919217489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Title</vt:lpstr>
      <vt:lpstr>Model</vt:lpstr>
      <vt:lpstr>Search</vt:lpstr>
      <vt:lpstr>Parameters</vt:lpstr>
      <vt:lpstr>FEIBAtrace</vt:lpstr>
      <vt:lpstr>rFIIatrace</vt:lpstr>
      <vt:lpstr>Simulation</vt:lpstr>
      <vt:lpstr>CEA curve</vt:lpstr>
      <vt:lpstr>inc CE plane</vt:lpstr>
      <vt:lpstr>FEIBAcost</vt:lpstr>
      <vt:lpstr>FEIBAQALY</vt:lpstr>
      <vt:lpstr>pContBleedFEIBA</vt:lpstr>
      <vt:lpstr>pContBleedrFVIIa</vt:lpstr>
      <vt:lpstr>pDeathFEIBA</vt:lpstr>
      <vt:lpstr>pDeathrFVIIa</vt:lpstr>
      <vt:lpstr>prob</vt:lpstr>
      <vt:lpstr>pStopBleedFEIBA</vt:lpstr>
      <vt:lpstr>pStopBleedrFVIIa</vt:lpstr>
      <vt:lpstr>pThrombosisFEIBA</vt:lpstr>
      <vt:lpstr>pThrombosisrFVIIa2</vt:lpstr>
      <vt:lpstr>rFVIIaCost</vt:lpstr>
      <vt:lpstr>rFVIIaQALY</vt:lpstr>
      <vt:lpstr>uBleedingCont</vt:lpstr>
      <vt:lpstr>uBleedingStop</vt:lpstr>
      <vt:lpstr>uThrombosis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Pham, Huy</cp:lastModifiedBy>
  <dcterms:created xsi:type="dcterms:W3CDTF">2017-07-17T01:58:27Z</dcterms:created>
  <dcterms:modified xsi:type="dcterms:W3CDTF">2017-11-22T03:27:56Z</dcterms:modified>
</cp:coreProperties>
</file>