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0" windowWidth="20115" windowHeight="8775"/>
  </bookViews>
  <sheets>
    <sheet name="App1" sheetId="10" r:id="rId1"/>
    <sheet name="App2_PartA" sheetId="6" r:id="rId2"/>
    <sheet name="App2_PartB" sheetId="7" r:id="rId3"/>
    <sheet name="App2_PartC" sheetId="8" r:id="rId4"/>
    <sheet name="App2_PartD&amp;E" sheetId="9" r:id="rId5"/>
  </sheets>
  <functionGroups builtInGroupCount="17"/>
  <definedNames>
    <definedName name="_q">#REF!</definedName>
    <definedName name="_r">#REF!</definedName>
    <definedName name="_S0">#REF!</definedName>
    <definedName name="_sigma">#REF!</definedName>
    <definedName name="_T">#REF!</definedName>
  </definedNames>
  <calcPr calcId="144525"/>
</workbook>
</file>

<file path=xl/calcChain.xml><?xml version="1.0" encoding="utf-8"?>
<calcChain xmlns="http://schemas.openxmlformats.org/spreadsheetml/2006/main">
  <c r="E4" i="9" l="1"/>
  <c r="E3" i="9"/>
  <c r="B16" i="9"/>
  <c r="B17" i="9" s="1"/>
  <c r="C10" i="9"/>
  <c r="C15" i="9" s="1"/>
  <c r="C17" i="9" l="1"/>
  <c r="B18" i="9"/>
  <c r="C16" i="9"/>
  <c r="C6" i="7"/>
  <c r="C7" i="7"/>
  <c r="D15" i="9"/>
  <c r="B14" i="7"/>
  <c r="E15" i="9"/>
  <c r="D17" i="9"/>
  <c r="D16" i="9"/>
  <c r="B19" i="9" l="1"/>
  <c r="C18" i="9"/>
  <c r="C10" i="6"/>
  <c r="C15" i="6" s="1"/>
  <c r="B16" i="6"/>
  <c r="E17" i="9"/>
  <c r="E16" i="9"/>
  <c r="D18" i="9"/>
  <c r="C19" i="9" l="1"/>
  <c r="B20" i="9"/>
  <c r="C16" i="6"/>
  <c r="B17" i="6"/>
  <c r="C17" i="6" s="1"/>
  <c r="D15" i="6"/>
  <c r="D19" i="9"/>
  <c r="E15" i="6"/>
  <c r="E18" i="9"/>
  <c r="D16" i="6"/>
  <c r="D17" i="6"/>
  <c r="B21" i="9" l="1"/>
  <c r="C20" i="9"/>
  <c r="B18" i="6"/>
  <c r="C18" i="6" s="1"/>
  <c r="E17" i="6"/>
  <c r="E19" i="9"/>
  <c r="E16" i="6"/>
  <c r="D18" i="6"/>
  <c r="D20" i="9"/>
  <c r="C21" i="9" l="1"/>
  <c r="B22" i="9"/>
  <c r="B19" i="6"/>
  <c r="C19" i="6" s="1"/>
  <c r="E18" i="6"/>
  <c r="D21" i="9"/>
  <c r="E20" i="9"/>
  <c r="D19" i="6"/>
  <c r="B23" i="9" l="1"/>
  <c r="C22" i="9"/>
  <c r="B20" i="6"/>
  <c r="C20" i="6" s="1"/>
  <c r="E19" i="6"/>
  <c r="E21" i="9"/>
  <c r="D20" i="6"/>
  <c r="D22" i="9"/>
  <c r="C23" i="9" l="1"/>
  <c r="B24" i="9"/>
  <c r="B21" i="6"/>
  <c r="C21" i="6" s="1"/>
  <c r="E20" i="6"/>
  <c r="E22" i="9"/>
  <c r="D23" i="9"/>
  <c r="D21" i="6"/>
  <c r="C24" i="9" l="1"/>
  <c r="B25" i="9"/>
  <c r="B22" i="6"/>
  <c r="C22" i="6" s="1"/>
  <c r="E21" i="6"/>
  <c r="D24" i="9"/>
  <c r="E23" i="9"/>
  <c r="D22" i="6"/>
  <c r="C25" i="9" l="1"/>
  <c r="B26" i="9"/>
  <c r="B23" i="6"/>
  <c r="C23" i="6" s="1"/>
  <c r="E22" i="6"/>
  <c r="D25" i="9"/>
  <c r="E24" i="9"/>
  <c r="D23" i="6"/>
  <c r="C26" i="9" l="1"/>
  <c r="B27" i="9"/>
  <c r="B24" i="6"/>
  <c r="C24" i="6" s="1"/>
  <c r="E23" i="6"/>
  <c r="E25" i="9"/>
  <c r="D26" i="9"/>
  <c r="D24" i="6"/>
  <c r="C27" i="9" l="1"/>
  <c r="B28" i="9"/>
  <c r="B25" i="6"/>
  <c r="C25" i="6" s="1"/>
  <c r="E24" i="6"/>
  <c r="D27" i="9"/>
  <c r="E26" i="9"/>
  <c r="D25" i="6"/>
  <c r="C28" i="9" l="1"/>
  <c r="B29" i="9"/>
  <c r="B26" i="6"/>
  <c r="C26" i="6" s="1"/>
  <c r="E25" i="6"/>
  <c r="E27" i="9"/>
  <c r="D28" i="9"/>
  <c r="D26" i="6"/>
  <c r="C29" i="9" l="1"/>
  <c r="B30" i="9"/>
  <c r="B27" i="6"/>
  <c r="C27" i="6" s="1"/>
  <c r="E26" i="6"/>
  <c r="E28" i="9"/>
  <c r="D29" i="9"/>
  <c r="D27" i="6"/>
  <c r="C30" i="9" l="1"/>
  <c r="B31" i="9"/>
  <c r="B28" i="6"/>
  <c r="C28" i="6" s="1"/>
  <c r="E27" i="6"/>
  <c r="D30" i="9"/>
  <c r="E29" i="9"/>
  <c r="D28" i="6"/>
  <c r="C31" i="9" l="1"/>
  <c r="B32" i="9"/>
  <c r="B29" i="6"/>
  <c r="C29" i="6" s="1"/>
  <c r="E28" i="6"/>
  <c r="D31" i="9"/>
  <c r="E30" i="9"/>
  <c r="D29" i="6"/>
  <c r="C32" i="9" l="1"/>
  <c r="B33" i="9"/>
  <c r="B30" i="6"/>
  <c r="C30" i="6" s="1"/>
  <c r="E29" i="6"/>
  <c r="D32" i="9"/>
  <c r="E31" i="9"/>
  <c r="D30" i="6"/>
  <c r="C33" i="9" l="1"/>
  <c r="B34" i="9"/>
  <c r="B31" i="6"/>
  <c r="C31" i="6" s="1"/>
  <c r="E30" i="6"/>
  <c r="D33" i="9"/>
  <c r="E32" i="9"/>
  <c r="D31" i="6"/>
  <c r="C34" i="9" l="1"/>
  <c r="B35" i="9"/>
  <c r="B32" i="6"/>
  <c r="C32" i="6" s="1"/>
  <c r="E31" i="6"/>
  <c r="D34" i="9"/>
  <c r="E33" i="9"/>
  <c r="D32" i="6"/>
  <c r="C35" i="9" l="1"/>
  <c r="B36" i="9"/>
  <c r="B33" i="6"/>
  <c r="C33" i="6" s="1"/>
  <c r="E32" i="6"/>
  <c r="D35" i="9"/>
  <c r="E34" i="9"/>
  <c r="D33" i="6"/>
  <c r="C36" i="9" l="1"/>
  <c r="B37" i="9"/>
  <c r="B34" i="6"/>
  <c r="C34" i="6" s="1"/>
  <c r="E33" i="6"/>
  <c r="E35" i="9"/>
  <c r="D36" i="9"/>
  <c r="D34" i="6"/>
  <c r="C37" i="9" l="1"/>
  <c r="B38" i="9"/>
  <c r="B35" i="6"/>
  <c r="C35" i="6" s="1"/>
  <c r="E34" i="6"/>
  <c r="E36" i="9"/>
  <c r="D37" i="9"/>
  <c r="D35" i="6"/>
  <c r="C38" i="9" l="1"/>
  <c r="B39" i="9"/>
  <c r="B36" i="6"/>
  <c r="C36" i="6" s="1"/>
  <c r="E35" i="6"/>
  <c r="E37" i="9"/>
  <c r="D38" i="9"/>
  <c r="D36" i="6"/>
  <c r="C39" i="9" l="1"/>
  <c r="B40" i="9"/>
  <c r="B37" i="6"/>
  <c r="C37" i="6" s="1"/>
  <c r="E36" i="6"/>
  <c r="E38" i="9"/>
  <c r="D39" i="9"/>
  <c r="D37" i="6"/>
  <c r="C40" i="9" l="1"/>
  <c r="B41" i="9"/>
  <c r="B38" i="6"/>
  <c r="C38" i="6" s="1"/>
  <c r="E37" i="6"/>
  <c r="D40" i="9"/>
  <c r="E39" i="9"/>
  <c r="D38" i="6"/>
  <c r="C41" i="9" l="1"/>
  <c r="B42" i="9"/>
  <c r="B39" i="6"/>
  <c r="C39" i="6" s="1"/>
  <c r="E38" i="6"/>
  <c r="E40" i="9"/>
  <c r="D41" i="9"/>
  <c r="D39" i="6"/>
  <c r="C42" i="9" l="1"/>
  <c r="B43" i="9"/>
  <c r="B40" i="6"/>
  <c r="C40" i="6" s="1"/>
  <c r="E39" i="6"/>
  <c r="D42" i="9"/>
  <c r="E41" i="9"/>
  <c r="D40" i="6"/>
  <c r="C43" i="9" l="1"/>
  <c r="B44" i="9"/>
  <c r="B41" i="6"/>
  <c r="C41" i="6" s="1"/>
  <c r="E40" i="6"/>
  <c r="D43" i="9"/>
  <c r="E42" i="9"/>
  <c r="D41" i="6"/>
  <c r="C44" i="9" l="1"/>
  <c r="B45" i="9"/>
  <c r="C45" i="9" s="1"/>
  <c r="B42" i="6"/>
  <c r="C42" i="6" s="1"/>
  <c r="E41" i="6"/>
  <c r="D44" i="9"/>
  <c r="E43" i="9"/>
  <c r="D45" i="9"/>
  <c r="D42" i="6"/>
  <c r="B43" i="6" l="1"/>
  <c r="C43" i="6" s="1"/>
  <c r="E42" i="6"/>
  <c r="E44" i="9"/>
  <c r="E45" i="9"/>
  <c r="D43" i="6"/>
  <c r="B44" i="6" l="1"/>
  <c r="C44" i="6" s="1"/>
  <c r="E43" i="6"/>
  <c r="D44" i="6"/>
  <c r="B45" i="6" l="1"/>
  <c r="C45" i="6" s="1"/>
  <c r="E44" i="6"/>
  <c r="D45" i="6"/>
  <c r="E45" i="6" l="1"/>
</calcChain>
</file>

<file path=xl/sharedStrings.xml><?xml version="1.0" encoding="utf-8"?>
<sst xmlns="http://schemas.openxmlformats.org/spreadsheetml/2006/main" count="42" uniqueCount="27">
  <si>
    <t>S0</t>
  </si>
  <si>
    <t>r</t>
  </si>
  <si>
    <t>q</t>
  </si>
  <si>
    <t>T</t>
  </si>
  <si>
    <t>sigma</t>
  </si>
  <si>
    <t>Part (A)</t>
  </si>
  <si>
    <t>Strike</t>
  </si>
  <si>
    <t>FwdPrice</t>
  </si>
  <si>
    <t>BlackScholesValue</t>
  </si>
  <si>
    <t>SolvedImpliedVol</t>
  </si>
  <si>
    <t>Note that the values in column E closely match the original sigma value.</t>
  </si>
  <si>
    <t>S0 As Double, m As Double, lambda As Double, T As Double, R As Double, _</t>
  </si>
  <si>
    <t xml:space="preserve">    q As Double</t>
  </si>
  <si>
    <t>m</t>
  </si>
  <si>
    <t>lambda</t>
  </si>
  <si>
    <t>Poisson adjusted forward value:</t>
  </si>
  <si>
    <t>Note that this value is very close to the theoretical forward price given in part A</t>
  </si>
  <si>
    <t>Since the black scholes value is a monotonically increasing function of implied vol, we can use binary search method to find the implied vol.</t>
  </si>
  <si>
    <t>OptionValue</t>
  </si>
  <si>
    <t>Part D</t>
  </si>
  <si>
    <t>Part E</t>
  </si>
  <si>
    <t>IsCallOption</t>
  </si>
  <si>
    <t>Part E Discussion:</t>
  </si>
  <si>
    <t>We note that the implied volatility for puts are higher than those for calls.</t>
  </si>
  <si>
    <t>This result is consistent with the implication behind the poisson jump process where equity tends to</t>
  </si>
  <si>
    <t>exhibit large negative returns. That is, puts (the right to sell when the price falls much) are more valuable</t>
  </si>
  <si>
    <t>than calls; this is revealed through the implied vol difference.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</si>
</sst>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1" fillId="2" borderId="0" xfId="0" applyNumberFormat="1" applyFont="1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'App2_PartD&amp;E'!$E$14</c:f>
              <c:strCache>
                <c:ptCount val="1"/>
                <c:pt idx="0">
                  <c:v>SolvedImpliedVol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'App2_PartD&amp;E'!$B$15:$B$45</c:f>
              <c:numCache>
                <c:formatCode>General</c:formatCode>
                <c:ptCount val="3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</c:numCache>
            </c:numRef>
          </c:xVal>
          <c:yVal>
            <c:numRef>
              <c:f>'App2_PartD&amp;E'!$E$15:$E$45</c:f>
              <c:numCache>
                <c:formatCode>General</c:formatCode>
                <c:ptCount val="31"/>
                <c:pt idx="0">
                  <c:v>0.35958174616098404</c:v>
                </c:pt>
                <c:pt idx="1">
                  <c:v>0.34711041487753391</c:v>
                </c:pt>
                <c:pt idx="2">
                  <c:v>0.33504110993817449</c:v>
                </c:pt>
                <c:pt idx="3">
                  <c:v>0.32370050670579076</c:v>
                </c:pt>
                <c:pt idx="4">
                  <c:v>0.31290155297028832</c:v>
                </c:pt>
                <c:pt idx="5">
                  <c:v>0.30231412463763263</c:v>
                </c:pt>
                <c:pt idx="6">
                  <c:v>0.29233684464998078</c:v>
                </c:pt>
                <c:pt idx="7">
                  <c:v>0.28373493145409157</c:v>
                </c:pt>
                <c:pt idx="8">
                  <c:v>0.27691176919688587</c:v>
                </c:pt>
                <c:pt idx="9">
                  <c:v>0.27176796664207359</c:v>
                </c:pt>
                <c:pt idx="10">
                  <c:v>0.26796297817782033</c:v>
                </c:pt>
                <c:pt idx="11">
                  <c:v>0.26514180959566147</c:v>
                </c:pt>
                <c:pt idx="12">
                  <c:v>0.26302144027795293</c:v>
                </c:pt>
                <c:pt idx="13">
                  <c:v>0.26139821509786998</c:v>
                </c:pt>
                <c:pt idx="14">
                  <c:v>0.26013099210103974</c:v>
                </c:pt>
                <c:pt idx="15">
                  <c:v>0.25912270069966326</c:v>
                </c:pt>
                <c:pt idx="16">
                  <c:v>0.25830613503785571</c:v>
                </c:pt>
                <c:pt idx="17">
                  <c:v>0.25763413985259831</c:v>
                </c:pt>
                <c:pt idx="18">
                  <c:v>0.25707308785058558</c:v>
                </c:pt>
                <c:pt idx="19">
                  <c:v>0.25659858656581491</c:v>
                </c:pt>
                <c:pt idx="20">
                  <c:v>0.25619264109991491</c:v>
                </c:pt>
                <c:pt idx="21">
                  <c:v>0.25584175949916244</c:v>
                </c:pt>
                <c:pt idx="22">
                  <c:v>0.25553567335009575</c:v>
                </c:pt>
                <c:pt idx="23">
                  <c:v>0.25526644662022591</c:v>
                </c:pt>
                <c:pt idx="24">
                  <c:v>0.2550278976559639</c:v>
                </c:pt>
                <c:pt idx="25">
                  <c:v>0.25481507182121277</c:v>
                </c:pt>
                <c:pt idx="26">
                  <c:v>0.25462418794631958</c:v>
                </c:pt>
                <c:pt idx="27">
                  <c:v>0.25445163249969482</c:v>
                </c:pt>
                <c:pt idx="28">
                  <c:v>0.25429487228393555</c:v>
                </c:pt>
                <c:pt idx="29">
                  <c:v>0.25415420532226563</c:v>
                </c:pt>
                <c:pt idx="30">
                  <c:v>0.25402069091796875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3152"/>
        <c:axId val="176602112"/>
      </c:scatterChart>
      <c:valAx>
        <c:axId val="15203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02112"/>
        <c:crosses val="autoZero"/>
        <c:crossBetween val="midCat"/>
      </c:valAx>
      <c:valAx>
        <c:axId val="176602112"/>
        <c:scaling>
          <c:orientation val="minMax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271982</xdr:colOff>
      <xdr:row>58</xdr:row>
      <xdr:rowOff>3968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196782" cy="106110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58</xdr:row>
      <xdr:rowOff>15240</xdr:rowOff>
    </xdr:from>
    <xdr:to>
      <xdr:col>14</xdr:col>
      <xdr:colOff>174491</xdr:colOff>
      <xdr:row>109</xdr:row>
      <xdr:rowOff>55676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622280"/>
          <a:ext cx="8708891" cy="93673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272035</xdr:colOff>
      <xdr:row>62</xdr:row>
      <xdr:rowOff>52803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806435" cy="11391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121920</xdr:colOff>
      <xdr:row>13</xdr:row>
      <xdr:rowOff>15240</xdr:rowOff>
    </xdr:from>
    <xdr:to>
      <xdr:col>13</xdr:col>
      <xdr:colOff>426720</xdr:colOff>
      <xdr:row>28</xdr:row>
      <xdr:rowOff>15240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EEACA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topLeftCell="A16" zoomScale="70" zoomScaleNormal="70" workbookViewId="0">
      <selection activeCell="D115" sqref="D11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E47"/>
  <sheetViews>
    <sheetView workbookViewId="0">
      <selection activeCell="H20" sqref="H20"/>
    </sheetView>
  </sheetViews>
  <sheetFormatPr defaultRowHeight="15" x14ac:dyDescent="0.25"/>
  <cols>
    <col min="2" max="2" width="8.28515625" bestFit="1" customWidth="1"/>
    <col min="3" max="3" width="16.42578125" bestFit="1" customWidth="1"/>
    <col min="4" max="4" width="16.140625" bestFit="1" customWidth="1"/>
    <col min="5" max="5" width="15.140625" bestFit="1" customWidth="1"/>
  </cols>
  <sheetData>
    <row r="3" spans="1:5" ht="14.45" x14ac:dyDescent="0.3">
      <c r="B3" t="s">
        <v>0</v>
      </c>
      <c r="C3">
        <v>100</v>
      </c>
    </row>
    <row r="4" spans="1:5" ht="14.45" x14ac:dyDescent="0.3">
      <c r="B4" t="s">
        <v>1</v>
      </c>
      <c r="C4">
        <v>0.01</v>
      </c>
    </row>
    <row r="5" spans="1:5" ht="14.45" x14ac:dyDescent="0.3">
      <c r="B5" t="s">
        <v>2</v>
      </c>
      <c r="C5">
        <v>0</v>
      </c>
    </row>
    <row r="6" spans="1:5" ht="14.45" x14ac:dyDescent="0.3">
      <c r="B6" t="s">
        <v>4</v>
      </c>
      <c r="C6">
        <v>0.25</v>
      </c>
    </row>
    <row r="7" spans="1:5" ht="14.45" x14ac:dyDescent="0.3">
      <c r="B7" t="s">
        <v>3</v>
      </c>
      <c r="C7">
        <v>0.25</v>
      </c>
    </row>
    <row r="9" spans="1:5" ht="14.45" x14ac:dyDescent="0.3">
      <c r="A9" t="s">
        <v>5</v>
      </c>
    </row>
    <row r="10" spans="1:5" ht="14.45" x14ac:dyDescent="0.3">
      <c r="B10" t="s">
        <v>7</v>
      </c>
      <c r="C10">
        <f>C3*EXP((C4-C5)*C7)</f>
        <v>100.25031276057952</v>
      </c>
    </row>
    <row r="12" spans="1:5" ht="14.45" x14ac:dyDescent="0.3">
      <c r="B12" t="s">
        <v>17</v>
      </c>
    </row>
    <row r="14" spans="1:5" ht="14.45" x14ac:dyDescent="0.3">
      <c r="B14" t="s">
        <v>6</v>
      </c>
      <c r="C14" t="s">
        <v>21</v>
      </c>
      <c r="D14" t="s">
        <v>8</v>
      </c>
      <c r="E14" t="s">
        <v>9</v>
      </c>
    </row>
    <row r="15" spans="1:5" ht="14.45" x14ac:dyDescent="0.3">
      <c r="B15">
        <v>50</v>
      </c>
      <c r="C15" t="b">
        <f>B15&gt;=$C$10</f>
        <v>0</v>
      </c>
      <c r="D15">
        <f>IF(C15,get_theoretical_euro_call_price($C$3,$C$4,$C$5,$C$7,$C$6,B15), get_theoretical_euro_put_price($C$3,$C$4,$C$5,$C$7,$C$6,B15))</f>
        <v>1.9569914314972197E-8</v>
      </c>
      <c r="E15">
        <f>IF(C15,FindCallOptionImpliedVolExhaustive($C$3,$C$4,$C$5,$C$7,D15,B15),FindPutOptionImpliedVolExhaustive($C$3,$C$4,$C$5,$C$7,D15,B15))</f>
        <v>0.2500152587890625</v>
      </c>
    </row>
    <row r="16" spans="1:5" ht="14.45" x14ac:dyDescent="0.3">
      <c r="B16">
        <f>B15+5</f>
        <v>55</v>
      </c>
      <c r="C16" t="b">
        <f t="shared" ref="C16:C45" si="0">B16&gt;=$C$10</f>
        <v>0</v>
      </c>
      <c r="D16">
        <f>IF(C16,get_theoretical_euro_call_price($C$3,$C$4,$C$5,$C$7,$C$6,B16), get_theoretical_euro_put_price($C$3,$C$4,$C$5,$C$7,$C$6,B16))</f>
        <v>1.3973594721741122E-6</v>
      </c>
      <c r="E16">
        <f>IF(C16,FindCallOptionImpliedVolExhaustive($C$3,$C$4,$C$5,$C$7,D16,B16),FindPutOptionImpliedVolExhaustive($C$3,$C$4,$C$5,$C$7,D16,B16))</f>
        <v>0.2499997615814209</v>
      </c>
    </row>
    <row r="17" spans="2:5" ht="14.45" x14ac:dyDescent="0.3">
      <c r="B17">
        <f t="shared" ref="B17:B45" si="1">B16+5</f>
        <v>60</v>
      </c>
      <c r="C17" t="b">
        <f t="shared" si="0"/>
        <v>0</v>
      </c>
      <c r="D17">
        <f>IF(C17,get_theoretical_euro_call_price($C$3,$C$4,$C$5,$C$7,$C$6,B17), get_theoretical_euro_put_price($C$3,$C$4,$C$5,$C$7,$C$6,B17))</f>
        <v>4.2776530745198914E-5</v>
      </c>
      <c r="E17">
        <f>IF(C17,FindCallOptionImpliedVolExhaustive($C$3,$C$4,$C$5,$C$7,D17,B17),FindPutOptionImpliedVolExhaustive($C$3,$C$4,$C$5,$C$7,D17,B17))</f>
        <v>0.24999998509883881</v>
      </c>
    </row>
    <row r="18" spans="2:5" ht="14.45" x14ac:dyDescent="0.3">
      <c r="B18">
        <f t="shared" si="1"/>
        <v>65</v>
      </c>
      <c r="C18" t="b">
        <f t="shared" si="0"/>
        <v>0</v>
      </c>
      <c r="D18">
        <f>IF(C18,get_theoretical_euro_call_price($C$3,$C$4,$C$5,$C$7,$C$6,B18), get_theoretical_euro_put_price($C$3,$C$4,$C$5,$C$7,$C$6,B18))</f>
        <v>6.7165050267042729E-4</v>
      </c>
      <c r="E18">
        <f>IF(C18,FindCallOptionImpliedVolExhaustive($C$3,$C$4,$C$5,$C$7,D18,B18),FindPutOptionImpliedVolExhaustive($C$3,$C$4,$C$5,$C$7,D18,B18))</f>
        <v>0.24999999906867743</v>
      </c>
    </row>
    <row r="19" spans="2:5" ht="14.45" x14ac:dyDescent="0.3">
      <c r="B19">
        <f t="shared" si="1"/>
        <v>70</v>
      </c>
      <c r="C19" t="b">
        <f t="shared" si="0"/>
        <v>0</v>
      </c>
      <c r="D19">
        <f>IF(C19,get_theoretical_euro_call_price($C$3,$C$4,$C$5,$C$7,$C$6,B19), get_theoretical_euro_put_price($C$3,$C$4,$C$5,$C$7,$C$6,B19))</f>
        <v>6.1884863754041322E-3</v>
      </c>
      <c r="E19">
        <f>IF(C19,FindCallOptionImpliedVolExhaustive($C$3,$C$4,$C$5,$C$7,D19,B19),FindPutOptionImpliedVolExhaustive($C$3,$C$4,$C$5,$C$7,D19,B19))</f>
        <v>0.25000000023283064</v>
      </c>
    </row>
    <row r="20" spans="2:5" ht="14.45" x14ac:dyDescent="0.3">
      <c r="B20">
        <f t="shared" si="1"/>
        <v>75</v>
      </c>
      <c r="C20" t="b">
        <f t="shared" si="0"/>
        <v>0</v>
      </c>
      <c r="D20">
        <f>IF(C20,get_theoretical_euro_call_price($C$3,$C$4,$C$5,$C$7,$C$6,B20), get_theoretical_euro_put_price($C$3,$C$4,$C$5,$C$7,$C$6,B20))</f>
        <v>3.7110543775252983E-2</v>
      </c>
      <c r="E20">
        <f>IF(C20,FindCallOptionImpliedVolExhaustive($C$3,$C$4,$C$5,$C$7,D20,B20),FindPutOptionImpliedVolExhaustive($C$3,$C$4,$C$5,$C$7,D20,B20))</f>
        <v>0.24999999994179234</v>
      </c>
    </row>
    <row r="21" spans="2:5" ht="14.45" x14ac:dyDescent="0.3">
      <c r="B21">
        <f t="shared" si="1"/>
        <v>80</v>
      </c>
      <c r="C21" t="b">
        <f t="shared" si="0"/>
        <v>0</v>
      </c>
      <c r="D21">
        <f>IF(C21,get_theoretical_euro_call_price($C$3,$C$4,$C$5,$C$7,$C$6,B21), get_theoretical_euro_put_price($C$3,$C$4,$C$5,$C$7,$C$6,B21))</f>
        <v>0.15711789690878908</v>
      </c>
      <c r="E21">
        <f>IF(C21,FindCallOptionImpliedVolExhaustive($C$3,$C$4,$C$5,$C$7,D21,B21),FindPutOptionImpliedVolExhaustive($C$3,$C$4,$C$5,$C$7,D21,B21))</f>
        <v>0.25000000001455192</v>
      </c>
    </row>
    <row r="22" spans="2:5" ht="14.45" x14ac:dyDescent="0.3">
      <c r="B22">
        <f t="shared" si="1"/>
        <v>85</v>
      </c>
      <c r="C22" t="b">
        <f t="shared" si="0"/>
        <v>0</v>
      </c>
      <c r="D22">
        <f>IF(C22,get_theoretical_euro_call_price($C$3,$C$4,$C$5,$C$7,$C$6,B22), get_theoretical_euro_put_price($C$3,$C$4,$C$5,$C$7,$C$6,B22))</f>
        <v>0.5012924922467451</v>
      </c>
      <c r="E22">
        <f>IF(C22,FindCallOptionImpliedVolExhaustive($C$3,$C$4,$C$5,$C$7,D22,B22),FindPutOptionImpliedVolExhaustive($C$3,$C$4,$C$5,$C$7,D22,B22))</f>
        <v>0.24999999999636202</v>
      </c>
    </row>
    <row r="23" spans="2:5" ht="14.45" x14ac:dyDescent="0.3">
      <c r="B23">
        <f t="shared" si="1"/>
        <v>90</v>
      </c>
      <c r="C23" t="b">
        <f t="shared" si="0"/>
        <v>0</v>
      </c>
      <c r="D23">
        <f>IF(C23,get_theoretical_euro_call_price($C$3,$C$4,$C$5,$C$7,$C$6,B23), get_theoretical_euro_put_price($C$3,$C$4,$C$5,$C$7,$C$6,B23))</f>
        <v>1.271082810026942</v>
      </c>
      <c r="E23">
        <f>IF(C23,FindCallOptionImpliedVolExhaustive($C$3,$C$4,$C$5,$C$7,D23,B23),FindPutOptionImpliedVolExhaustive($C$3,$C$4,$C$5,$C$7,D23,B23))</f>
        <v>0.24999999999636202</v>
      </c>
    </row>
    <row r="24" spans="2:5" ht="14.45" x14ac:dyDescent="0.3">
      <c r="B24">
        <f t="shared" si="1"/>
        <v>95</v>
      </c>
      <c r="C24" t="b">
        <f t="shared" si="0"/>
        <v>0</v>
      </c>
      <c r="D24">
        <f>IF(C24,get_theoretical_euro_call_price($C$3,$C$4,$C$5,$C$7,$C$6,B24), get_theoretical_euro_put_price($C$3,$C$4,$C$5,$C$7,$C$6,B24))</f>
        <v>2.6763013415349124</v>
      </c>
      <c r="E24">
        <f>IF(C24,FindCallOptionImpliedVolExhaustive($C$3,$C$4,$C$5,$C$7,D24,B24),FindPutOptionImpliedVolExhaustive($C$3,$C$4,$C$5,$C$7,D24,B24))</f>
        <v>0.24999999999636202</v>
      </c>
    </row>
    <row r="25" spans="2:5" ht="14.45" x14ac:dyDescent="0.3">
      <c r="B25">
        <f t="shared" si="1"/>
        <v>100</v>
      </c>
      <c r="C25" t="b">
        <f t="shared" si="0"/>
        <v>0</v>
      </c>
      <c r="D25">
        <f>IF(C25,get_theoretical_euro_call_price($C$3,$C$4,$C$5,$C$7,$C$6,B25), get_theoretical_euro_put_price($C$3,$C$4,$C$5,$C$7,$C$6,B25))</f>
        <v>4.8534624219006997</v>
      </c>
      <c r="E25">
        <f>IF(C25,FindCallOptionImpliedVolExhaustive($C$3,$C$4,$C$5,$C$7,D25,B25),FindPutOptionImpliedVolExhaustive($C$3,$C$4,$C$5,$C$7,D25,B25))</f>
        <v>0.24999999999636202</v>
      </c>
    </row>
    <row r="26" spans="2:5" ht="14.45" x14ac:dyDescent="0.3">
      <c r="B26">
        <f t="shared" si="1"/>
        <v>105</v>
      </c>
      <c r="C26" t="b">
        <f t="shared" si="0"/>
        <v>1</v>
      </c>
      <c r="D26">
        <f>IF(C26,get_theoretical_euro_call_price($C$3,$C$4,$C$5,$C$7,$C$6,B26), get_theoretical_euro_put_price($C$3,$C$4,$C$5,$C$7,$C$6,B26))</f>
        <v>3.0780154524371852</v>
      </c>
      <c r="E26">
        <f>IF(C26,FindCallOptionImpliedVolExhaustive($C$3,$C$4,$C$5,$C$7,D26,B26),FindPutOptionImpliedVolExhaustive($C$3,$C$4,$C$5,$C$7,D26,B26))</f>
        <v>0.24999999999636202</v>
      </c>
    </row>
    <row r="27" spans="2:5" x14ac:dyDescent="0.25">
      <c r="B27">
        <f t="shared" si="1"/>
        <v>110</v>
      </c>
      <c r="C27" t="b">
        <f t="shared" si="0"/>
        <v>1</v>
      </c>
      <c r="D27">
        <f>IF(C27,get_theoretical_euro_call_price($C$3,$C$4,$C$5,$C$7,$C$6,B27), get_theoretical_euro_put_price($C$3,$C$4,$C$5,$C$7,$C$6,B27))</f>
        <v>1.7379310955710514</v>
      </c>
      <c r="E27">
        <f>IF(C27,FindCallOptionImpliedVolExhaustive($C$3,$C$4,$C$5,$C$7,D27,B27),FindPutOptionImpliedVolExhaustive($C$3,$C$4,$C$5,$C$7,D27,B27))</f>
        <v>0.24999999999636202</v>
      </c>
    </row>
    <row r="28" spans="2:5" x14ac:dyDescent="0.25">
      <c r="B28">
        <f t="shared" si="1"/>
        <v>115</v>
      </c>
      <c r="C28" t="b">
        <f t="shared" si="0"/>
        <v>1</v>
      </c>
      <c r="D28">
        <f>IF(C28,get_theoretical_euro_call_price($C$3,$C$4,$C$5,$C$7,$C$6,B28), get_theoretical_euro_put_price($C$3,$C$4,$C$5,$C$7,$C$6,B28))</f>
        <v>0.92096506726598792</v>
      </c>
      <c r="E28">
        <f>IF(C28,FindCallOptionImpliedVolExhaustive($C$3,$C$4,$C$5,$C$7,D28,B28),FindPutOptionImpliedVolExhaustive($C$3,$C$4,$C$5,$C$7,D28,B28))</f>
        <v>0.24999999999636202</v>
      </c>
    </row>
    <row r="29" spans="2:5" x14ac:dyDescent="0.25">
      <c r="B29">
        <f t="shared" si="1"/>
        <v>120</v>
      </c>
      <c r="C29" t="b">
        <f t="shared" si="0"/>
        <v>1</v>
      </c>
      <c r="D29">
        <f>IF(C29,get_theoretical_euro_call_price($C$3,$C$4,$C$5,$C$7,$C$6,B29), get_theoretical_euro_put_price($C$3,$C$4,$C$5,$C$7,$C$6,B29))</f>
        <v>0.45972632522119578</v>
      </c>
      <c r="E29">
        <f>IF(C29,FindCallOptionImpliedVolExhaustive($C$3,$C$4,$C$5,$C$7,D29,B29),FindPutOptionImpliedVolExhaustive($C$3,$C$4,$C$5,$C$7,D29,B29))</f>
        <v>0.24999999999636202</v>
      </c>
    </row>
    <row r="30" spans="2:5" x14ac:dyDescent="0.25">
      <c r="B30">
        <f t="shared" si="1"/>
        <v>125</v>
      </c>
      <c r="C30" t="b">
        <f t="shared" si="0"/>
        <v>1</v>
      </c>
      <c r="D30">
        <f>IF(C30,get_theoretical_euro_call_price($C$3,$C$4,$C$5,$C$7,$C$6,B30), get_theoretical_euro_put_price($C$3,$C$4,$C$5,$C$7,$C$6,B30))</f>
        <v>0.2170979497646679</v>
      </c>
      <c r="E30">
        <f>IF(C30,FindCallOptionImpliedVolExhaustive($C$3,$C$4,$C$5,$C$7,D30,B30),FindPutOptionImpliedVolExhaustive($C$3,$C$4,$C$5,$C$7,D30,B30))</f>
        <v>0.25000000001455192</v>
      </c>
    </row>
    <row r="31" spans="2:5" x14ac:dyDescent="0.25">
      <c r="B31">
        <f t="shared" si="1"/>
        <v>130</v>
      </c>
      <c r="C31" t="b">
        <f t="shared" si="0"/>
        <v>1</v>
      </c>
      <c r="D31">
        <f>IF(C31,get_theoretical_euro_call_price($C$3,$C$4,$C$5,$C$7,$C$6,B31), get_theoretical_euro_put_price($C$3,$C$4,$C$5,$C$7,$C$6,B31))</f>
        <v>9.7424352585341198E-2</v>
      </c>
      <c r="E31">
        <f>IF(C31,FindCallOptionImpliedVolExhaustive($C$3,$C$4,$C$5,$C$7,D31,B31),FindPutOptionImpliedVolExhaustive($C$3,$C$4,$C$5,$C$7,D31,B31))</f>
        <v>0.25000000001455192</v>
      </c>
    </row>
    <row r="32" spans="2:5" x14ac:dyDescent="0.25">
      <c r="B32">
        <f t="shared" si="1"/>
        <v>135</v>
      </c>
      <c r="C32" t="b">
        <f t="shared" si="0"/>
        <v>1</v>
      </c>
      <c r="D32">
        <f>IF(C32,get_theoretical_euro_call_price($C$3,$C$4,$C$5,$C$7,$C$6,B32), get_theoretical_euro_put_price($C$3,$C$4,$C$5,$C$7,$C$6,B32))</f>
        <v>4.1733703920602189E-2</v>
      </c>
      <c r="E32">
        <f>IF(C32,FindCallOptionImpliedVolExhaustive($C$3,$C$4,$C$5,$C$7,D32,B32),FindPutOptionImpliedVolExhaustive($C$3,$C$4,$C$5,$C$7,D32,B32))</f>
        <v>0.24999999994179234</v>
      </c>
    </row>
    <row r="33" spans="2:5" x14ac:dyDescent="0.25">
      <c r="B33">
        <f t="shared" si="1"/>
        <v>140</v>
      </c>
      <c r="C33" t="b">
        <f t="shared" si="0"/>
        <v>1</v>
      </c>
      <c r="D33">
        <f>IF(C33,get_theoretical_euro_call_price($C$3,$C$4,$C$5,$C$7,$C$6,B33), get_theoretical_euro_put_price($C$3,$C$4,$C$5,$C$7,$C$6,B33))</f>
        <v>1.7139515425410475E-2</v>
      </c>
      <c r="E33">
        <f>IF(C33,FindCallOptionImpliedVolExhaustive($C$3,$C$4,$C$5,$C$7,D33,B33),FindPutOptionImpliedVolExhaustive($C$3,$C$4,$C$5,$C$7,D33,B33))</f>
        <v>0.24999999994179234</v>
      </c>
    </row>
    <row r="34" spans="2:5" x14ac:dyDescent="0.25">
      <c r="B34">
        <f t="shared" si="1"/>
        <v>145</v>
      </c>
      <c r="C34" t="b">
        <f t="shared" si="0"/>
        <v>1</v>
      </c>
      <c r="D34">
        <f>IF(C34,get_theoretical_euro_call_price($C$3,$C$4,$C$5,$C$7,$C$6,B34), get_theoretical_euro_put_price($C$3,$C$4,$C$5,$C$7,$C$6,B34))</f>
        <v>6.7761460201355896E-3</v>
      </c>
      <c r="E34">
        <f>IF(C34,FindCallOptionImpliedVolExhaustive($C$3,$C$4,$C$5,$C$7,D34,B34),FindPutOptionImpliedVolExhaustive($C$3,$C$4,$C$5,$C$7,D34,B34))</f>
        <v>0.25000000023283064</v>
      </c>
    </row>
    <row r="35" spans="2:5" x14ac:dyDescent="0.25">
      <c r="B35">
        <f t="shared" si="1"/>
        <v>150</v>
      </c>
      <c r="C35" t="b">
        <f t="shared" si="0"/>
        <v>1</v>
      </c>
      <c r="D35">
        <f>IF(C35,get_theoretical_euro_call_price($C$3,$C$4,$C$5,$C$7,$C$6,B35), get_theoretical_euro_put_price($C$3,$C$4,$C$5,$C$7,$C$6,B35))</f>
        <v>2.5887940116996904E-3</v>
      </c>
      <c r="E35">
        <f>IF(C35,FindCallOptionImpliedVolExhaustive($C$3,$C$4,$C$5,$C$7,D35,B35),FindPutOptionImpliedVolExhaustive($C$3,$C$4,$C$5,$C$7,D35,B35))</f>
        <v>0.25000000023283064</v>
      </c>
    </row>
    <row r="36" spans="2:5" x14ac:dyDescent="0.25">
      <c r="B36">
        <f t="shared" si="1"/>
        <v>155</v>
      </c>
      <c r="C36" t="b">
        <f t="shared" si="0"/>
        <v>1</v>
      </c>
      <c r="D36">
        <f>IF(C36,get_theoretical_euro_call_price($C$3,$C$4,$C$5,$C$7,$C$6,B36), get_theoretical_euro_put_price($C$3,$C$4,$C$5,$C$7,$C$6,B36))</f>
        <v>9.5911723153391704E-4</v>
      </c>
      <c r="E36">
        <f>IF(C36,FindCallOptionImpliedVolExhaustive($C$3,$C$4,$C$5,$C$7,D36,B36),FindPutOptionImpliedVolExhaustive($C$3,$C$4,$C$5,$C$7,D36,B36))</f>
        <v>0.24999999906867743</v>
      </c>
    </row>
    <row r="37" spans="2:5" x14ac:dyDescent="0.25">
      <c r="B37">
        <f t="shared" si="1"/>
        <v>160</v>
      </c>
      <c r="C37" t="b">
        <f t="shared" si="0"/>
        <v>1</v>
      </c>
      <c r="D37">
        <f>IF(C37,get_theoretical_euro_call_price($C$3,$C$4,$C$5,$C$7,$C$6,B37), get_theoretical_euro_put_price($C$3,$C$4,$C$5,$C$7,$C$6,B37))</f>
        <v>3.457053431766881E-4</v>
      </c>
      <c r="E37">
        <f>IF(C37,FindCallOptionImpliedVolExhaustive($C$3,$C$4,$C$5,$C$7,D37,B37),FindPutOptionImpliedVolExhaustive($C$3,$C$4,$C$5,$C$7,D37,B37))</f>
        <v>0.2500000037252903</v>
      </c>
    </row>
    <row r="38" spans="2:5" x14ac:dyDescent="0.25">
      <c r="B38">
        <f t="shared" si="1"/>
        <v>165</v>
      </c>
      <c r="C38" t="b">
        <f t="shared" si="0"/>
        <v>1</v>
      </c>
      <c r="D38">
        <f>IF(C38,get_theoretical_euro_call_price($C$3,$C$4,$C$5,$C$7,$C$6,B38), get_theoretical_euro_put_price($C$3,$C$4,$C$5,$C$7,$C$6,B38))</f>
        <v>1.2158452224281779E-4</v>
      </c>
      <c r="E38">
        <f>IF(C38,FindCallOptionImpliedVolExhaustive($C$3,$C$4,$C$5,$C$7,D38,B38),FindPutOptionImpliedVolExhaustive($C$3,$C$4,$C$5,$C$7,D38,B38))</f>
        <v>0.2500000037252903</v>
      </c>
    </row>
    <row r="39" spans="2:5" x14ac:dyDescent="0.25">
      <c r="B39">
        <f t="shared" si="1"/>
        <v>170</v>
      </c>
      <c r="C39" t="b">
        <f t="shared" si="0"/>
        <v>1</v>
      </c>
      <c r="D39">
        <f>IF(C39,get_theoretical_euro_call_price($C$3,$C$4,$C$5,$C$7,$C$6,B39), get_theoretical_euro_put_price($C$3,$C$4,$C$5,$C$7,$C$6,B39))</f>
        <v>4.1835999104369917E-5</v>
      </c>
      <c r="E39">
        <f>IF(C39,FindCallOptionImpliedVolExhaustive($C$3,$C$4,$C$5,$C$7,D39,B39),FindPutOptionImpliedVolExhaustive($C$3,$C$4,$C$5,$C$7,D39,B39))</f>
        <v>0.24999998509883881</v>
      </c>
    </row>
    <row r="40" spans="2:5" x14ac:dyDescent="0.25">
      <c r="B40">
        <f t="shared" si="1"/>
        <v>175</v>
      </c>
      <c r="C40" t="b">
        <f t="shared" si="0"/>
        <v>1</v>
      </c>
      <c r="D40">
        <f>IF(C40,get_theoretical_euro_call_price($C$3,$C$4,$C$5,$C$7,$C$6,B40), get_theoretical_euro_put_price($C$3,$C$4,$C$5,$C$7,$C$6,B40))</f>
        <v>1.4118099090984019E-5</v>
      </c>
      <c r="E40">
        <f>IF(C40,FindCallOptionImpliedVolExhaustive($C$3,$C$4,$C$5,$C$7,D40,B40),FindPutOptionImpliedVolExhaustive($C$3,$C$4,$C$5,$C$7,D40,B40))</f>
        <v>0.25000005960464478</v>
      </c>
    </row>
    <row r="41" spans="2:5" x14ac:dyDescent="0.25">
      <c r="B41">
        <f t="shared" si="1"/>
        <v>180</v>
      </c>
      <c r="C41" t="b">
        <f t="shared" si="0"/>
        <v>1</v>
      </c>
      <c r="D41">
        <f>IF(C41,get_theoretical_euro_call_price($C$3,$C$4,$C$5,$C$7,$C$6,B41), get_theoretical_euro_put_price($C$3,$C$4,$C$5,$C$7,$C$6,B41))</f>
        <v>4.6828758223491337E-6</v>
      </c>
      <c r="E41">
        <f>IF(C41,FindCallOptionImpliedVolExhaustive($C$3,$C$4,$C$5,$C$7,D41,B41),FindPutOptionImpliedVolExhaustive($C$3,$C$4,$C$5,$C$7,D41,B41))</f>
        <v>0.25000005960464478</v>
      </c>
    </row>
    <row r="42" spans="2:5" x14ac:dyDescent="0.25">
      <c r="B42">
        <f t="shared" si="1"/>
        <v>185</v>
      </c>
      <c r="C42" t="b">
        <f t="shared" si="0"/>
        <v>1</v>
      </c>
      <c r="D42">
        <f>IF(C42,get_theoretical_euro_call_price($C$3,$C$4,$C$5,$C$7,$C$6,B42), get_theoretical_euro_put_price($C$3,$C$4,$C$5,$C$7,$C$6,B42))</f>
        <v>1.5297684282847445E-6</v>
      </c>
      <c r="E42">
        <f>IF(C42,FindCallOptionImpliedVolExhaustive($C$3,$C$4,$C$5,$C$7,D42,B42),FindPutOptionImpliedVolExhaustive($C$3,$C$4,$C$5,$C$7,D42,B42))</f>
        <v>0.2499997615814209</v>
      </c>
    </row>
    <row r="43" spans="2:5" x14ac:dyDescent="0.25">
      <c r="B43">
        <f t="shared" si="1"/>
        <v>190</v>
      </c>
      <c r="C43" t="b">
        <f t="shared" si="0"/>
        <v>1</v>
      </c>
      <c r="D43">
        <f>IF(C43,get_theoretical_euro_call_price($C$3,$C$4,$C$5,$C$7,$C$6,B43), get_theoretical_euro_put_price($C$3,$C$4,$C$5,$C$7,$C$6,B43))</f>
        <v>4.930604138057661E-7</v>
      </c>
      <c r="E43">
        <f>IF(C43,FindCallOptionImpliedVolExhaustive($C$3,$C$4,$C$5,$C$7,D43,B43),FindPutOptionImpliedVolExhaustive($C$3,$C$4,$C$5,$C$7,D43,B43))</f>
        <v>0.25000095367431641</v>
      </c>
    </row>
    <row r="44" spans="2:5" x14ac:dyDescent="0.25">
      <c r="B44">
        <f t="shared" si="1"/>
        <v>195</v>
      </c>
      <c r="C44" t="b">
        <f t="shared" si="0"/>
        <v>1</v>
      </c>
      <c r="D44">
        <f>IF(C44,get_theoretical_euro_call_price($C$3,$C$4,$C$5,$C$7,$C$6,B44), get_theoretical_euro_put_price($C$3,$C$4,$C$5,$C$7,$C$6,B44))</f>
        <v>1.5705323551731201E-7</v>
      </c>
      <c r="E44">
        <f>IF(C44,FindCallOptionImpliedVolExhaustive($C$3,$C$4,$C$5,$C$7,D44,B44),FindPutOptionImpliedVolExhaustive($C$3,$C$4,$C$5,$C$7,D44,B44))</f>
        <v>0.24999618530273438</v>
      </c>
    </row>
    <row r="45" spans="2:5" x14ac:dyDescent="0.25">
      <c r="B45">
        <f t="shared" si="1"/>
        <v>200</v>
      </c>
      <c r="C45" t="b">
        <f t="shared" si="0"/>
        <v>1</v>
      </c>
      <c r="D45">
        <f>IF(C45,get_theoretical_euro_call_price($C$3,$C$4,$C$5,$C$7,$C$6,B45), get_theoretical_euro_put_price($C$3,$C$4,$C$5,$C$7,$C$6,B45))</f>
        <v>4.9511962481706547E-8</v>
      </c>
      <c r="E45">
        <f>IF(C45,FindCallOptionImpliedVolExhaustive($C$3,$C$4,$C$5,$C$7,D45,B45),FindPutOptionImpliedVolExhaustive($C$3,$C$4,$C$5,$C$7,D45,B45))</f>
        <v>0.24999618530273438</v>
      </c>
    </row>
    <row r="47" spans="2:5" x14ac:dyDescent="0.25">
      <c r="B47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6"/>
  <sheetViews>
    <sheetView workbookViewId="0">
      <selection activeCell="B6" sqref="B6:C7"/>
    </sheetView>
  </sheetViews>
  <sheetFormatPr defaultRowHeight="15" x14ac:dyDescent="0.25"/>
  <cols>
    <col min="2" max="2" width="13.7109375" bestFit="1" customWidth="1"/>
  </cols>
  <sheetData>
    <row r="1" spans="1:3" x14ac:dyDescent="0.3">
      <c r="A1" t="s">
        <v>11</v>
      </c>
    </row>
    <row r="2" spans="1:3" x14ac:dyDescent="0.3">
      <c r="A2" t="s">
        <v>12</v>
      </c>
    </row>
    <row r="5" spans="1:3" x14ac:dyDescent="0.3">
      <c r="B5" t="s">
        <v>0</v>
      </c>
      <c r="C5">
        <v>100</v>
      </c>
    </row>
    <row r="6" spans="1:3" x14ac:dyDescent="0.3">
      <c r="B6" t="s">
        <v>13</v>
      </c>
      <c r="C6">
        <f>0.2</f>
        <v>0.2</v>
      </c>
    </row>
    <row r="7" spans="1:3" x14ac:dyDescent="0.3">
      <c r="B7" t="s">
        <v>14</v>
      </c>
      <c r="C7">
        <f>1/4</f>
        <v>0.25</v>
      </c>
    </row>
    <row r="8" spans="1:3" x14ac:dyDescent="0.3">
      <c r="B8" t="s">
        <v>3</v>
      </c>
      <c r="C8">
        <v>0.25</v>
      </c>
    </row>
    <row r="9" spans="1:3" x14ac:dyDescent="0.3">
      <c r="B9" t="s">
        <v>1</v>
      </c>
      <c r="C9">
        <v>0.01</v>
      </c>
    </row>
    <row r="10" spans="1:3" x14ac:dyDescent="0.3">
      <c r="B10" t="s">
        <v>2</v>
      </c>
      <c r="C10">
        <v>0</v>
      </c>
    </row>
    <row r="13" spans="1:3" x14ac:dyDescent="0.3">
      <c r="B13" t="s">
        <v>15</v>
      </c>
    </row>
    <row r="14" spans="1:3" x14ac:dyDescent="0.3">
      <c r="B14" s="1">
        <f>GetPoissonForwardPrice(C5,C6,C7,C8,C9,C10)</f>
        <v>100.25031275849517</v>
      </c>
    </row>
    <row r="16" spans="1:3" x14ac:dyDescent="0.3">
      <c r="B16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3" workbookViewId="0">
      <selection activeCell="F67" sqref="F6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G45"/>
  <sheetViews>
    <sheetView workbookViewId="0">
      <selection activeCell="G35" sqref="G35"/>
    </sheetView>
  </sheetViews>
  <sheetFormatPr defaultRowHeight="15" x14ac:dyDescent="0.25"/>
  <cols>
    <col min="2" max="2" width="8.28515625" bestFit="1" customWidth="1"/>
    <col min="3" max="3" width="16.42578125" bestFit="1" customWidth="1"/>
    <col min="4" max="4" width="16.140625" bestFit="1" customWidth="1"/>
    <col min="5" max="5" width="15.140625" bestFit="1" customWidth="1"/>
    <col min="6" max="6" width="11.28515625" bestFit="1" customWidth="1"/>
  </cols>
  <sheetData>
    <row r="3" spans="2:5" ht="14.45" x14ac:dyDescent="0.3">
      <c r="B3" t="s">
        <v>0</v>
      </c>
      <c r="C3">
        <v>100</v>
      </c>
      <c r="D3" t="s">
        <v>13</v>
      </c>
      <c r="E3">
        <f>0.2</f>
        <v>0.2</v>
      </c>
    </row>
    <row r="4" spans="2:5" ht="14.45" x14ac:dyDescent="0.3">
      <c r="B4" t="s">
        <v>1</v>
      </c>
      <c r="C4">
        <v>0.01</v>
      </c>
      <c r="D4" t="s">
        <v>14</v>
      </c>
      <c r="E4">
        <f>1/4</f>
        <v>0.25</v>
      </c>
    </row>
    <row r="5" spans="2:5" ht="14.45" x14ac:dyDescent="0.3">
      <c r="B5" t="s">
        <v>2</v>
      </c>
      <c r="C5">
        <v>0</v>
      </c>
    </row>
    <row r="6" spans="2:5" ht="14.45" x14ac:dyDescent="0.3">
      <c r="B6" t="s">
        <v>4</v>
      </c>
      <c r="C6">
        <v>0.25</v>
      </c>
    </row>
    <row r="7" spans="2:5" ht="14.45" x14ac:dyDescent="0.3">
      <c r="B7" t="s">
        <v>3</v>
      </c>
      <c r="C7">
        <v>0.25</v>
      </c>
    </row>
    <row r="10" spans="2:5" ht="14.45" x14ac:dyDescent="0.3">
      <c r="B10" t="s">
        <v>7</v>
      </c>
      <c r="C10">
        <f>C3*EXP((C4-C5)*C7)</f>
        <v>100.25031276057952</v>
      </c>
    </row>
    <row r="13" spans="2:5" ht="14.45" x14ac:dyDescent="0.3">
      <c r="D13" s="2" t="s">
        <v>19</v>
      </c>
      <c r="E13" s="2" t="s">
        <v>20</v>
      </c>
    </row>
    <row r="14" spans="2:5" ht="14.45" x14ac:dyDescent="0.3">
      <c r="B14" t="s">
        <v>6</v>
      </c>
      <c r="C14" t="s">
        <v>21</v>
      </c>
      <c r="D14" s="2" t="s">
        <v>18</v>
      </c>
      <c r="E14" s="2" t="s">
        <v>9</v>
      </c>
    </row>
    <row r="15" spans="2:5" ht="14.45" x14ac:dyDescent="0.3">
      <c r="B15">
        <v>50</v>
      </c>
      <c r="C15" t="b">
        <f>B15&gt;=$C$10</f>
        <v>0</v>
      </c>
      <c r="D15" s="2">
        <f>IF(C15,get_euro_call_jump_price($C$3,$C$4,$C$5,$C$7,$C$6,B15,$E$3,$E$4), get_euro_put_jump_price($C$3,$C$4,$C$5,$C$7,$C$6,B15,$E$3,$E$4))</f>
        <v>1.601487567827036E-4</v>
      </c>
      <c r="E15" s="2">
        <f>IF(C15,FindCallOptionImpliedVolExhaustive($C$3,$C$4,$C$5,$C$7,D15,B15),FindPutOptionImpliedVolExhaustive($C$3,$C$4,$C$5,$C$7,D15,B15))</f>
        <v>0.35958174616098404</v>
      </c>
    </row>
    <row r="16" spans="2:5" ht="14.45" x14ac:dyDescent="0.3">
      <c r="B16">
        <f>B15+5</f>
        <v>55</v>
      </c>
      <c r="C16" t="b">
        <f t="shared" ref="C16:C45" si="0">B16&gt;=$C$10</f>
        <v>0</v>
      </c>
      <c r="D16" s="2">
        <f>IF(C16,get_euro_call_jump_price($C$3,$C$4,$C$5,$C$7,$C$6,B16,$E$3,$E$4), get_euro_put_jump_price($C$3,$C$4,$C$5,$C$7,$C$6,B16,$E$3,$E$4))</f>
        <v>8.8113820731642483E-4</v>
      </c>
      <c r="E16" s="2">
        <f>IF(C16,FindCallOptionImpliedVolExhaustive($C$3,$C$4,$C$5,$C$7,D16,B16),FindPutOptionImpliedVolExhaustive($C$3,$C$4,$C$5,$C$7,D16,B16))</f>
        <v>0.34711041487753391</v>
      </c>
    </row>
    <row r="17" spans="2:7" ht="14.45" x14ac:dyDescent="0.3">
      <c r="B17">
        <f t="shared" ref="B17:B45" si="1">B16+5</f>
        <v>60</v>
      </c>
      <c r="C17" t="b">
        <f t="shared" si="0"/>
        <v>0</v>
      </c>
      <c r="D17" s="2">
        <f>IF(C17,get_euro_call_jump_price($C$3,$C$4,$C$5,$C$7,$C$6,B17,$E$3,$E$4), get_euro_put_jump_price($C$3,$C$4,$C$5,$C$7,$C$6,B17,$E$3,$E$4))</f>
        <v>3.9278402525213313E-3</v>
      </c>
      <c r="E17" s="2">
        <f>IF(C17,FindCallOptionImpliedVolExhaustive($C$3,$C$4,$C$5,$C$7,D17,B17),FindPutOptionImpliedVolExhaustive($C$3,$C$4,$C$5,$C$7,D17,B17))</f>
        <v>0.33504110993817449</v>
      </c>
    </row>
    <row r="18" spans="2:7" ht="14.45" x14ac:dyDescent="0.3">
      <c r="B18">
        <f t="shared" si="1"/>
        <v>65</v>
      </c>
      <c r="C18" t="b">
        <f t="shared" si="0"/>
        <v>0</v>
      </c>
      <c r="D18" s="2">
        <f>IF(C18,get_euro_call_jump_price($C$3,$C$4,$C$5,$C$7,$C$6,B18,$E$3,$E$4), get_euro_put_jump_price($C$3,$C$4,$C$5,$C$7,$C$6,B18,$E$3,$E$4))</f>
        <v>1.4847629768013513E-2</v>
      </c>
      <c r="E18" s="2">
        <f>IF(C18,FindCallOptionImpliedVolExhaustive($C$3,$C$4,$C$5,$C$7,D18,B18),FindPutOptionImpliedVolExhaustive($C$3,$C$4,$C$5,$C$7,D18,B18))</f>
        <v>0.32370050670579076</v>
      </c>
    </row>
    <row r="19" spans="2:7" ht="14.45" x14ac:dyDescent="0.3">
      <c r="B19">
        <f t="shared" si="1"/>
        <v>70</v>
      </c>
      <c r="C19" t="b">
        <f t="shared" si="0"/>
        <v>0</v>
      </c>
      <c r="D19" s="2">
        <f>IF(C19,get_euro_call_jump_price($C$3,$C$4,$C$5,$C$7,$C$6,B19,$E$3,$E$4), get_euro_put_jump_price($C$3,$C$4,$C$5,$C$7,$C$6,B19,$E$3,$E$4))</f>
        <v>4.8344557337907268E-2</v>
      </c>
      <c r="E19" s="2">
        <f>IF(C19,FindCallOptionImpliedVolExhaustive($C$3,$C$4,$C$5,$C$7,D19,B19),FindPutOptionImpliedVolExhaustive($C$3,$C$4,$C$5,$C$7,D19,B19))</f>
        <v>0.31290155297028832</v>
      </c>
    </row>
    <row r="20" spans="2:7" ht="14.45" x14ac:dyDescent="0.3">
      <c r="B20">
        <f t="shared" si="1"/>
        <v>75</v>
      </c>
      <c r="C20" t="b">
        <f t="shared" si="0"/>
        <v>0</v>
      </c>
      <c r="D20" s="2">
        <f>IF(C20,get_euro_call_jump_price($C$3,$C$4,$C$5,$C$7,$C$6,B20,$E$3,$E$4), get_euro_put_jump_price($C$3,$C$4,$C$5,$C$7,$C$6,B20,$E$3,$E$4))</f>
        <v>0.13697685927432193</v>
      </c>
      <c r="E20" s="2">
        <f>IF(C20,FindCallOptionImpliedVolExhaustive($C$3,$C$4,$C$5,$C$7,D20,B20),FindPutOptionImpliedVolExhaustive($C$3,$C$4,$C$5,$C$7,D20,B20))</f>
        <v>0.30231412463763263</v>
      </c>
    </row>
    <row r="21" spans="2:7" ht="14.45" x14ac:dyDescent="0.3">
      <c r="B21">
        <f t="shared" si="1"/>
        <v>80</v>
      </c>
      <c r="C21" t="b">
        <f t="shared" si="0"/>
        <v>0</v>
      </c>
      <c r="D21" s="2">
        <f>IF(C21,get_euro_call_jump_price($C$3,$C$4,$C$5,$C$7,$C$6,B21,$E$3,$E$4), get_euro_put_jump_price($C$3,$C$4,$C$5,$C$7,$C$6,B21,$E$3,$E$4))</f>
        <v>0.34543678260216526</v>
      </c>
      <c r="E21" s="2">
        <f>IF(C21,FindCallOptionImpliedVolExhaustive($C$3,$C$4,$C$5,$C$7,D21,B21),FindPutOptionImpliedVolExhaustive($C$3,$C$4,$C$5,$C$7,D21,B21))</f>
        <v>0.29233684464998078</v>
      </c>
    </row>
    <row r="22" spans="2:7" ht="14.45" x14ac:dyDescent="0.3">
      <c r="B22">
        <f t="shared" si="1"/>
        <v>85</v>
      </c>
      <c r="C22" t="b">
        <f t="shared" si="0"/>
        <v>0</v>
      </c>
      <c r="D22" s="2">
        <f>IF(C22,get_euro_call_jump_price($C$3,$C$4,$C$5,$C$7,$C$6,B22,$E$3,$E$4), get_euro_put_jump_price($C$3,$C$4,$C$5,$C$7,$C$6,B22,$E$3,$E$4))</f>
        <v>0.788627615037648</v>
      </c>
      <c r="E22" s="2">
        <f>IF(C22,FindCallOptionImpliedVolExhaustive($C$3,$C$4,$C$5,$C$7,D22,B22),FindPutOptionImpliedVolExhaustive($C$3,$C$4,$C$5,$C$7,D22,B22))</f>
        <v>0.28373493145409157</v>
      </c>
    </row>
    <row r="23" spans="2:7" ht="14.45" x14ac:dyDescent="0.3">
      <c r="B23">
        <f t="shared" si="1"/>
        <v>90</v>
      </c>
      <c r="C23" t="b">
        <f t="shared" si="0"/>
        <v>0</v>
      </c>
      <c r="D23" s="2">
        <f>IF(C23,get_euro_call_jump_price($C$3,$C$4,$C$5,$C$7,$C$6,B23,$E$3,$E$4), get_euro_put_jump_price($C$3,$C$4,$C$5,$C$7,$C$6,B23,$E$3,$E$4))</f>
        <v>1.6338050630736973</v>
      </c>
      <c r="E23" s="2">
        <f>IF(C23,FindCallOptionImpliedVolExhaustive($C$3,$C$4,$C$5,$C$7,D23,B23),FindPutOptionImpliedVolExhaustive($C$3,$C$4,$C$5,$C$7,D23,B23))</f>
        <v>0.27691176919688587</v>
      </c>
    </row>
    <row r="24" spans="2:7" ht="14.45" x14ac:dyDescent="0.3">
      <c r="B24">
        <f t="shared" si="1"/>
        <v>95</v>
      </c>
      <c r="C24" t="b">
        <f t="shared" si="0"/>
        <v>0</v>
      </c>
      <c r="D24" s="2">
        <f>IF(C24,get_euro_call_jump_price($C$3,$C$4,$C$5,$C$7,$C$6,B24,$E$3,$E$4), get_euro_put_jump_price($C$3,$C$4,$C$5,$C$7,$C$6,B24,$E$3,$E$4))</f>
        <v>3.0636499773126737</v>
      </c>
      <c r="E24" s="2">
        <f>IF(C24,FindCallOptionImpliedVolExhaustive($C$3,$C$4,$C$5,$C$7,D24,B24),FindPutOptionImpliedVolExhaustive($C$3,$C$4,$C$5,$C$7,D24,B24))</f>
        <v>0.27176796664207359</v>
      </c>
    </row>
    <row r="25" spans="2:7" ht="14.45" x14ac:dyDescent="0.3">
      <c r="B25">
        <f t="shared" si="1"/>
        <v>100</v>
      </c>
      <c r="C25" t="b">
        <f t="shared" si="0"/>
        <v>0</v>
      </c>
      <c r="D25" s="2">
        <f>IF(C25,get_euro_call_jump_price($C$3,$C$4,$C$5,$C$7,$C$6,B25,$E$3,$E$4), get_euro_put_jump_price($C$3,$C$4,$C$5,$C$7,$C$6,B25,$E$3,$E$4))</f>
        <v>5.210508174603639</v>
      </c>
      <c r="E25" s="2">
        <f>IF(C25,FindCallOptionImpliedVolExhaustive($C$3,$C$4,$C$5,$C$7,D25,B25),FindPutOptionImpliedVolExhaustive($C$3,$C$4,$C$5,$C$7,D25,B25))</f>
        <v>0.26796297817782033</v>
      </c>
    </row>
    <row r="26" spans="2:7" ht="14.45" x14ac:dyDescent="0.3">
      <c r="B26">
        <f t="shared" si="1"/>
        <v>105</v>
      </c>
      <c r="C26" t="b">
        <f t="shared" si="0"/>
        <v>1</v>
      </c>
      <c r="D26" s="2">
        <f>IF(C26,get_euro_call_jump_price($C$3,$C$4,$C$5,$C$7,$C$6,B26,$E$3,$E$4), get_euro_put_jump_price($C$3,$C$4,$C$5,$C$7,$C$6,B26,$E$3,$E$4))</f>
        <v>3.3671709766369209</v>
      </c>
      <c r="E26" s="2">
        <f>IF(C26,FindCallOptionImpliedVolExhaustive($C$3,$C$4,$C$5,$C$7,D26,B26),FindPutOptionImpliedVolExhaustive($C$3,$C$4,$C$5,$C$7,D26,B26))</f>
        <v>0.26514180959566147</v>
      </c>
    </row>
    <row r="27" spans="2:7" ht="14.45" x14ac:dyDescent="0.3">
      <c r="B27">
        <f t="shared" si="1"/>
        <v>110</v>
      </c>
      <c r="C27" t="b">
        <f t="shared" si="0"/>
        <v>1</v>
      </c>
      <c r="D27" s="2">
        <f>IF(C27,get_euro_call_jump_price($C$3,$C$4,$C$5,$C$7,$C$6,B27,$E$3,$E$4), get_euro_put_jump_price($C$3,$C$4,$C$5,$C$7,$C$6,B27,$E$3,$E$4))</f>
        <v>1.9468750384630193</v>
      </c>
      <c r="E27" s="2">
        <f>IF(C27,FindCallOptionImpliedVolExhaustive($C$3,$C$4,$C$5,$C$7,D27,B27),FindPutOptionImpliedVolExhaustive($C$3,$C$4,$C$5,$C$7,D27,B27))</f>
        <v>0.26302144027795293</v>
      </c>
    </row>
    <row r="28" spans="2:7" ht="14.45" x14ac:dyDescent="0.3">
      <c r="B28">
        <f t="shared" si="1"/>
        <v>115</v>
      </c>
      <c r="C28" t="b">
        <f t="shared" si="0"/>
        <v>1</v>
      </c>
      <c r="D28" s="2">
        <f>IF(C28,get_euro_call_jump_price($C$3,$C$4,$C$5,$C$7,$C$6,B28,$E$3,$E$4), get_euro_put_jump_price($C$3,$C$4,$C$5,$C$7,$C$6,B28,$E$3,$E$4))</f>
        <v>1.057505499184715</v>
      </c>
      <c r="E28" s="2">
        <f>IF(C28,FindCallOptionImpliedVolExhaustive($C$3,$C$4,$C$5,$C$7,D28,B28),FindPutOptionImpliedVolExhaustive($C$3,$C$4,$C$5,$C$7,D28,B28))</f>
        <v>0.26139821509786998</v>
      </c>
    </row>
    <row r="29" spans="2:7" ht="14.45" x14ac:dyDescent="0.3">
      <c r="B29">
        <f t="shared" si="1"/>
        <v>120</v>
      </c>
      <c r="C29" t="b">
        <f t="shared" si="0"/>
        <v>1</v>
      </c>
      <c r="D29" s="2">
        <f>IF(C29,get_euro_call_jump_price($C$3,$C$4,$C$5,$C$7,$C$6,B29,$E$3,$E$4), get_euro_put_jump_price($C$3,$C$4,$C$5,$C$7,$C$6,B29,$E$3,$E$4))</f>
        <v>0.541370762561321</v>
      </c>
      <c r="E29" s="2">
        <f>IF(C29,FindCallOptionImpliedVolExhaustive($C$3,$C$4,$C$5,$C$7,D29,B29),FindPutOptionImpliedVolExhaustive($C$3,$C$4,$C$5,$C$7,D29,B29))</f>
        <v>0.26013099210103974</v>
      </c>
    </row>
    <row r="30" spans="2:7" ht="14.45" x14ac:dyDescent="0.3">
      <c r="B30">
        <f t="shared" si="1"/>
        <v>125</v>
      </c>
      <c r="C30" t="b">
        <f t="shared" si="0"/>
        <v>1</v>
      </c>
      <c r="D30" s="2">
        <f>IF(C30,get_euro_call_jump_price($C$3,$C$4,$C$5,$C$7,$C$6,B30,$E$3,$E$4), get_euro_put_jump_price($C$3,$C$4,$C$5,$C$7,$C$6,B30,$E$3,$E$4))</f>
        <v>0.26223038996362869</v>
      </c>
      <c r="E30" s="2">
        <f>IF(C30,FindCallOptionImpliedVolExhaustive($C$3,$C$4,$C$5,$C$7,D30,B30),FindPutOptionImpliedVolExhaustive($C$3,$C$4,$C$5,$C$7,D30,B30))</f>
        <v>0.25912270069966326</v>
      </c>
    </row>
    <row r="31" spans="2:7" ht="14.45" x14ac:dyDescent="0.3">
      <c r="B31">
        <f t="shared" si="1"/>
        <v>130</v>
      </c>
      <c r="C31" t="b">
        <f t="shared" si="0"/>
        <v>1</v>
      </c>
      <c r="D31" s="2">
        <f>IF(C31,get_euro_call_jump_price($C$3,$C$4,$C$5,$C$7,$C$6,B31,$E$3,$E$4), get_euro_put_jump_price($C$3,$C$4,$C$5,$C$7,$C$6,B31,$E$3,$E$4))</f>
        <v>0.12069784007937942</v>
      </c>
      <c r="E31" s="2">
        <f>IF(C31,FindCallOptionImpliedVolExhaustive($C$3,$C$4,$C$5,$C$7,D31,B31),FindPutOptionImpliedVolExhaustive($C$3,$C$4,$C$5,$C$7,D31,B31))</f>
        <v>0.25830613503785571</v>
      </c>
      <c r="G31" t="s">
        <v>22</v>
      </c>
    </row>
    <row r="32" spans="2:7" ht="14.45" x14ac:dyDescent="0.3">
      <c r="B32">
        <f t="shared" si="1"/>
        <v>135</v>
      </c>
      <c r="C32" t="b">
        <f t="shared" si="0"/>
        <v>1</v>
      </c>
      <c r="D32" s="2">
        <f>IF(C32,get_euro_call_jump_price($C$3,$C$4,$C$5,$C$7,$C$6,B32,$E$3,$E$4), get_euro_put_jump_price($C$3,$C$4,$C$5,$C$7,$C$6,B32,$E$3,$E$4))</f>
        <v>5.3018225263100661E-2</v>
      </c>
      <c r="E32" s="2">
        <f>IF(C32,FindCallOptionImpliedVolExhaustive($C$3,$C$4,$C$5,$C$7,D32,B32),FindPutOptionImpliedVolExhaustive($C$3,$C$4,$C$5,$C$7,D32,B32))</f>
        <v>0.25763413985259831</v>
      </c>
      <c r="G32" t="s">
        <v>23</v>
      </c>
    </row>
    <row r="33" spans="2:7" ht="14.45" x14ac:dyDescent="0.3">
      <c r="B33">
        <f t="shared" si="1"/>
        <v>140</v>
      </c>
      <c r="C33" t="b">
        <f t="shared" si="0"/>
        <v>1</v>
      </c>
      <c r="D33" s="2">
        <f>IF(C33,get_euro_call_jump_price($C$3,$C$4,$C$5,$C$7,$C$6,B33,$E$3,$E$4), get_euro_put_jump_price($C$3,$C$4,$C$5,$C$7,$C$6,B33,$E$3,$E$4))</f>
        <v>2.2320125652442808E-2</v>
      </c>
      <c r="E33" s="2">
        <f>IF(C33,FindCallOptionImpliedVolExhaustive($C$3,$C$4,$C$5,$C$7,D33,B33),FindPutOptionImpliedVolExhaustive($C$3,$C$4,$C$5,$C$7,D33,B33))</f>
        <v>0.25707308785058558</v>
      </c>
      <c r="G33" t="s">
        <v>24</v>
      </c>
    </row>
    <row r="34" spans="2:7" ht="14.45" x14ac:dyDescent="0.3">
      <c r="B34">
        <f t="shared" si="1"/>
        <v>145</v>
      </c>
      <c r="C34" t="b">
        <f t="shared" si="0"/>
        <v>1</v>
      </c>
      <c r="D34" s="2">
        <f>IF(C34,get_euro_call_jump_price($C$3,$C$4,$C$5,$C$7,$C$6,B34,$E$3,$E$4), get_euro_put_jump_price($C$3,$C$4,$C$5,$C$7,$C$6,B34,$E$3,$E$4))</f>
        <v>9.0419621048638925E-3</v>
      </c>
      <c r="E34" s="2">
        <f>IF(C34,FindCallOptionImpliedVolExhaustive($C$3,$C$4,$C$5,$C$7,D34,B34),FindPutOptionImpliedVolExhaustive($C$3,$C$4,$C$5,$C$7,D34,B34))</f>
        <v>0.25659858656581491</v>
      </c>
      <c r="G34" t="s">
        <v>25</v>
      </c>
    </row>
    <row r="35" spans="2:7" ht="14.45" x14ac:dyDescent="0.3">
      <c r="B35">
        <f t="shared" si="1"/>
        <v>150</v>
      </c>
      <c r="C35" t="b">
        <f t="shared" si="0"/>
        <v>1</v>
      </c>
      <c r="D35" s="2">
        <f>IF(C35,get_euro_call_jump_price($C$3,$C$4,$C$5,$C$7,$C$6,B35,$E$3,$E$4), get_euro_put_jump_price($C$3,$C$4,$C$5,$C$7,$C$6,B35,$E$3,$E$4))</f>
        <v>3.5380287442057777E-3</v>
      </c>
      <c r="E35" s="2">
        <f>IF(C35,FindCallOptionImpliedVolExhaustive($C$3,$C$4,$C$5,$C$7,D35,B35),FindPutOptionImpliedVolExhaustive($C$3,$C$4,$C$5,$C$7,D35,B35))</f>
        <v>0.25619264109991491</v>
      </c>
      <c r="G35" t="s">
        <v>26</v>
      </c>
    </row>
    <row r="36" spans="2:7" ht="14.45" x14ac:dyDescent="0.3">
      <c r="B36">
        <f t="shared" si="1"/>
        <v>155</v>
      </c>
      <c r="C36" t="b">
        <f t="shared" si="0"/>
        <v>1</v>
      </c>
      <c r="D36" s="2">
        <f>IF(C36,get_euro_call_jump_price($C$3,$C$4,$C$5,$C$7,$C$6,B36,$E$3,$E$4), get_euro_put_jump_price($C$3,$C$4,$C$5,$C$7,$C$6,B36,$E$3,$E$4))</f>
        <v>1.3418684665881398E-3</v>
      </c>
      <c r="E36" s="2">
        <f>IF(C36,FindCallOptionImpliedVolExhaustive($C$3,$C$4,$C$5,$C$7,D36,B36),FindPutOptionImpliedVolExhaustive($C$3,$C$4,$C$5,$C$7,D36,B36))</f>
        <v>0.25584175949916244</v>
      </c>
    </row>
    <row r="37" spans="2:7" ht="14.45" x14ac:dyDescent="0.3">
      <c r="B37">
        <f t="shared" si="1"/>
        <v>160</v>
      </c>
      <c r="C37" t="b">
        <f t="shared" si="0"/>
        <v>1</v>
      </c>
      <c r="D37" s="2">
        <f>IF(C37,get_euro_call_jump_price($C$3,$C$4,$C$5,$C$7,$C$6,B37,$E$3,$E$4), get_euro_put_jump_price($C$3,$C$4,$C$5,$C$7,$C$6,B37,$E$3,$E$4))</f>
        <v>4.9488391650037223E-4</v>
      </c>
      <c r="E37" s="2">
        <f>IF(C37,FindCallOptionImpliedVolExhaustive($C$3,$C$4,$C$5,$C$7,D37,B37),FindPutOptionImpliedVolExhaustive($C$3,$C$4,$C$5,$C$7,D37,B37))</f>
        <v>0.25553567335009575</v>
      </c>
    </row>
    <row r="38" spans="2:7" ht="14.45" x14ac:dyDescent="0.3">
      <c r="B38">
        <f t="shared" si="1"/>
        <v>165</v>
      </c>
      <c r="C38" t="b">
        <f t="shared" si="0"/>
        <v>1</v>
      </c>
      <c r="D38" s="2">
        <f>IF(C38,get_euro_call_jump_price($C$3,$C$4,$C$5,$C$7,$C$6,B38,$E$3,$E$4), get_euro_put_jump_price($C$3,$C$4,$C$5,$C$7,$C$6,B38,$E$3,$E$4))</f>
        <v>1.7799890873514739E-4</v>
      </c>
      <c r="E38" s="2">
        <f>IF(C38,FindCallOptionImpliedVolExhaustive($C$3,$C$4,$C$5,$C$7,D38,B38),FindPutOptionImpliedVolExhaustive($C$3,$C$4,$C$5,$C$7,D38,B38))</f>
        <v>0.25526644662022591</v>
      </c>
    </row>
    <row r="39" spans="2:7" x14ac:dyDescent="0.25">
      <c r="B39">
        <f t="shared" si="1"/>
        <v>170</v>
      </c>
      <c r="C39" t="b">
        <f t="shared" si="0"/>
        <v>1</v>
      </c>
      <c r="D39" s="2">
        <f>IF(C39,get_euro_call_jump_price($C$3,$C$4,$C$5,$C$7,$C$6,B39,$E$3,$E$4), get_euro_put_jump_price($C$3,$C$4,$C$5,$C$7,$C$6,B39,$E$3,$E$4))</f>
        <v>6.260583703425956E-5</v>
      </c>
      <c r="E39" s="2">
        <f>IF(C39,FindCallOptionImpliedVolExhaustive($C$3,$C$4,$C$5,$C$7,D39,B39),FindPutOptionImpliedVolExhaustive($C$3,$C$4,$C$5,$C$7,D39,B39))</f>
        <v>0.2550278976559639</v>
      </c>
    </row>
    <row r="40" spans="2:7" x14ac:dyDescent="0.25">
      <c r="B40">
        <f t="shared" si="1"/>
        <v>175</v>
      </c>
      <c r="C40" t="b">
        <f t="shared" si="0"/>
        <v>1</v>
      </c>
      <c r="D40" s="2">
        <f>IF(C40,get_euro_call_jump_price($C$3,$C$4,$C$5,$C$7,$C$6,B40,$E$3,$E$4), get_euro_put_jump_price($C$3,$C$4,$C$5,$C$7,$C$6,B40,$E$3,$E$4))</f>
        <v>2.1585064598548588E-5</v>
      </c>
      <c r="E40" s="2">
        <f>IF(C40,FindCallOptionImpliedVolExhaustive($C$3,$C$4,$C$5,$C$7,D40,B40),FindPutOptionImpliedVolExhaustive($C$3,$C$4,$C$5,$C$7,D40,B40))</f>
        <v>0.25481507182121277</v>
      </c>
    </row>
    <row r="41" spans="2:7" x14ac:dyDescent="0.25">
      <c r="B41">
        <f t="shared" si="1"/>
        <v>180</v>
      </c>
      <c r="C41" t="b">
        <f t="shared" si="0"/>
        <v>1</v>
      </c>
      <c r="D41" s="2">
        <f>IF(C41,get_euro_call_jump_price($C$3,$C$4,$C$5,$C$7,$C$6,B41,$E$3,$E$4), get_euro_put_jump_price($C$3,$C$4,$C$5,$C$7,$C$6,B41,$E$3,$E$4))</f>
        <v>7.3112784083118854E-6</v>
      </c>
      <c r="E41" s="2">
        <f>IF(C41,FindCallOptionImpliedVolExhaustive($C$3,$C$4,$C$5,$C$7,D41,B41),FindPutOptionImpliedVolExhaustive($C$3,$C$4,$C$5,$C$7,D41,B41))</f>
        <v>0.25462418794631958</v>
      </c>
    </row>
    <row r="42" spans="2:7" x14ac:dyDescent="0.25">
      <c r="B42">
        <f t="shared" si="1"/>
        <v>185</v>
      </c>
      <c r="C42" t="b">
        <f t="shared" si="0"/>
        <v>1</v>
      </c>
      <c r="D42" s="2">
        <f>IF(C42,get_euro_call_jump_price($C$3,$C$4,$C$5,$C$7,$C$6,B42,$E$3,$E$4), get_euro_put_jump_price($C$3,$C$4,$C$5,$C$7,$C$6,B42,$E$3,$E$4))</f>
        <v>2.4378456257812079E-6</v>
      </c>
      <c r="E42" s="2">
        <f>IF(C42,FindCallOptionImpliedVolExhaustive($C$3,$C$4,$C$5,$C$7,D42,B42),FindPutOptionImpliedVolExhaustive($C$3,$C$4,$C$5,$C$7,D42,B42))</f>
        <v>0.25445163249969482</v>
      </c>
    </row>
    <row r="43" spans="2:7" x14ac:dyDescent="0.25">
      <c r="B43">
        <f t="shared" si="1"/>
        <v>190</v>
      </c>
      <c r="C43" t="b">
        <f t="shared" si="0"/>
        <v>1</v>
      </c>
      <c r="D43" s="2">
        <f>IF(C43,get_euro_call_jump_price($C$3,$C$4,$C$5,$C$7,$C$6,B43,$E$3,$E$4), get_euro_put_jump_price($C$3,$C$4,$C$5,$C$7,$C$6,B43,$E$3,$E$4))</f>
        <v>8.0164567989620954E-7</v>
      </c>
      <c r="E43" s="2">
        <f>IF(C43,FindCallOptionImpliedVolExhaustive($C$3,$C$4,$C$5,$C$7,D43,B43),FindPutOptionImpliedVolExhaustive($C$3,$C$4,$C$5,$C$7,D43,B43))</f>
        <v>0.25429487228393555</v>
      </c>
    </row>
    <row r="44" spans="2:7" x14ac:dyDescent="0.25">
      <c r="B44">
        <f t="shared" si="1"/>
        <v>195</v>
      </c>
      <c r="C44" t="b">
        <f t="shared" si="0"/>
        <v>1</v>
      </c>
      <c r="D44" s="2">
        <f>IF(C44,get_euro_call_jump_price($C$3,$C$4,$C$5,$C$7,$C$6,B44,$E$3,$E$4), get_euro_put_jump_price($C$3,$C$4,$C$5,$C$7,$C$6,B44,$E$3,$E$4))</f>
        <v>2.6039883426896264E-7</v>
      </c>
      <c r="E44" s="2">
        <f>IF(C44,FindCallOptionImpliedVolExhaustive($C$3,$C$4,$C$5,$C$7,D44,B44),FindPutOptionImpliedVolExhaustive($C$3,$C$4,$C$5,$C$7,D44,B44))</f>
        <v>0.25415420532226563</v>
      </c>
    </row>
    <row r="45" spans="2:7" x14ac:dyDescent="0.25">
      <c r="B45">
        <f t="shared" si="1"/>
        <v>200</v>
      </c>
      <c r="C45" t="b">
        <f t="shared" si="0"/>
        <v>1</v>
      </c>
      <c r="D45" s="2">
        <f>IF(C45,get_euro_call_jump_price($C$3,$C$4,$C$5,$C$7,$C$6,B45,$E$3,$E$4), get_euro_put_jump_price($C$3,$C$4,$C$5,$C$7,$C$6,B45,$E$3,$E$4))</f>
        <v>8.3680892868972065E-8</v>
      </c>
      <c r="E45" s="2">
        <f>IF(C45,FindCallOptionImpliedVolExhaustive($C$3,$C$4,$C$5,$C$7,D45,B45),FindPutOptionImpliedVolExhaustive($C$3,$C$4,$C$5,$C$7,D45,B45))</f>
        <v>0.25402069091796875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App1</vt:lpstr>
      <vt:lpstr>App2_PartA</vt:lpstr>
      <vt:lpstr>App2_PartB</vt:lpstr>
      <vt:lpstr>App2_PartC</vt:lpstr>
      <vt:lpstr>App2_PartD&amp;E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Zengye Wang</dc:creator>
  <cp:lastModifiedBy>Zengye Wang</cp:lastModifiedBy>
  <dcterms:created xsi:type="dcterms:W3CDTF">2015-11-01T00:36:21Z</dcterms:created>
  <dcterms:modified xsi:type="dcterms:W3CDTF">2015-11-23T04:06:31Z</dcterms:modified>
</cp:coreProperties>
</file>