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7f7652dfef64f12" /></Relationships>
</file>

<file path=xl/workbook.xml><?xml version="1.0" encoding="utf-8"?>
<x:workbook xmlns:x="http://schemas.openxmlformats.org/spreadsheetml/2006/main">
  <x:sheets>
    <x:sheet xmlns:r="http://schemas.openxmlformats.org/officeDocument/2006/relationships" name="Character" sheetId="1" r:id="R76a66233b52d44c0"/>
    <x:sheet xmlns:r="http://schemas.openxmlformats.org/officeDocument/2006/relationships" name="Spellbook" sheetId="2" r:id="Rcceadbd1eb0f4cc5"/>
    <x:sheet xmlns:r="http://schemas.openxmlformats.org/officeDocument/2006/relationships" name="Inventory" sheetId="3" r:id="Rb457a6852da84252"/>
    <x:sheet xmlns:r="http://schemas.openxmlformats.org/officeDocument/2006/relationships" name="Journal" sheetId="4" r:id="R52359aa56af64ce9"/>
    <x:sheet xmlns:r="http://schemas.openxmlformats.org/officeDocument/2006/relationships" name="Spell details" sheetId="5" r:id="R8bbb0fb33a87437c"/>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0;0"/>
    <x:numFmt numFmtId="202" formatCode="0.0"/>
  </x:numFmts>
  <x:fonts count="10">
    <x:font>
      <x:sz val="11"/>
      <x:name val="Carlito"/>
    </x:font>
    <x:font>
      <x:sz val="11"/>
      <x:color rgb="FF203447"/>
      <x:name val="Arial"/>
    </x:font>
    <x:font>
      <x:b/>
      <x:sz val="17"/>
      <x:color rgb="FF182F43"/>
      <x:name val="Arial"/>
    </x:font>
    <x:font>
      <x:sz val="11"/>
      <x:color rgb="FF617181"/>
      <x:name val="Arial"/>
    </x:font>
    <x:font>
      <x:i/>
      <x:sz val="11"/>
      <x:color rgb="FFB38B3B"/>
      <x:name val="Arial"/>
    </x:font>
    <x:font>
      <x:b/>
      <x:sz val="11"/>
      <x:color rgb="FFFFFFFF"/>
      <x:name val="Arial"/>
    </x:font>
    <x:font>
      <x:b/>
      <x:sz val="11"/>
      <x:color rgb="FF182F43"/>
      <x:name val="Arial"/>
    </x:font>
    <x:font>
      <x:sz val="11"/>
      <x:color rgb="FF243347"/>
      <x:name val="Arial"/>
    </x:font>
    <x:font>
      <x:b/>
      <x:sz val="16"/>
      <x:color rgb="FFFFFFFF"/>
      <x:name val="Arial"/>
    </x:font>
    <x:font>
      <x:b/>
      <x:sz val="11"/>
      <x:color rgb="FF243347"/>
      <x:name val="Arial"/>
    </x:font>
  </x:fonts>
  <x:fills count="13">
    <x:fill>
      <x:patternFill patternType="none"/>
    </x:fill>
    <x:fill>
      <x:patternFill patternType="gray125"/>
    </x:fill>
    <x:fill>
      <x:patternFill patternType="solid">
        <x:fgColor rgb="FFFFF6DC"/>
      </x:patternFill>
    </x:fill>
    <x:fill>
      <x:patternFill patternType="solid">
        <x:fgColor rgb="FFEDF2F5"/>
      </x:patternFill>
    </x:fill>
    <x:fill>
      <x:patternFill patternType="solid">
        <x:fgColor rgb="FF182F43"/>
      </x:patternFill>
    </x:fill>
    <x:fill>
      <x:patternFill patternType="solid">
        <x:fgColor rgb="FFFFFFFF"/>
      </x:patternFill>
    </x:fill>
    <x:fill>
      <x:patternFill patternType="solid">
        <x:fgColor rgb="FF183346"/>
      </x:patternFill>
    </x:fill>
    <x:fill>
      <x:patternFill patternType="solid">
        <x:fgColor rgb="FFDFE7EB"/>
      </x:patternFill>
    </x:fill>
    <x:fill>
      <x:patternFill patternType="solid">
        <x:fgColor rgb="FFF5F1E7"/>
      </x:patternFill>
    </x:fill>
    <x:fill>
      <x:patternFill patternType="solid">
        <x:fgColor rgb="FFFFFFFF"/>
      </x:patternFill>
    </x:fill>
    <x:fill>
      <x:patternFill patternType="solid">
        <x:fgColor rgb="FF183346"/>
      </x:patternFill>
    </x:fill>
    <x:fill>
      <x:patternFill patternType="solid">
        <x:fgColor rgb="FFF5F1E7"/>
      </x:patternFill>
    </x:fill>
    <x:fill>
      <x:patternFill patternType="solid">
        <x:fgColor rgb="FFFFFFFF"/>
      </x:patternFill>
    </x:fill>
  </x:fills>
  <x:borders count="2">
    <x:border/>
    <x:border>
      <x:bottom style="thin">
        <x:color rgb="FFB38B3B"/>
      </x:bottom>
    </x:border>
  </x:borders>
  <x:cellStyleXfs count="1">
    <x:xf numFmtId="0" fontId="0" fillId="0" borderId="0"/>
  </x:cellStyleXfs>
  <x:cellXfs count="45">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200" fontId="1" fillId="0" borderId="0" xfId="0" applyNumberFormat="1" applyFont="1" applyFill="1" applyBorder="1" applyAlignment="1">
      <x:alignment vertical="center"/>
    </x:xf>
    <x:xf numFmtId="200" fontId="2" fillId="0" borderId="0" xfId="0" applyNumberFormat="1" applyFont="1" applyFill="1" applyBorder="1" applyAlignment="1">
      <x:alignment vertical="center"/>
    </x:xf>
    <x:xf numFmtId="200" fontId="1" fillId="0" borderId="1" xfId="0" applyNumberFormat="1" applyFont="1" applyFill="1" applyBorder="1" applyAlignment="1">
      <x:alignment vertical="center"/>
    </x:xf>
    <x:xf numFmtId="200" fontId="3" fillId="0" borderId="0" xfId="0" applyNumberFormat="1" applyFont="1" applyFill="1" applyBorder="1" applyAlignment="1">
      <x:alignment vertical="center"/>
    </x:xf>
    <x:xf numFmtId="200" fontId="1" fillId="2" borderId="0" xfId="0" applyNumberFormat="1" applyFont="1" applyFill="1" applyBorder="1" applyAlignment="1">
      <x:alignment vertical="center"/>
    </x:xf>
    <x:xf numFmtId="200" fontId="1" fillId="3" borderId="0" xfId="0" applyNumberFormat="1" applyFont="1" applyFill="1" applyBorder="1" applyAlignment="1">
      <x:alignment vertical="center"/>
    </x:xf>
    <x:xf numFmtId="201" fontId="1" fillId="3" borderId="0" xfId="0" applyNumberFormat="1" applyFont="1" applyFill="1" applyBorder="1" applyAlignment="1">
      <x:alignment vertical="center"/>
    </x:xf>
    <x:xf numFmtId="200" fontId="4" fillId="0" borderId="0" xfId="0" applyNumberFormat="1" applyFont="1" applyFill="1" applyBorder="1" applyAlignment="1">
      <x:alignment vertical="center"/>
    </x:xf>
    <x:xf numFmtId="200" fontId="1" fillId="4"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5" fillId="4" borderId="0" xfId="0" applyNumberFormat="1" applyFont="1" applyFill="1" applyBorder="1" applyAlignment="1">
      <x:alignment vertical="center" wrapText="1"/>
    </x:xf>
    <x:xf numFmtId="200" fontId="5" fillId="4"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center" wrapText="1"/>
    </x:xf>
    <x:xf numFmtId="200" fontId="1" fillId="2" borderId="0" xfId="0" applyNumberFormat="1" applyFont="1" applyFill="1" applyBorder="1" applyAlignment="1">
      <x:alignment vertical="center" wrapText="1"/>
    </x:xf>
    <x:xf numFmtId="200" fontId="6" fillId="0"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3" borderId="0" xfId="0" applyNumberFormat="1" applyFont="1" applyFill="1" applyBorder="1" applyAlignment="1">
      <x:alignment vertical="center" wrapText="1"/>
    </x:xf>
    <x:xf numFmtId="202" fontId="1" fillId="2" borderId="0" xfId="0" applyNumberFormat="1" applyFont="1" applyFill="1" applyBorder="1" applyAlignment="1">
      <x:alignment vertical="center" wrapText="1"/>
    </x:xf>
    <x:xf numFmtId="202" fontId="1" fillId="3" borderId="0" xfId="0" applyNumberFormat="1" applyFont="1" applyFill="1" applyBorder="1" applyAlignment="1">
      <x:alignment vertical="center" wrapText="1"/>
    </x:xf>
    <x:xf numFmtId="202" fontId="1" fillId="3" borderId="0" xfId="0" applyNumberFormat="1" applyFont="1" applyFill="1" applyBorder="1" applyAlignment="1">
      <x:alignment vertical="center"/>
    </x:xf>
    <x:xf numFmtId="200" fontId="6" fillId="0" borderId="0" xfId="0" applyNumberFormat="1" applyFont="1" applyFill="1" applyBorder="1" applyAlignment="1">
      <x:alignment vertical="center" wrapText="1"/>
    </x:xf>
    <x:xf numFmtId="0" fontId="7" fillId="0" borderId="0" xfId="0" applyNumberFormat="1" applyFont="1" applyFill="1" applyBorder="1"/>
    <x:xf numFmtId="0" fontId="7" fillId="0" borderId="0" xfId="0" applyNumberFormat="1" applyFont="1" applyFill="1" applyBorder="1" applyAlignment="1">
      <x:alignment vertical="top"/>
    </x:xf>
    <x:xf numFmtId="0" fontId="7" fillId="0" borderId="0" xfId="0" applyNumberFormat="1" applyFont="1" applyFill="1" applyBorder="1" applyAlignment="1">
      <x:alignment vertical="top" wrapText="1"/>
    </x:xf>
    <x:xf numFmtId="0" fontId="7" fillId="6" borderId="0" xfId="0" applyNumberFormat="1" applyFont="1" applyFill="1" applyBorder="1" applyAlignment="1">
      <x:alignment vertical="top" wrapText="1"/>
    </x:xf>
    <x:xf numFmtId="0" fontId="8" fillId="6" borderId="0" xfId="0" applyNumberFormat="1" applyFont="1" applyFill="1" applyBorder="1" applyAlignment="1">
      <x:alignment vertical="top" wrapText="1"/>
    </x:xf>
    <x:xf numFmtId="0" fontId="7" fillId="7" borderId="0" xfId="0" applyNumberFormat="1" applyFont="1" applyFill="1" applyBorder="1" applyAlignment="1">
      <x:alignment vertical="top" wrapText="1"/>
    </x:xf>
    <x:xf numFmtId="0" fontId="9" fillId="7" borderId="0" xfId="0" applyNumberFormat="1" applyFont="1" applyFill="1" applyBorder="1" applyAlignment="1">
      <x:alignment vertical="top" wrapText="1"/>
    </x:xf>
    <x:xf numFmtId="0" fontId="5" fillId="6"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9" fillId="8" borderId="0" xfId="0" applyNumberFormat="1" applyFont="1" applyFill="1" applyBorder="1" applyAlignment="1">
      <x:alignment vertical="top" wrapText="1"/>
    </x:xf>
    <x:xf numFmtId="0" fontId="7" fillId="8" borderId="0" xfId="0" applyNumberFormat="1" applyFont="1" applyFill="1" applyBorder="1" applyAlignment="1">
      <x:alignment vertical="top" wrapText="1"/>
    </x:xf>
    <x:xf numFmtId="0" fontId="9" fillId="9" borderId="0" xfId="0" applyNumberFormat="1" applyFont="1" applyFill="1" applyBorder="1" applyAlignment="1">
      <x:alignment vertical="top" wrapText="1"/>
    </x:xf>
    <x:xf numFmtId="0" fontId="7" fillId="9" borderId="0" xfId="0" applyNumberFormat="1" applyFont="1" applyFill="1" applyBorder="1" applyAlignment="1">
      <x:alignment vertical="top" wrapText="1"/>
    </x:xf>
    <x:xf numFmtId="0" fontId="7" fillId="10" borderId="0" xfId="0" applyNumberFormat="1" applyFont="1" applyFill="1" applyBorder="1" applyAlignment="1">
      <x:alignment vertical="top" wrapText="1"/>
    </x:xf>
    <x:xf numFmtId="0" fontId="5" fillId="10" borderId="0" xfId="0" applyNumberFormat="1" applyFont="1" applyFill="1" applyBorder="1" applyAlignment="1">
      <x:alignment vertical="top" wrapText="1"/>
    </x:xf>
    <x:xf numFmtId="0" fontId="9" fillId="11" borderId="0" xfId="0" applyNumberFormat="1" applyFont="1" applyFill="1" applyBorder="1" applyAlignment="1">
      <x:alignment vertical="top" wrapText="1"/>
    </x:xf>
    <x:xf numFmtId="0" fontId="7" fillId="11" borderId="0" xfId="0" applyNumberFormat="1" applyFont="1" applyFill="1" applyBorder="1" applyAlignment="1">
      <x:alignment vertical="top" wrapText="1"/>
    </x:xf>
    <x:xf numFmtId="0" fontId="9" fillId="12" borderId="0" xfId="0" applyNumberFormat="1" applyFont="1" applyFill="1" applyBorder="1" applyAlignment="1">
      <x:alignment vertical="top" wrapText="1"/>
    </x:xf>
    <x:xf numFmtId="0" fontId="7" fillId="12" borderId="0" xfId="0" applyNumberFormat="1" applyFont="1" applyFill="1" applyBorder="1" applyAlignment="1">
      <x:alignment vertical="top" wrapText="1"/>
    </x:xf>
  </x:cellXfs>
  <x:cellStyles count="1">
    <x:cellStyle name="Normal" xfId="0"/>
  </x:cellStyles>
  <x:dxfs count="1">
    <x:dxf>
      <x:font>
        <x:color rgb="FFA02424"/>
      </x:font>
      <x:fill>
        <x:patternFill>
          <x:bgColor rgb="FFFCE5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8f9385df21a4e5b" /><Relationship Type="http://schemas.openxmlformats.org/officeDocument/2006/relationships/theme" Target="/xl/theme/theme1.xml" Id="R840deca3fa25469b" /><Relationship Type="http://schemas.openxmlformats.org/officeDocument/2006/relationships/sharedStrings" Target="/xl/sharedStrings.xml" Id="R1351d75d91f042d4" /><Relationship Type="http://schemas.openxmlformats.org/officeDocument/2006/relationships/worksheet" Target="/xl/worksheets/sheet1.xml" Id="R76a66233b52d44c0" /><Relationship Type="http://schemas.openxmlformats.org/officeDocument/2006/relationships/worksheet" Target="/xl/worksheets/sheet2.xml" Id="Rcceadbd1eb0f4cc5" /><Relationship Type="http://schemas.openxmlformats.org/officeDocument/2006/relationships/worksheet" Target="/xl/worksheets/sheet3.xml" Id="Rb457a6852da84252" /><Relationship Type="http://schemas.openxmlformats.org/officeDocument/2006/relationships/worksheet" Target="/xl/worksheets/sheet4.xml" Id="R52359aa56af64ce9" /><Relationship Type="http://schemas.openxmlformats.org/officeDocument/2006/relationships/worksheet" Target="/xl/worksheets/sheet5.xml" Id="R8bbb0fb33a87437c" /></Relationships>
</file>

<file path=xl/drawings/_rels/drawing1.xml.rels>&#65279;<?xml version="1.0" encoding="utf-8"?><Relationships xmlns="http://schemas.openxmlformats.org/package/2006/relationships"><Relationship Type="http://schemas.openxmlformats.org/officeDocument/2006/relationships/image" Target="/xl/media/image.png" Id="R8cbf8847dd894e5f" /></Relationships>
</file>

<file path=xl/drawings/drawing1.xml><?xml version="1.0" encoding="utf-8"?>
<xdr:wsDr xmlns:xdr="http://schemas.openxmlformats.org/drawingml/2006/spreadsheetDrawing">
  <xdr:oneCellAnchor>
    <xdr:from>
      <xdr:col>6</xdr:col>
      <xdr:colOff>0</xdr:colOff>
      <xdr:row>4</xdr:row>
      <xdr:rowOff>0</xdr:rowOff>
    </xdr:from>
    <xdr:ext cx="2095500" cy="3143250"/>
    <xdr:pic>
      <xdr:nvPicPr>
        <xdr:cNvPr id="1" name="/xl/media/image.png"/>
        <xdr:cNvPicPr>
          <a:picLocks xmlns:a="http://schemas.openxmlformats.org/drawingml/2006/main" noChangeAspect="1"/>
        </xdr:cNvPicPr>
      </xdr:nvPicPr>
      <xdr:blipFill>
        <a:blip xmlns:r="http://schemas.openxmlformats.org/officeDocument/2006/relationships" xmlns:a="http://schemas.openxmlformats.org/drawingml/2006/main" r:embed="R8cbf8847dd894e5f"/>
        <a:stretch xmlns:a="http://schemas.openxmlformats.org/drawingml/2006/main">
          <a:fillRect/>
        </a:stretch>
      </xdr:blipFill>
      <xdr:spPr>
        <a:prstGeom xmlns:a="http://schemas.openxmlformats.org/drawingml/2006/main" prst="rect"/>
      </xdr:spPr>
    </xdr:pic>
    <xdr:clientData/>
  </xdr:one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03e4a86900c94d28" /></Relationships>
</file>

<file path=xl/worksheets/sheet1.xml><?xml version="1.0" encoding="utf-8"?>
<x:worksheet xmlns:x="http://schemas.openxmlformats.org/spreadsheetml/2006/main">
  <x:sheetPr>
    <x:tabColor rgb="FF182F43"/>
  </x:sheetPr>
  <x:sheetViews>
    <x:sheetView showGridLines="0" workbookViewId="0"/>
  </x:sheetViews>
  <x:sheetFormatPr defaultRowHeight="15"/>
  <x:cols>
    <x:col min="1" max="1" width="25" hidden="0" customWidth="1"/>
    <x:col min="2" max="2" width="22" hidden="0" customWidth="1"/>
    <x:col min="3" max="3" width="14" hidden="0" customWidth="1"/>
    <x:col min="4" max="4" width="18" hidden="0" customWidth="1"/>
    <x:col min="5" max="5" width="17" hidden="0" customWidth="1"/>
    <x:col min="6" max="6" width="3" hidden="0" customWidth="1"/>
    <x:col min="7" max="7" width="25" hidden="0" customWidth="1"/>
    <x:col min="8" max="8" width="16" hidden="0" customWidth="1"/>
    <x:col min="9" max="9" width="15" hidden="0" customWidth="1"/>
    <x:col min="10" max="10" width="17" hidden="0" customWidth="1"/>
    <x:col min="11" max="11" width="32" hidden="0" customWidth="1"/>
  </x:cols>
  <x:sheetData>
    <x:row r="1" ht="23" customHeight="1">
      <x:c r="A1" s="5"/>
      <x:c r="B1" s="5"/>
      <x:c r="C1" s="5"/>
      <x:c r="D1" s="5"/>
      <x:c r="E1" s="5"/>
      <x:c r="F1" s="5"/>
      <x:c r="G1" s="5"/>
      <x:c r="H1" s="5"/>
      <x:c r="I1" s="5"/>
      <x:c r="J1" s="5"/>
      <x:c r="K1" s="5"/>
    </x:row>
    <x:row r="2" ht="30" customHeight="1">
      <x:c r="A2" s="6" t="str">
        <x:v>Bob the Paladin</x:v>
      </x:c>
      <x:c r="B2" s="5"/>
      <x:c r="C2" s="5"/>
      <x:c r="D2" s="5"/>
      <x:c r="E2" s="5"/>
      <x:c r="F2" s="5"/>
      <x:c r="G2" s="5"/>
      <x:c r="H2" s="5"/>
      <x:c r="I2" s="5"/>
      <x:c r="J2" s="5"/>
      <x:c r="K2" s="5"/>
    </x:row>
    <x:row r="3" ht="23" customHeight="1">
      <x:c r="A3" s="7"/>
      <x:c r="B3" s="7"/>
      <x:c r="C3" s="7"/>
      <x:c r="D3" s="7"/>
      <x:c r="E3" s="7"/>
      <x:c r="F3" s="7"/>
      <x:c r="G3" s="7"/>
      <x:c r="H3" s="7"/>
      <x:c r="I3" s="7"/>
      <x:c r="J3" s="7"/>
      <x:c r="K3" s="7"/>
    </x:row>
    <x:row r="4" ht="23" customHeight="1">
      <x:c r="A4" s="8" t="str">
        <x:v>Gold cells are editable. Gray cells calculate.</x:v>
      </x:c>
      <x:c r="B4" s="5"/>
      <x:c r="C4" s="5"/>
      <x:c r="D4" s="5"/>
      <x:c r="E4" s="5"/>
      <x:c r="F4" s="5"/>
      <x:c r="G4" s="5"/>
      <x:c r="H4" s="5"/>
      <x:c r="I4" s="5"/>
      <x:c r="J4" s="5"/>
      <x:c r="K4" s="5"/>
    </x:row>
    <x:row r="5" ht="23" customHeight="1">
      <x:c r="A5" s="5"/>
      <x:c r="B5" s="5"/>
      <x:c r="C5" s="5"/>
      <x:c r="D5" s="5"/>
      <x:c r="E5" s="5"/>
      <x:c r="F5" s="5"/>
      <x:c r="G5" s="5"/>
      <x:c r="H5" s="5"/>
      <x:c r="I5" s="5"/>
      <x:c r="J5" s="5"/>
      <x:c r="K5" s="5"/>
    </x:row>
    <x:row r="6" ht="23" customHeight="1">
      <x:c r="A6" s="5" t="str">
        <x:v>Name</x:v>
      </x:c>
      <x:c r="B6" s="9" t="str">
        <x:v>Bob</x:v>
      </x:c>
      <x:c r="C6" s="5"/>
      <x:c r="D6" s="5"/>
      <x:c r="E6" s="5"/>
      <x:c r="F6" s="5"/>
      <x:c r="G6" s="5"/>
      <x:c r="H6" s="5"/>
      <x:c r="I6" s="5"/>
      <x:c r="J6" s="12" t="str">
        <x:v>“I am Bob!”</x:v>
      </x:c>
      <x:c r="K6" s="5"/>
    </x:row>
    <x:row r="7" ht="23" customHeight="1">
      <x:c r="A7" s="5" t="str">
        <x:v>Player</x:v>
      </x:c>
      <x:c r="B7" s="9" t="str">
        <x:v>Kai</x:v>
      </x:c>
      <x:c r="C7" s="5"/>
      <x:c r="D7" s="5"/>
      <x:c r="E7" s="5"/>
      <x:c r="F7" s="5"/>
      <x:c r="G7" s="5"/>
      <x:c r="H7" s="5"/>
      <x:c r="I7" s="5"/>
      <x:c r="J7" s="5"/>
      <x:c r="K7" s="5"/>
    </x:row>
    <x:row r="8" ht="23" customHeight="1">
      <x:c r="A8" s="5" t="str">
        <x:v>Race</x:v>
      </x:c>
      <x:c r="B8" s="9" t="str">
        <x:v>Dragonborn</x:v>
      </x:c>
      <x:c r="C8" s="5"/>
      <x:c r="D8" s="5"/>
      <x:c r="E8" s="5"/>
      <x:c r="F8" s="5"/>
      <x:c r="G8" s="5"/>
      <x:c r="H8" s="5"/>
      <x:c r="I8" s="5"/>
      <x:c r="J8" s="5"/>
      <x:c r="K8" s="5"/>
    </x:row>
    <x:row r="9" ht="23" customHeight="1">
      <x:c r="A9" s="5" t="str">
        <x:v>Class</x:v>
      </x:c>
      <x:c r="B9" s="9" t="str">
        <x:v>Paladin</x:v>
      </x:c>
      <x:c r="C9" s="5"/>
      <x:c r="D9" s="5"/>
      <x:c r="E9" s="5"/>
      <x:c r="F9" s="5"/>
      <x:c r="G9" s="5"/>
      <x:c r="H9" s="5"/>
      <x:c r="I9" s="5"/>
      <x:c r="J9" s="5"/>
      <x:c r="K9" s="5"/>
    </x:row>
    <x:row r="10" ht="23" customHeight="1">
      <x:c r="A10" s="5" t="str">
        <x:v>Level</x:v>
      </x:c>
      <x:c r="B10" s="9" t="n">
        <x:v>2</x:v>
      </x:c>
      <x:c r="C10" s="5"/>
      <x:c r="D10" s="5" t="str">
        <x:v>Proficiency</x:v>
      </x:c>
      <x:c r="E10" s="11" t="n">
        <x:f>2+INT((B10-1)/4)</x:f>
        <x:v>2</x:v>
      </x:c>
      <x:c r="F10" s="5"/>
      <x:c r="G10" s="5"/>
      <x:c r="H10" s="5"/>
      <x:c r="I10" s="5"/>
      <x:c r="J10" s="5"/>
      <x:c r="K10" s="5"/>
    </x:row>
    <x:row r="11" ht="23" customHeight="1">
      <x:c r="A11" s="5" t="str">
        <x:v>Background</x:v>
      </x:c>
      <x:c r="B11" s="9" t="str">
        <x:v>Noble</x:v>
      </x:c>
      <x:c r="C11" s="5"/>
      <x:c r="D11" s="5"/>
      <x:c r="E11" s="5"/>
      <x:c r="F11" s="5"/>
      <x:c r="G11" s="5"/>
      <x:c r="H11" s="5"/>
      <x:c r="I11" s="5"/>
      <x:c r="J11" s="5"/>
      <x:c r="K11" s="5"/>
    </x:row>
    <x:row r="12" ht="23" customHeight="1">
      <x:c r="A12" s="5" t="str">
        <x:v>Alignment</x:v>
      </x:c>
      <x:c r="B12" s="9" t="str">
        <x:v>Chaotic Neutral</x:v>
      </x:c>
      <x:c r="C12" s="5"/>
      <x:c r="D12" s="5"/>
      <x:c r="E12" s="5"/>
      <x:c r="F12" s="5"/>
      <x:c r="G12" s="5"/>
      <x:c r="H12" s="5"/>
      <x:c r="I12" s="5"/>
      <x:c r="J12" s="5"/>
      <x:c r="K12" s="5"/>
    </x:row>
    <x:row r="13" ht="23" customHeight="1">
      <x:c r="A13" s="5" t="str">
        <x:v>XP</x:v>
      </x:c>
      <x:c r="B13" s="9" t="n">
        <x:v>0</x:v>
      </x:c>
      <x:c r="C13" s="5"/>
      <x:c r="D13" s="5"/>
      <x:c r="E13" s="5"/>
      <x:c r="F13" s="5"/>
      <x:c r="G13" s="5"/>
      <x:c r="H13" s="5"/>
      <x:c r="I13" s="5"/>
      <x:c r="J13" s="5"/>
      <x:c r="K13" s="5"/>
    </x:row>
    <x:row r="14" ht="23" customHeight="1">
      <x:c r="A14" s="5" t="str">
        <x:v>Hit die</x:v>
      </x:c>
      <x:c r="B14" s="5" t="str">
        <x:v>d10</x:v>
      </x:c>
      <x:c r="C14" s="5"/>
      <x:c r="D14" s="5"/>
      <x:c r="E14" s="5"/>
      <x:c r="F14" s="5"/>
      <x:c r="G14" s="5"/>
      <x:c r="H14" s="5"/>
      <x:c r="I14" s="5"/>
      <x:c r="J14" s="5"/>
      <x:c r="K14" s="5"/>
    </x:row>
    <x:row r="15" ht="23" customHeight="1">
      <x:c r="A15" s="5"/>
      <x:c r="B15" s="5"/>
      <x:c r="C15" s="5"/>
      <x:c r="D15" s="5"/>
      <x:c r="E15" s="5"/>
      <x:c r="F15" s="5"/>
      <x:c r="G15" s="5"/>
      <x:c r="H15" s="5"/>
      <x:c r="I15" s="5"/>
      <x:c r="J15" s="5"/>
      <x:c r="K15" s="5"/>
    </x:row>
    <x:row r="16" ht="23" customHeight="1">
      <x:c r="A16" s="5"/>
      <x:c r="B16" s="5"/>
      <x:c r="C16" s="5"/>
      <x:c r="D16" s="5"/>
      <x:c r="E16" s="5"/>
      <x:c r="F16" s="5"/>
      <x:c r="G16" s="5"/>
      <x:c r="H16" s="5"/>
      <x:c r="I16" s="5"/>
      <x:c r="J16" s="5"/>
      <x:c r="K16" s="5"/>
    </x:row>
    <x:row r="17" ht="29" customHeight="1">
      <x:c r="A17" s="16" t="str">
        <x:v>Ability</x:v>
      </x:c>
      <x:c r="B17" s="16" t="str">
        <x:v>Score</x:v>
      </x:c>
      <x:c r="C17" s="16" t="str">
        <x:v>Modifier</x:v>
      </x:c>
      <x:c r="D17" s="16" t="str">
        <x:v>Proficient save</x:v>
      </x:c>
      <x:c r="E17" s="16" t="str">
        <x:v>Save bonus</x:v>
      </x:c>
      <x:c r="F17" s="5"/>
      <x:c r="G17" s="5"/>
      <x:c r="H17" s="5"/>
      <x:c r="I17" s="5"/>
      <x:c r="J17" s="5"/>
      <x:c r="K17" s="5"/>
    </x:row>
    <x:row r="18" ht="23" customHeight="1">
      <x:c r="A18" s="5" t="str">
        <x:v>STR</x:v>
      </x:c>
      <x:c r="B18" s="9" t="n">
        <x:v>17</x:v>
      </x:c>
      <x:c r="C18" s="11" t="n">
        <x:f>INT((B18-10)/2)</x:f>
        <x:v>3</x:v>
      </x:c>
      <x:c r="D18" s="9" t="str">
        <x:v>No</x:v>
      </x:c>
      <x:c r="E18" s="11" t="n">
        <x:f>C18+IF(D18="Yes",$E$10,0)</x:f>
        <x:v>3</x:v>
      </x:c>
      <x:c r="F18" s="5"/>
      <x:c r="G18" s="5"/>
      <x:c r="H18" s="5"/>
      <x:c r="I18" s="5"/>
      <x:c r="J18" s="5"/>
      <x:c r="K18" s="5"/>
    </x:row>
    <x:row r="19" ht="23" customHeight="1">
      <x:c r="A19" s="5" t="str">
        <x:v>DEX</x:v>
      </x:c>
      <x:c r="B19" s="9" t="n">
        <x:v>12</x:v>
      </x:c>
      <x:c r="C19" s="11" t="n">
        <x:f>INT((B19-10)/2)</x:f>
        <x:v>1</x:v>
      </x:c>
      <x:c r="D19" s="9" t="str">
        <x:v>No</x:v>
      </x:c>
      <x:c r="E19" s="11" t="n">
        <x:f>C19+IF(D19="Yes",$E$10,0)</x:f>
        <x:v>1</x:v>
      </x:c>
      <x:c r="F19" s="5"/>
      <x:c r="G19" s="5"/>
      <x:c r="H19" s="5"/>
      <x:c r="I19" s="5"/>
      <x:c r="J19" s="5"/>
      <x:c r="K19" s="5"/>
    </x:row>
    <x:row r="20" ht="23" customHeight="1">
      <x:c r="A20" s="5" t="str">
        <x:v>CON</x:v>
      </x:c>
      <x:c r="B20" s="9" t="n">
        <x:v>13</x:v>
      </x:c>
      <x:c r="C20" s="11" t="n">
        <x:f>INT((B20-10)/2)</x:f>
        <x:v>1</x:v>
      </x:c>
      <x:c r="D20" s="9" t="str">
        <x:v>No</x:v>
      </x:c>
      <x:c r="E20" s="11" t="n">
        <x:f>C20+IF(D20="Yes",$E$10,0)</x:f>
        <x:v>1</x:v>
      </x:c>
      <x:c r="F20" s="5"/>
      <x:c r="G20" s="5"/>
      <x:c r="H20" s="5"/>
      <x:c r="I20" s="5"/>
      <x:c r="J20" s="5"/>
      <x:c r="K20" s="5"/>
    </x:row>
    <x:row r="21" ht="29" customHeight="1">
      <x:c r="A21" s="5" t="str">
        <x:v>INT</x:v>
      </x:c>
      <x:c r="B21" s="9" t="n">
        <x:v>8</x:v>
      </x:c>
      <x:c r="C21" s="11" t="n">
        <x:f>INT((B21-10)/2)</x:f>
        <x:v>-1</x:v>
      </x:c>
      <x:c r="D21" s="9" t="str">
        <x:v>No</x:v>
      </x:c>
      <x:c r="E21" s="11" t="n">
        <x:f>C21+IF(D21="Yes",$E$10,0)</x:f>
        <x:v>-1</x:v>
      </x:c>
      <x:c r="F21" s="5"/>
      <x:c r="G21" s="16" t="str">
        <x:v>Combat</x:v>
      </x:c>
      <x:c r="H21" s="16" t="str">
        <x:v>Current</x:v>
      </x:c>
      <x:c r="I21" s="5"/>
      <x:c r="J21" s="5"/>
      <x:c r="K21" s="5"/>
    </x:row>
    <x:row r="22" ht="23" customHeight="1">
      <x:c r="A22" s="5" t="str">
        <x:v>WIS</x:v>
      </x:c>
      <x:c r="B22" s="9" t="n">
        <x:v>10</x:v>
      </x:c>
      <x:c r="C22" s="11" t="n">
        <x:f>INT((B22-10)/2)</x:f>
        <x:v>0</x:v>
      </x:c>
      <x:c r="D22" s="9" t="str">
        <x:v>Yes</x:v>
      </x:c>
      <x:c r="E22" s="11" t="n">
        <x:f>C22+IF(D22="Yes",$E$10,0)</x:f>
        <x:v>2</x:v>
      </x:c>
      <x:c r="F22" s="5"/>
      <x:c r="G22" s="5" t="str">
        <x:v>Current HP</x:v>
      </x:c>
      <x:c r="H22" s="9" t="n">
        <x:v>13</x:v>
      </x:c>
      <x:c r="I22" s="5"/>
      <x:c r="J22" s="5"/>
      <x:c r="K22" s="5"/>
    </x:row>
    <x:row r="23" ht="60" customHeight="1">
      <x:c r="A23" s="5" t="str">
        <x:v>CHA</x:v>
      </x:c>
      <x:c r="B23" s="9" t="n">
        <x:v>12</x:v>
      </x:c>
      <x:c r="C23" s="11" t="n">
        <x:f>INT((B23-10)/2)</x:f>
        <x:v>1</x:v>
      </x:c>
      <x:c r="D23" s="9" t="str">
        <x:v>Yes</x:v>
      </x:c>
      <x:c r="E23" s="11" t="n">
        <x:f>C23+IF(D23="Yes",$E$10,0)</x:f>
        <x:v>3</x:v>
      </x:c>
      <x:c r="F23" s="5"/>
      <x:c r="G23" s="5" t="str">
        <x:v>Maximum HP</x:v>
      </x:c>
      <x:c r="H23" s="9" t="n">
        <x:v>20</x:v>
      </x:c>
      <x:c r="I23" s="5"/>
      <x:c r="J23" s="17" t="str">
        <x:v>Chain mail equipped: AC 16. Heavy armor imposes disadvantage on Stealth.</x:v>
      </x:c>
      <x:c r="K23" s="17"/>
    </x:row>
    <x:row r="24" ht="23" customHeight="1">
      <x:c r="A24" s="5"/>
      <x:c r="B24" s="5"/>
      <x:c r="C24" s="5"/>
      <x:c r="D24" s="5"/>
      <x:c r="E24" s="5"/>
      <x:c r="F24" s="5"/>
      <x:c r="G24" s="5" t="str">
        <x:v>Temporary HP</x:v>
      </x:c>
      <x:c r="H24" s="9" t="n">
        <x:v>0</x:v>
      </x:c>
      <x:c r="I24" s="5"/>
      <x:c r="J24" s="5"/>
      <x:c r="K24" s="5"/>
    </x:row>
    <x:row r="25" ht="23" customHeight="1">
      <x:c r="A25" s="5"/>
      <x:c r="B25" s="5"/>
      <x:c r="C25" s="5"/>
      <x:c r="D25" s="5"/>
      <x:c r="E25" s="5"/>
      <x:c r="F25" s="5"/>
      <x:c r="G25" s="5" t="str">
        <x:v>Armor class</x:v>
      </x:c>
      <x:c r="H25" s="9" t="n">
        <x:v>16</x:v>
      </x:c>
      <x:c r="I25" s="5"/>
      <x:c r="J25" s="5"/>
      <x:c r="K25" s="5"/>
    </x:row>
    <x:row r="26" ht="29" customHeight="1">
      <x:c r="A26" s="16" t="str">
        <x:v>Skill</x:v>
      </x:c>
      <x:c r="B26" s="16" t="str">
        <x:v>Ability</x:v>
      </x:c>
      <x:c r="C26" s="16" t="str">
        <x:v>Proficient</x:v>
      </x:c>
      <x:c r="D26" s="16" t="str">
        <x:v>Bonus</x:v>
      </x:c>
      <x:c r="E26" s="5"/>
      <x:c r="F26" s="5"/>
      <x:c r="G26" s="5" t="str">
        <x:v>Speed (ft)</x:v>
      </x:c>
      <x:c r="H26" s="9" t="n">
        <x:v>30</x:v>
      </x:c>
      <x:c r="I26" s="5"/>
      <x:c r="J26" s="5"/>
      <x:c r="K26" s="5"/>
    </x:row>
    <x:row r="27" ht="23" customHeight="1">
      <x:c r="A27" s="5" t="str">
        <x:v>Acrobatics</x:v>
      </x:c>
      <x:c r="B27" s="5" t="str">
        <x:v>DEX</x:v>
      </x:c>
      <x:c r="C27" s="9" t="str">
        <x:v>No</x:v>
      </x:c>
      <x:c r="D27" s="11" t="n">
        <x:f>INDEX($C$18:$C$23,MATCH(B27,$A$18:$A$23,0))+IF(C27="Yes",$E$10,0)</x:f>
        <x:v>1</x:v>
      </x:c>
      <x:c r="E27" s="5"/>
      <x:c r="F27" s="5"/>
      <x:c r="G27" s="5" t="str">
        <x:v>Hit dice left</x:v>
      </x:c>
      <x:c r="H27" s="9" t="n">
        <x:v>2</x:v>
      </x:c>
      <x:c r="I27" s="5"/>
      <x:c r="J27" s="5"/>
      <x:c r="K27" s="5"/>
    </x:row>
    <x:row r="28" ht="23" customHeight="1">
      <x:c r="A28" s="5" t="str">
        <x:v>Animal Handling</x:v>
      </x:c>
      <x:c r="B28" s="5" t="str">
        <x:v>WIS</x:v>
      </x:c>
      <x:c r="C28" s="9" t="str">
        <x:v>No</x:v>
      </x:c>
      <x:c r="D28" s="11" t="n">
        <x:f>INDEX($C$18:$C$23,MATCH(B28,$A$18:$A$23,0))+IF(C28="Yes",$E$10,0)</x:f>
        <x:v>0</x:v>
      </x:c>
      <x:c r="E28" s="5"/>
      <x:c r="F28" s="5"/>
      <x:c r="G28" s="5" t="str">
        <x:v>Death successes</x:v>
      </x:c>
      <x:c r="H28" s="9" t="n">
        <x:v>0</x:v>
      </x:c>
      <x:c r="I28" s="5"/>
      <x:c r="J28" s="17" t="str">
        <x:v>Divine Smite: spend a spell slot after a melee weapon hit for +2d8 radiant, or +3d8 against undead/fiends. See Journal.</x:v>
      </x:c>
      <x:c r="K28" s="17"/>
    </x:row>
    <x:row r="29" ht="23" customHeight="1">
      <x:c r="A29" s="5" t="str">
        <x:v>Arcana</x:v>
      </x:c>
      <x:c r="B29" s="5" t="str">
        <x:v>INT</x:v>
      </x:c>
      <x:c r="C29" s="9" t="str">
        <x:v>No</x:v>
      </x:c>
      <x:c r="D29" s="11" t="n">
        <x:f>INDEX($C$18:$C$23,MATCH(B29,$A$18:$A$23,0))+IF(C29="Yes",$E$10,0)</x:f>
        <x:v>-1</x:v>
      </x:c>
      <x:c r="E29" s="5"/>
      <x:c r="F29" s="5"/>
      <x:c r="G29" s="5" t="str">
        <x:v>Death failures</x:v>
      </x:c>
      <x:c r="H29" s="9" t="n">
        <x:v>0</x:v>
      </x:c>
      <x:c r="I29" s="5"/>
      <x:c r="J29" s="17"/>
      <x:c r="K29" s="17"/>
    </x:row>
    <x:row r="30" ht="23" customHeight="1">
      <x:c r="A30" s="5" t="str">
        <x:v>Athletics</x:v>
      </x:c>
      <x:c r="B30" s="5" t="str">
        <x:v>STR</x:v>
      </x:c>
      <x:c r="C30" s="9" t="str">
        <x:v>Yes</x:v>
      </x:c>
      <x:c r="D30" s="11" t="n">
        <x:f>INDEX($C$18:$C$23,MATCH(B30,$A$18:$A$23,0))+IF(C30="Yes",$E$10,0)</x:f>
        <x:v>5</x:v>
      </x:c>
      <x:c r="E30" s="5"/>
      <x:c r="F30" s="5"/>
      <x:c r="G30" s="5" t="str">
        <x:v>Inspiration</x:v>
      </x:c>
      <x:c r="H30" s="9" t="str">
        <x:v>No</x:v>
      </x:c>
      <x:c r="I30" s="5"/>
      <x:c r="J30" s="17"/>
      <x:c r="K30" s="17"/>
    </x:row>
    <x:row r="31" ht="23" customHeight="1">
      <x:c r="A31" s="5" t="str">
        <x:v>Deception</x:v>
      </x:c>
      <x:c r="B31" s="5" t="str">
        <x:v>CHA</x:v>
      </x:c>
      <x:c r="C31" s="9" t="str">
        <x:v>No</x:v>
      </x:c>
      <x:c r="D31" s="11" t="n">
        <x:f>INDEX($C$18:$C$23,MATCH(B31,$A$18:$A$23,0))+IF(C31="Yes",$E$10,0)</x:f>
        <x:v>1</x:v>
      </x:c>
      <x:c r="E31" s="5"/>
      <x:c r="F31" s="5"/>
      <x:c r="G31" s="5" t="str">
        <x:v>Initiative</x:v>
      </x:c>
      <x:c r="H31" s="11" t="n">
        <x:f>C19</x:f>
        <x:v>1</x:v>
      </x:c>
      <x:c r="I31" s="5"/>
      <x:c r="J31" s="17"/>
      <x:c r="K31" s="17"/>
    </x:row>
    <x:row r="32" ht="23" customHeight="1">
      <x:c r="A32" s="5" t="str">
        <x:v>History</x:v>
      </x:c>
      <x:c r="B32" s="5" t="str">
        <x:v>INT</x:v>
      </x:c>
      <x:c r="C32" s="9" t="str">
        <x:v>Yes</x:v>
      </x:c>
      <x:c r="D32" s="11" t="n">
        <x:f>INDEX($C$18:$C$23,MATCH(B32,$A$18:$A$23,0))+IF(C32="Yes",$E$10,0)</x:f>
        <x:v>1</x:v>
      </x:c>
      <x:c r="E32" s="5"/>
      <x:c r="F32" s="5"/>
      <x:c r="G32" s="5" t="str">
        <x:v>Passive perception</x:v>
      </x:c>
      <x:c r="H32" s="10" t="n">
        <x:f>10+D38</x:f>
        <x:v>10</x:v>
      </x:c>
      <x:c r="I32" s="5"/>
      <x:c r="J32" s="5"/>
      <x:c r="K32" s="5"/>
    </x:row>
    <x:row r="33" ht="23" customHeight="1">
      <x:c r="A33" s="5" t="str">
        <x:v>Insight</x:v>
      </x:c>
      <x:c r="B33" s="5" t="str">
        <x:v>WIS</x:v>
      </x:c>
      <x:c r="C33" s="9" t="str">
        <x:v>No</x:v>
      </x:c>
      <x:c r="D33" s="11" t="n">
        <x:f>INDEX($C$18:$C$23,MATCH(B33,$A$18:$A$23,0))+IF(C33="Yes",$E$10,0)</x:f>
        <x:v>0</x:v>
      </x:c>
      <x:c r="E33" s="5"/>
      <x:c r="F33" s="5"/>
      <x:c r="G33" s="5"/>
      <x:c r="H33" s="5"/>
      <x:c r="I33" s="5"/>
      <x:c r="J33" s="5"/>
      <x:c r="K33" s="5"/>
    </x:row>
    <x:row r="34" ht="23" customHeight="1">
      <x:c r="A34" s="5" t="str">
        <x:v>Intimidation</x:v>
      </x:c>
      <x:c r="B34" s="5" t="str">
        <x:v>CHA</x:v>
      </x:c>
      <x:c r="C34" s="9" t="str">
        <x:v>Yes</x:v>
      </x:c>
      <x:c r="D34" s="11" t="n">
        <x:f>INDEX($C$18:$C$23,MATCH(B34,$A$18:$A$23,0))+IF(C34="Yes",$E$10,0)</x:f>
        <x:v>3</x:v>
      </x:c>
      <x:c r="E34" s="5"/>
      <x:c r="F34" s="5"/>
      <x:c r="G34" s="5"/>
      <x:c r="H34" s="5"/>
      <x:c r="I34" s="5"/>
      <x:c r="J34" s="5"/>
      <x:c r="K34" s="5"/>
    </x:row>
    <x:row r="35" ht="29" customHeight="1">
      <x:c r="A35" s="5" t="str">
        <x:v>Investigation</x:v>
      </x:c>
      <x:c r="B35" s="5" t="str">
        <x:v>INT</x:v>
      </x:c>
      <x:c r="C35" s="9" t="str">
        <x:v>No</x:v>
      </x:c>
      <x:c r="D35" s="11" t="n">
        <x:f>INDEX($C$18:$C$23,MATCH(B35,$A$18:$A$23,0))+IF(C35="Yes",$E$10,0)</x:f>
        <x:v>-1</x:v>
      </x:c>
      <x:c r="E35" s="5"/>
      <x:c r="F35" s="5"/>
      <x:c r="G35" s="16" t="str">
        <x:v>Resource</x:v>
      </x:c>
      <x:c r="H35" s="16" t="str">
        <x:v>Remaining</x:v>
      </x:c>
      <x:c r="I35" s="16" t="str">
        <x:v>Maximum</x:v>
      </x:c>
      <x:c r="J35" s="16" t="str">
        <x:v>Recharge</x:v>
      </x:c>
      <x:c r="K35" s="16" t="str">
        <x:v>Effect</x:v>
      </x:c>
    </x:row>
    <x:row r="36" ht="84" customHeight="1">
      <x:c r="A36" s="5" t="str">
        <x:v>Medicine</x:v>
      </x:c>
      <x:c r="B36" s="5" t="str">
        <x:v>WIS</x:v>
      </x:c>
      <x:c r="C36" s="9" t="str">
        <x:v>No</x:v>
      </x:c>
      <x:c r="D36" s="11" t="n">
        <x:f>INDEX($C$18:$C$23,MATCH(B36,$A$18:$A$23,0))+IF(C36="Yes",$E$10,0)</x:f>
        <x:v>0</x:v>
      </x:c>
      <x:c r="E36" s="5"/>
      <x:c r="F36" s="5"/>
      <x:c r="G36" s="17" t="str">
        <x:v>Fire Breath</x:v>
      </x:c>
      <x:c r="H36" s="18" t="n">
        <x:v>1</x:v>
      </x:c>
      <x:c r="I36" s="18" t="n">
        <x:v>1</x:v>
      </x:c>
      <x:c r="J36" s="17" t="str">
        <x:v>Short or long rest</x:v>
      </x:c>
      <x:c r="K36" s="17" t="str">
        <x:v>15 ft cone · Dexterity save · half damage on success.</x:v>
      </x:c>
    </x:row>
    <x:row r="37" ht="84" customHeight="1">
      <x:c r="A37" s="5" t="str">
        <x:v>Nature</x:v>
      </x:c>
      <x:c r="B37" s="5" t="str">
        <x:v>INT</x:v>
      </x:c>
      <x:c r="C37" s="9" t="str">
        <x:v>No</x:v>
      </x:c>
      <x:c r="D37" s="11" t="n">
        <x:f>INDEX($C$18:$C$23,MATCH(B37,$A$18:$A$23,0))+IF(C37="Yes",$E$10,0)</x:f>
        <x:v>-1</x:v>
      </x:c>
      <x:c r="E37" s="5"/>
      <x:c r="F37" s="5"/>
      <x:c r="G37" s="17" t="str">
        <x:v>Divine Sense</x:v>
      </x:c>
      <x:c r="H37" s="18" t="n">
        <x:v>3</x:v>
      </x:c>
      <x:c r="I37" s="18" t="n">
        <x:v>3</x:v>
      </x:c>
      <x:c r="J37" s="17" t="str">
        <x:v>Long rest</x:v>
      </x:c>
      <x:c r="K37" s="17" t="str">
        <x:v>Sense celestials, fiends and undead within 60 ft, except behind total cover, until the end of your next turn.</x:v>
      </x:c>
    </x:row>
    <x:row r="38" ht="84" customHeight="1">
      <x:c r="A38" s="5" t="str">
        <x:v>Perception</x:v>
      </x:c>
      <x:c r="B38" s="5" t="str">
        <x:v>WIS</x:v>
      </x:c>
      <x:c r="C38" s="9" t="str">
        <x:v>No</x:v>
      </x:c>
      <x:c r="D38" s="11" t="n">
        <x:f>INDEX($C$18:$C$23,MATCH(B38,$A$18:$A$23,0))+IF(C38="Yes",$E$10,0)</x:f>
        <x:v>0</x:v>
      </x:c>
      <x:c r="E38" s="5"/>
      <x:c r="F38" s="5"/>
      <x:c r="G38" s="17" t="str">
        <x:v>Lay on Hands</x:v>
      </x:c>
      <x:c r="H38" s="18" t="n">
        <x:v>10</x:v>
      </x:c>
      <x:c r="I38" s="18" t="n">
        <x:v>10</x:v>
      </x:c>
      <x:c r="J38" s="17" t="str">
        <x:v>Long rest</x:v>
      </x:c>
      <x:c r="K38" s="17" t="str">
        <x:v>Touch to restore HP from the pool. Spend 5 points to cure one disease or neutralize one poison.</x:v>
      </x:c>
    </x:row>
    <x:row r="39" ht="23" customHeight="1">
      <x:c r="A39" s="5" t="str">
        <x:v>Performance</x:v>
      </x:c>
      <x:c r="B39" s="5" t="str">
        <x:v>CHA</x:v>
      </x:c>
      <x:c r="C39" s="9" t="str">
        <x:v>No</x:v>
      </x:c>
      <x:c r="D39" s="11" t="n">
        <x:f>INDEX($C$18:$C$23,MATCH(B39,$A$18:$A$23,0))+IF(C39="Yes",$E$10,0)</x:f>
        <x:v>1</x:v>
      </x:c>
      <x:c r="E39" s="5"/>
      <x:c r="F39" s="5"/>
      <x:c r="G39" s="5"/>
      <x:c r="H39" s="5"/>
      <x:c r="I39" s="5"/>
      <x:c r="J39" s="5"/>
      <x:c r="K39" s="5"/>
    </x:row>
    <x:row r="40" ht="23" customHeight="1">
      <x:c r="A40" s="5" t="str">
        <x:v>Persuasion</x:v>
      </x:c>
      <x:c r="B40" s="5" t="str">
        <x:v>CHA</x:v>
      </x:c>
      <x:c r="C40" s="9" t="str">
        <x:v>Yes</x:v>
      </x:c>
      <x:c r="D40" s="11" t="n">
        <x:f>INDEX($C$18:$C$23,MATCH(B40,$A$18:$A$23,0))+IF(C40="Yes",$E$10,0)</x:f>
        <x:v>3</x:v>
      </x:c>
      <x:c r="E40" s="5"/>
      <x:c r="F40" s="5"/>
      <x:c r="G40" s="5"/>
      <x:c r="H40" s="5"/>
      <x:c r="I40" s="5"/>
      <x:c r="J40" s="5"/>
      <x:c r="K40" s="5"/>
    </x:row>
    <x:row r="41" ht="23" customHeight="1">
      <x:c r="A41" s="5" t="str">
        <x:v>Religion</x:v>
      </x:c>
      <x:c r="B41" s="5" t="str">
        <x:v>INT</x:v>
      </x:c>
      <x:c r="C41" s="9" t="str">
        <x:v>No</x:v>
      </x:c>
      <x:c r="D41" s="11" t="n">
        <x:f>INDEX($C$18:$C$23,MATCH(B41,$A$18:$A$23,0))+IF(C41="Yes",$E$10,0)</x:f>
        <x:v>-1</x:v>
      </x:c>
      <x:c r="E41" s="5"/>
      <x:c r="F41" s="5"/>
      <x:c r="G41" s="19" t="str">
        <x:v>Fire resistance</x:v>
      </x:c>
      <x:c r="H41" s="5"/>
      <x:c r="I41" s="5"/>
      <x:c r="J41" s="5"/>
      <x:c r="K41" s="5"/>
    </x:row>
    <x:row r="42" ht="23" customHeight="1">
      <x:c r="A42" s="5" t="str">
        <x:v>Sleight of Hand</x:v>
      </x:c>
      <x:c r="B42" s="5" t="str">
        <x:v>DEX</x:v>
      </x:c>
      <x:c r="C42" s="9" t="str">
        <x:v>No</x:v>
      </x:c>
      <x:c r="D42" s="11" t="n">
        <x:f>INDEX($C$18:$C$23,MATCH(B42,$A$18:$A$23,0))+IF(C42="Yes",$E$10,0)</x:f>
        <x:v>1</x:v>
      </x:c>
      <x:c r="E42" s="5"/>
      <x:c r="F42" s="5"/>
      <x:c r="G42" s="5" t="str">
        <x:v>Half damage from fire.</x:v>
      </x:c>
      <x:c r="H42" s="5"/>
      <x:c r="I42" s="5"/>
      <x:c r="J42" s="5"/>
      <x:c r="K42" s="5"/>
    </x:row>
    <x:row r="43" ht="23" customHeight="1">
      <x:c r="A43" s="5" t="str">
        <x:v>Stealth</x:v>
      </x:c>
      <x:c r="B43" s="5" t="str">
        <x:v>DEX</x:v>
      </x:c>
      <x:c r="C43" s="9" t="str">
        <x:v>No</x:v>
      </x:c>
      <x:c r="D43" s="11" t="n">
        <x:f>INDEX($C$18:$C$23,MATCH(B43,$A$18:$A$23,0))+IF(C43="Yes",$E$10,0)</x:f>
        <x:v>1</x:v>
      </x:c>
      <x:c r="E43" s="5"/>
      <x:c r="F43" s="5"/>
      <x:c r="G43" s="5"/>
      <x:c r="H43" s="5"/>
      <x:c r="I43" s="5"/>
      <x:c r="J43" s="5"/>
      <x:c r="K43" s="5"/>
    </x:row>
    <x:row r="44" ht="23" customHeight="1">
      <x:c r="A44" s="5" t="str">
        <x:v>Survival</x:v>
      </x:c>
      <x:c r="B44" s="5" t="str">
        <x:v>WIS</x:v>
      </x:c>
      <x:c r="C44" s="9" t="str">
        <x:v>No</x:v>
      </x:c>
      <x:c r="D44" s="11" t="n">
        <x:f>INDEX($C$18:$C$23,MATCH(B44,$A$18:$A$23,0))+IF(C44="Yes",$E$10,0)</x:f>
        <x:v>0</x:v>
      </x:c>
      <x:c r="E44" s="5"/>
      <x:c r="F44" s="5"/>
      <x:c r="G44" s="19" t="str">
        <x:v>Position of Privilege</x:v>
      </x:c>
      <x:c r="H44" s="5"/>
      <x:c r="I44" s="5"/>
      <x:c r="J44" s="5"/>
      <x:c r="K44" s="5"/>
    </x:row>
    <x:row r="45" ht="23" customHeight="1">
      <x:c r="A45" s="5"/>
      <x:c r="B45" s="5"/>
      <x:c r="C45" s="5"/>
      <x:c r="D45" s="5"/>
      <x:c r="E45" s="5"/>
      <x:c r="F45" s="5"/>
      <x:c r="G45" s="5" t="str">
        <x:v>Noble background feature.</x:v>
      </x:c>
      <x:c r="H45" s="5"/>
      <x:c r="I45" s="5"/>
      <x:c r="J45" s="5"/>
      <x:c r="K45" s="5"/>
    </x:row>
    <x:row r="46" ht="23" customHeight="1">
      <x:c r="A46" s="5"/>
      <x:c r="B46" s="5"/>
      <x:c r="C46" s="5"/>
      <x:c r="D46" s="5"/>
      <x:c r="E46" s="5"/>
      <x:c r="F46" s="5"/>
      <x:c r="G46" s="5"/>
      <x:c r="H46" s="5"/>
      <x:c r="I46" s="5"/>
      <x:c r="J46" s="5"/>
      <x:c r="K46" s="5"/>
    </x:row>
    <x:row r="47" ht="29" customHeight="1">
      <x:c r="A47" s="16" t="str">
        <x:v>Attack</x:v>
      </x:c>
      <x:c r="B47" s="16" t="str">
        <x:v>Attack / DC</x:v>
      </x:c>
      <x:c r="C47" s="16" t="str">
        <x:v>Dice</x:v>
      </x:c>
      <x:c r="D47" s="16" t="str">
        <x:v>Damage bonus</x:v>
      </x:c>
      <x:c r="E47" s="16" t="str">
        <x:v>Damage type</x:v>
      </x:c>
      <x:c r="F47" s="5"/>
      <x:c r="G47" s="5"/>
      <x:c r="H47" s="5"/>
      <x:c r="I47" s="5"/>
      <x:c r="J47" s="5"/>
      <x:c r="K47" s="5"/>
    </x:row>
    <x:row r="48" ht="23" customHeight="1">
      <x:c r="A48" s="5" t="str">
        <x:f>IF(Inventory!B8&gt;0,"Greatsword","Greatsword (lost)")</x:f>
        <x:v>Greatsword (lost)</x:v>
      </x:c>
      <x:c r="B48" s="11" t="n">
        <x:f>C18+E10</x:f>
        <x:v>5</x:v>
      </x:c>
      <x:c r="C48" s="5" t="str">
        <x:v>2d6</x:v>
      </x:c>
      <x:c r="D48" s="11" t="n">
        <x:f>C18</x:f>
        <x:v>3</x:v>
      </x:c>
      <x:c r="E48" s="5" t="str">
        <x:v>Slashing</x:v>
      </x:c>
      <x:c r="F48" s="5"/>
      <x:c r="G48" s="5" t="str">
        <x:f>IF(Inventory!B8&gt;0,"Greatsword: two-handed, heavy. Great Weapon Fighting (see Journal).","Greatsword lost: attack unavailable until recovered or replaced.")</x:f>
        <x:v>Greatsword lost: attack unavailable until recovered or replaced.</x:v>
      </x:c>
      <x:c r="H48" s="5"/>
      <x:c r="I48" s="5"/>
      <x:c r="J48" s="5"/>
      <x:c r="K48" s="5"/>
    </x:row>
    <x:row r="49" ht="23" customHeight="1">
      <x:c r="A49" s="5" t="str">
        <x:v>Javelin</x:v>
      </x:c>
      <x:c r="B49" s="11" t="n">
        <x:f>B48</x:f>
        <x:v>5</x:v>
      </x:c>
      <x:c r="C49" s="5" t="str">
        <x:v>1d6</x:v>
      </x:c>
      <x:c r="D49" s="11" t="n">
        <x:f>D48</x:f>
        <x:v>3</x:v>
      </x:c>
      <x:c r="E49" s="5" t="str">
        <x:v>Piercing</x:v>
      </x:c>
      <x:c r="F49" s="5"/>
      <x:c r="G49" s="5" t="str">
        <x:f>"Javelins carried: "&amp;Inventory!B9&amp;". Range 30/120 ft."</x:f>
        <x:v>Javelins carried: 4. Range 30/120 ft.</x:v>
      </x:c>
      <x:c r="H49" s="5"/>
      <x:c r="I49" s="5"/>
      <x:c r="J49" s="5"/>
      <x:c r="K49" s="5"/>
    </x:row>
    <x:row r="50" ht="23" customHeight="1">
      <x:c r="A50" s="5" t="str">
        <x:v>Fire Breath</x:v>
      </x:c>
      <x:c r="B50" s="10" t="n">
        <x:f>8+E10+C20</x:f>
        <x:v>11</x:v>
      </x:c>
      <x:c r="C50" s="10" t="str">
        <x:f>IF(B10&gt;=16,5,IF(B10&gt;=11,4,IF(B10&gt;=6,3,2)))&amp;"d6"</x:f>
        <x:v>2d6</x:v>
      </x:c>
      <x:c r="D50" s="5" t="n">
        <x:v>0</x:v>
      </x:c>
      <x:c r="E50" s="5" t="str">
        <x:v>Fire</x:v>
      </x:c>
      <x:c r="F50" s="5"/>
      <x:c r="G50" s="5" t="str">
        <x:v>Fire Breath: DC shown, Dexterity save, 15 ft cone.</x:v>
      </x:c>
      <x:c r="H50" s="5"/>
      <x:c r="I50" s="5"/>
      <x:c r="J50" s="5"/>
      <x:c r="K50" s="5"/>
    </x:row>
    <x:row r="51" ht="23" customHeight="1">
      <x:c r="A51" s="5"/>
      <x:c r="B51" s="5"/>
      <x:c r="C51" s="5"/>
      <x:c r="D51" s="5"/>
      <x:c r="E51" s="5"/>
      <x:c r="F51" s="5"/>
      <x:c r="G51" s="5" t="str">
        <x:v>Half damage on a successful save.</x:v>
      </x:c>
      <x:c r="H51" s="5"/>
      <x:c r="I51" s="5"/>
      <x:c r="J51" s="5"/>
      <x:c r="K51" s="5"/>
    </x:row>
  </x:sheetData>
  <x:mergeCells>
    <x:mergeCell ref="J23:K25"/>
    <x:mergeCell ref="J28:K31"/>
  </x:mergeCells>
  <x:dataValidations count="9">
    <x:dataValidation type="whole" operator="between" sqref="B10">
      <x:formula1>1</x:formula1>
      <x:formula2>20</x:formula2>
    </x:dataValidation>
    <x:dataValidation type="whole" operator="between" sqref="B13">
      <x:formula1>0</x:formula1>
      <x:formula2>1000000</x:formula2>
    </x:dataValidation>
    <x:dataValidation type="whole" operator="between" sqref="B18:B23">
      <x:formula1>1</x:formula1>
      <x:formula2>30</x:formula2>
    </x:dataValidation>
    <x:dataValidation type="list" sqref="D18:D23">
      <x:formula1>"Yes,No"</x:formula1>
    </x:dataValidation>
    <x:dataValidation type="list" sqref="C27:C44">
      <x:formula1>"Yes,No"</x:formula1>
    </x:dataValidation>
    <x:dataValidation type="whole" operator="between" sqref="H22:H27">
      <x:formula1>0</x:formula1>
      <x:formula2>1000000</x:formula2>
    </x:dataValidation>
    <x:dataValidation type="whole" operator="between" sqref="H28:H29">
      <x:formula1>0</x:formula1>
      <x:formula2>3</x:formula2>
    </x:dataValidation>
    <x:dataValidation type="list" sqref="H30">
      <x:formula1>"Yes,No"</x:formula1>
    </x:dataValidation>
    <x:dataValidation type="whole" operator="between" sqref="H36:I38">
      <x:formula1>0</x:formula1>
      <x:formula2>10000</x:formula2>
    </x:dataValidation>
  </x:dataValidations>
  <x:pageMargins left="0.7" right="0.7" top="0.75" bottom="0.75" header="0.3" footer="0.3"/>
  <x:drawing xmlns:r="http://schemas.openxmlformats.org/officeDocument/2006/relationships" r:id="R03e4a86900c94d28"/>
</x:worksheet>
</file>

<file path=xl/worksheets/sheet2.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35" hidden="0" customWidth="1"/>
    <x:col min="2" max="2" width="13" hidden="0" customWidth="1"/>
    <x:col min="3" max="3" width="21" hidden="0" customWidth="1"/>
    <x:col min="4" max="4" width="19" hidden="0" customWidth="1"/>
    <x:col min="5" max="5" width="22" hidden="0" customWidth="1"/>
    <x:col min="6" max="6" width="20" hidden="0" customWidth="1"/>
    <x:col min="7" max="7" width="19" hidden="0" customWidth="1"/>
    <x:col min="8" max="8" width="70" hidden="0" customWidth="1"/>
  </x:cols>
  <x:sheetData>
    <x:row r="1" ht="23" customHeight="1">
      <x:c r="A1" s="5"/>
      <x:c r="B1" s="5"/>
      <x:c r="C1" s="5"/>
      <x:c r="D1" s="5"/>
      <x:c r="E1" s="5"/>
      <x:c r="F1" s="5"/>
      <x:c r="G1" s="5"/>
      <x:c r="H1" s="5"/>
    </x:row>
    <x:row r="2" ht="30" customHeight="1">
      <x:c r="A2" s="6" t="str">
        <x:v>Spellbook</x:v>
      </x:c>
      <x:c r="B2" s="5"/>
      <x:c r="C2" s="5"/>
      <x:c r="D2" s="5"/>
      <x:c r="E2" s="5"/>
      <x:c r="F2" s="5"/>
      <x:c r="G2" s="5"/>
      <x:c r="H2" s="5"/>
    </x:row>
    <x:row r="3" ht="23" customHeight="1">
      <x:c r="A3" s="7"/>
      <x:c r="B3" s="7"/>
      <x:c r="C3" s="7"/>
      <x:c r="D3" s="7"/>
      <x:c r="E3" s="7"/>
      <x:c r="F3" s="7"/>
      <x:c r="G3" s="7"/>
      <x:c r="H3" s="7"/>
    </x:row>
    <x:row r="4" ht="23" customHeight="1">
      <x:c r="A4" s="20" t="str">
        <x:f>IF(Character!B10&lt;2,"Spellcasting begins at Paladin level 2.","Prepared spells and Divine Smite share your spell slots. Restore slots on a long rest.")</x:f>
        <x:v>Prepared spells and Divine Smite share your spell slots. Restore slots on a long rest.</x:v>
      </x:c>
      <x:c r="B4" s="5"/>
      <x:c r="C4" s="5"/>
      <x:c r="D4" s="5"/>
      <x:c r="E4" s="5"/>
      <x:c r="F4" s="5"/>
      <x:c r="G4" s="5"/>
      <x:c r="H4" s="5"/>
    </x:row>
    <x:row r="5" ht="23" customHeight="1">
      <x:c r="A5" s="5"/>
      <x:c r="B5" s="5"/>
      <x:c r="C5" s="5"/>
      <x:c r="D5" s="5"/>
      <x:c r="E5" s="5"/>
      <x:c r="F5" s="5"/>
      <x:c r="G5" s="5"/>
      <x:c r="H5" s="5"/>
    </x:row>
    <x:row r="6" ht="29" customHeight="1">
      <x:c r="A6" s="16" t="str">
        <x:v>Slot level</x:v>
      </x:c>
      <x:c r="B6" s="16" t="str">
        <x:v>Maximum</x:v>
      </x:c>
      <x:c r="C6" s="16" t="str">
        <x:v>Used</x:v>
      </x:c>
      <x:c r="D6" s="16" t="str">
        <x:v>Remaining</x:v>
      </x:c>
      <x:c r="E6" s="5"/>
      <x:c r="F6" s="5" t="str">
        <x:v>Spell save DC</x:v>
      </x:c>
      <x:c r="G6" s="10" t="n">
        <x:f>IF(Character!B10&lt;2,"Not unlocked",8+Character!E10+Character!C23)</x:f>
        <x:v>11</x:v>
      </x:c>
      <x:c r="H6" s="5"/>
    </x:row>
    <x:row r="7" ht="23" customHeight="1">
      <x:c r="A7" s="5" t="n">
        <x:v>1</x:v>
      </x:c>
      <x:c r="B7" s="10" t="n">
        <x:f>INDEX($B$37:$F$56,Character!$B$10,A7)</x:f>
        <x:v>2</x:v>
      </x:c>
      <x:c r="C7" s="9" t="n">
        <x:v>1</x:v>
      </x:c>
      <x:c r="D7" s="10" t="n">
        <x:f>B7-C7</x:f>
        <x:v>1</x:v>
      </x:c>
      <x:c r="E7" s="5"/>
      <x:c r="F7" s="5" t="str">
        <x:v>Spell attack</x:v>
      </x:c>
      <x:c r="G7" s="11" t="n">
        <x:f>IF(Character!B10&lt;2,"Not unlocked",Character!E10+Character!C23)</x:f>
        <x:v>3</x:v>
      </x:c>
      <x:c r="H7" s="5"/>
    </x:row>
    <x:row r="8" ht="23" customHeight="1">
      <x:c r="A8" s="5" t="n">
        <x:v>2</x:v>
      </x:c>
      <x:c r="B8" s="10" t="n">
        <x:f>INDEX($B$37:$F$56,Character!$B$10,A8)</x:f>
        <x:v>0</x:v>
      </x:c>
      <x:c r="C8" s="9" t="n">
        <x:v>0</x:v>
      </x:c>
      <x:c r="D8" s="10" t="n">
        <x:f>B8-C8</x:f>
        <x:v>0</x:v>
      </x:c>
      <x:c r="E8" s="5"/>
      <x:c r="F8" s="5" t="str">
        <x:v>Prepared limit</x:v>
      </x:c>
      <x:c r="G8" s="10" t="n">
        <x:f>IF(Character!B10&lt;2,0,MAX(1,Character!C23+INT(Character!B10/2)))</x:f>
        <x:v>2</x:v>
      </x:c>
      <x:c r="H8" s="5"/>
    </x:row>
    <x:row r="9" ht="23" customHeight="1">
      <x:c r="A9" s="5" t="n">
        <x:v>3</x:v>
      </x:c>
      <x:c r="B9" s="10" t="n">
        <x:f>INDEX($B$37:$F$56,Character!$B$10,A9)</x:f>
        <x:v>0</x:v>
      </x:c>
      <x:c r="C9" s="9" t="n">
        <x:v>0</x:v>
      </x:c>
      <x:c r="D9" s="10" t="n">
        <x:f>B9-C9</x:f>
        <x:v>0</x:v>
      </x:c>
      <x:c r="E9" s="5"/>
      <x:c r="F9" s="5" t="str">
        <x:v>Prepared count</x:v>
      </x:c>
      <x:c r="G9" s="10" t="n">
        <x:f>COUNTIF(G15:G19,"Yes")</x:f>
        <x:v>3</x:v>
      </x:c>
      <x:c r="H9" s="5"/>
    </x:row>
    <x:row r="10" ht="23" customHeight="1">
      <x:c r="A10" s="5" t="n">
        <x:v>4</x:v>
      </x:c>
      <x:c r="B10" s="10" t="n">
        <x:f>INDEX($B$37:$F$56,Character!$B$10,A10)</x:f>
        <x:v>0</x:v>
      </x:c>
      <x:c r="C10" s="9" t="n">
        <x:v>0</x:v>
      </x:c>
      <x:c r="D10" s="10" t="n">
        <x:f>B10-C10</x:f>
        <x:v>0</x:v>
      </x:c>
      <x:c r="E10" s="5"/>
      <x:c r="F10" s="5" t="str">
        <x:v>Preparation status</x:v>
      </x:c>
      <x:c r="G10" s="10" t="str">
        <x:f>IF(G9&gt;G8,"Over limit","Within limit")</x:f>
        <x:v>Over limit</x:v>
      </x:c>
      <x:c r="H10" s="5"/>
    </x:row>
    <x:row r="11" ht="23" customHeight="1">
      <x:c r="A11" s="5" t="n">
        <x:v>5</x:v>
      </x:c>
      <x:c r="B11" s="10" t="n">
        <x:f>INDEX($B$37:$F$56,Character!$B$10,A11)</x:f>
        <x:v>0</x:v>
      </x:c>
      <x:c r="C11" s="9" t="n">
        <x:v>0</x:v>
      </x:c>
      <x:c r="D11" s="10" t="n">
        <x:f>B11-C11</x:f>
        <x:v>0</x:v>
      </x:c>
      <x:c r="E11" s="5"/>
      <x:c r="F11" s="5"/>
      <x:c r="G11" s="5"/>
      <x:c r="H11" s="5"/>
    </x:row>
    <x:row r="12" ht="23" customHeight="1">
      <x:c r="A12" s="5"/>
      <x:c r="B12" s="5"/>
      <x:c r="C12" s="5"/>
      <x:c r="D12" s="5"/>
      <x:c r="E12" s="5"/>
      <x:c r="F12" s="5" t="str">
        <x:v>Spellcasting ability</x:v>
      </x:c>
      <x:c r="G12" s="5" t="str">
        <x:v>Charisma</x:v>
      </x:c>
      <x:c r="H12" s="5"/>
    </x:row>
    <x:row r="13" ht="23" customHeight="1">
      <x:c r="A13" s="19" t="str">
        <x:v>Bob’s recorded spells</x:v>
      </x:c>
      <x:c r="B13" s="5"/>
      <x:c r="C13" s="5"/>
      <x:c r="D13" s="5"/>
      <x:c r="E13" s="5"/>
      <x:c r="F13" s="5"/>
      <x:c r="G13" s="5"/>
      <x:c r="H13" s="5"/>
    </x:row>
    <x:row r="14" ht="29" customHeight="1">
      <x:c r="A14" s="16" t="str">
        <x:v>Spell</x:v>
      </x:c>
      <x:c r="B14" s="16" t="str">
        <x:v>Level</x:v>
      </x:c>
      <x:c r="C14" s="16" t="str">
        <x:v>Casting</x:v>
      </x:c>
      <x:c r="D14" s="16" t="str">
        <x:v>Range</x:v>
      </x:c>
      <x:c r="E14" s="16" t="str">
        <x:v>Duration</x:v>
      </x:c>
      <x:c r="F14" s="16" t="str">
        <x:v>Concentration</x:v>
      </x:c>
      <x:c r="G14" s="16" t="str">
        <x:v>Prepared</x:v>
      </x:c>
      <x:c r="H14" s="16" t="str">
        <x:v>Description</x:v>
      </x:c>
    </x:row>
    <x:row r="15" ht="66" customHeight="1">
      <x:c r="A15" s="18" t="str">
        <x:v>Cure Wounds</x:v>
      </x:c>
      <x:c r="B15" s="18" t="n">
        <x:v>1</x:v>
      </x:c>
      <x:c r="C15" s="18" t="str">
        <x:v>1 action</x:v>
      </x:c>
      <x:c r="D15" s="18" t="str">
        <x:v>Touch</x:v>
      </x:c>
      <x:c r="E15" s="18" t="str">
        <x:v>Instantaneous</x:v>
      </x:c>
      <x:c r="F15" s="18" t="str">
        <x:v>No</x:v>
      </x:c>
      <x:c r="G15" s="18" t="str">
        <x:v>Yes</x:v>
      </x:c>
      <x:c r="H15" s="18" t="str">
        <x:v>Touch one creature to heal 1d8 + Charisma modifier HP. V, S; no concentration. No effect on undead or constructs. Cannot exceed maximum HP or revive the dead. Full rules in Spell details.</x:v>
      </x:c>
    </x:row>
    <x:row r="16" ht="66" customHeight="1">
      <x:c r="A16" s="18" t="str">
        <x:v>Heroism</x:v>
      </x:c>
      <x:c r="B16" s="18" t="n">
        <x:v>1</x:v>
      </x:c>
      <x:c r="C16" s="18" t="str">
        <x:v>1 action</x:v>
      </x:c>
      <x:c r="D16" s="18" t="str">
        <x:v>Touch</x:v>
      </x:c>
      <x:c r="E16" s="18" t="str">
        <x:v>Up to 1 minute</x:v>
      </x:c>
      <x:c r="F16" s="18" t="str">
        <x:v>Yes</x:v>
      </x:c>
      <x:c r="G16" s="18" t="str">
        <x:v>Yes</x:v>
      </x:c>
      <x:c r="H16" s="18" t="str">
        <x:v>Touch one willing creature, including yourself or a party member: immune to frightened; temporary HP equal to Charisma modifier at the start of each target turn. V, S; concentration. Temporary HP do not stack and vanish when the spell ends. Full rules in Spell details.</x:v>
      </x:c>
    </x:row>
    <x:row r="17" ht="66" customHeight="1">
      <x:c r="A17" s="18" t="str">
        <x:v>Thunderous Smite</x:v>
      </x:c>
      <x:c r="B17" s="18" t="n">
        <x:v>1</x:v>
      </x:c>
      <x:c r="C17" s="18" t="str">
        <x:v>1 bonus action</x:v>
      </x:c>
      <x:c r="D17" s="18" t="str">
        <x:v>Self</x:v>
      </x:c>
      <x:c r="E17" s="18" t="str">
        <x:v>Up to 1 minute</x:v>
      </x:c>
      <x:c r="F17" s="18" t="str">
        <x:v>Yes</x:v>
      </x:c>
      <x:c r="G17" s="18" t="str">
        <x:v>Yes</x:v>
      </x:c>
      <x:c r="H17" s="18" t="str">
        <x:v>Cast before a melee weapon hit: first hit adds 2d6 thunder; creature makes Strength save vs spell DC or is pushed 10 ft and knocked prone. V only; concentration; audible 300 ft. Melee javelin qualifies; thrown does not. Full rules in Spell details.</x:v>
      </x:c>
    </x:row>
    <x:row r="18" ht="36" customHeight="1">
      <x:c r="A18" s="18"/>
      <x:c r="B18" s="18"/>
      <x:c r="C18" s="18"/>
      <x:c r="D18" s="18"/>
      <x:c r="E18" s="18"/>
      <x:c r="F18" s="18"/>
      <x:c r="G18" s="18"/>
      <x:c r="H18" s="18"/>
    </x:row>
    <x:row r="19" ht="36" customHeight="1">
      <x:c r="A19" s="18"/>
      <x:c r="B19" s="18"/>
      <x:c r="C19" s="18"/>
      <x:c r="D19" s="18"/>
      <x:c r="E19" s="18"/>
      <x:c r="F19" s="18"/>
      <x:c r="G19" s="18"/>
      <x:c r="H19" s="18"/>
    </x:row>
    <x:row r="20" ht="23" customHeight="1">
      <x:c r="A20" s="5"/>
      <x:c r="B20" s="5"/>
      <x:c r="C20" s="5"/>
      <x:c r="D20" s="5"/>
      <x:c r="E20" s="5"/>
      <x:c r="F20" s="5"/>
      <x:c r="G20" s="5"/>
      <x:c r="H20" s="5"/>
    </x:row>
    <x:row r="21" ht="23" customHeight="1">
      <x:c r="A21" s="19" t="str">
        <x:v>Spell library for future preparation</x:v>
      </x:c>
      <x:c r="B21" s="5"/>
      <x:c r="C21" s="5"/>
      <x:c r="D21" s="5"/>
      <x:c r="E21" s="5"/>
      <x:c r="F21" s="5"/>
      <x:c r="G21" s="5"/>
      <x:c r="H21" s="5"/>
    </x:row>
    <x:row r="22" ht="23" customHeight="1">
      <x:c r="A22" s="5" t="str">
        <x:v>Reference only. These spells are not added to Bob’s recorded spells.</x:v>
      </x:c>
      <x:c r="B22" s="5"/>
      <x:c r="C22" s="5"/>
      <x:c r="D22" s="5"/>
      <x:c r="E22" s="5"/>
      <x:c r="F22" s="5"/>
      <x:c r="G22" s="5"/>
      <x:c r="H22" s="5"/>
    </x:row>
    <x:row r="23" ht="23" customHeight="1">
      <x:c r="A23" s="5"/>
      <x:c r="B23" s="5"/>
      <x:c r="C23" s="5"/>
      <x:c r="D23" s="5"/>
      <x:c r="E23" s="5"/>
      <x:c r="F23" s="5"/>
      <x:c r="G23" s="5"/>
      <x:c r="H23" s="5"/>
    </x:row>
    <x:row r="24" ht="29" customHeight="1">
      <x:c r="A24" s="16" t="str">
        <x:v>Spell</x:v>
      </x:c>
      <x:c r="B24" s="16" t="str">
        <x:v>Level</x:v>
      </x:c>
      <x:c r="C24" s="16" t="str">
        <x:v>Casting</x:v>
      </x:c>
      <x:c r="D24" s="16" t="str">
        <x:v>Range</x:v>
      </x:c>
      <x:c r="E24" s="16" t="str">
        <x:v>Duration</x:v>
      </x:c>
      <x:c r="F24" s="16" t="str">
        <x:v>Concentration</x:v>
      </x:c>
      <x:c r="G24" s="16" t="str">
        <x:v>Status</x:v>
      </x:c>
      <x:c r="H24" s="16" t="str">
        <x:v>Summary</x:v>
      </x:c>
    </x:row>
    <x:row r="25" ht="66" customHeight="1">
      <x:c r="A25" s="17" t="str">
        <x:v>Bless</x:v>
      </x:c>
      <x:c r="B25" s="17" t="n">
        <x:v>1</x:v>
      </x:c>
      <x:c r="C25" s="17" t="str">
        <x:v>1 action</x:v>
      </x:c>
      <x:c r="D25" s="17" t="str">
        <x:v>30 ft</x:v>
      </x:c>
      <x:c r="E25" s="17" t="str">
        <x:v>1 minute</x:v>
      </x:c>
      <x:c r="F25" s="17" t="str">
        <x:v>Yes</x:v>
      </x:c>
      <x:c r="G25" s="17" t="str">
        <x:v>Reference</x:v>
      </x:c>
      <x:c r="H25" s="17" t="str">
        <x:v>Up to three creatures add 1d4 to attack rolls and saving throws. Higher slots add targets.</x:v>
      </x:c>
    </x:row>
    <x:row r="26" ht="66" customHeight="1">
      <x:c r="A26" s="17" t="str">
        <x:v>Cure Wounds</x:v>
      </x:c>
      <x:c r="B26" s="17" t="n">
        <x:v>1</x:v>
      </x:c>
      <x:c r="C26" s="17" t="str">
        <x:v>1 action</x:v>
      </x:c>
      <x:c r="D26" s="17" t="str">
        <x:v>Touch</x:v>
      </x:c>
      <x:c r="E26" s="17" t="str">
        <x:v>Instantaneous</x:v>
      </x:c>
      <x:c r="F26" s="17" t="str">
        <x:v>No</x:v>
      </x:c>
      <x:c r="G26" s="17" t="str">
        <x:v>Reference</x:v>
      </x:c>
      <x:c r="H26" s="17" t="str">
        <x:v>Restore 1d8 + spellcasting modifier HP. Higher slots add 1d8 healing per slot level.</x:v>
      </x:c>
    </x:row>
    <x:row r="27" ht="66" customHeight="1">
      <x:c r="A27" s="17" t="str">
        <x:v>Shield of Faith</x:v>
      </x:c>
      <x:c r="B27" s="17" t="n">
        <x:v>1</x:v>
      </x:c>
      <x:c r="C27" s="17" t="str">
        <x:v>1 bonus action</x:v>
      </x:c>
      <x:c r="D27" s="17" t="str">
        <x:v>60 ft</x:v>
      </x:c>
      <x:c r="E27" s="17" t="str">
        <x:v>10 minutes</x:v>
      </x:c>
      <x:c r="F27" s="17" t="str">
        <x:v>Yes</x:v>
      </x:c>
      <x:c r="G27" s="17" t="str">
        <x:v>Reference</x:v>
      </x:c>
      <x:c r="H27" s="17" t="str">
        <x:v>One creature gains +2 AC for the duration.</x:v>
      </x:c>
    </x:row>
    <x:row r="28" ht="66" customHeight="1">
      <x:c r="A28" s="17" t="str">
        <x:v>Command</x:v>
      </x:c>
      <x:c r="B28" s="17" t="n">
        <x:v>1</x:v>
      </x:c>
      <x:c r="C28" s="17" t="str">
        <x:v>1 action</x:v>
      </x:c>
      <x:c r="D28" s="17" t="str">
        <x:v>60 ft</x:v>
      </x:c>
      <x:c r="E28" s="17" t="str">
        <x:v>1 round</x:v>
      </x:c>
      <x:c r="F28" s="17" t="str">
        <x:v>No</x:v>
      </x:c>
      <x:c r="G28" s="17" t="str">
        <x:v>Reference</x:v>
      </x:c>
      <x:c r="H28" s="17" t="str">
        <x:v>Give a one-word command. A target that understands it makes a Wisdom save; restrictions apply.</x:v>
      </x:c>
    </x:row>
    <x:row r="29" ht="66" customHeight="1">
      <x:c r="A29" s="17" t="str">
        <x:v>Divine Favor</x:v>
      </x:c>
      <x:c r="B29" s="17" t="n">
        <x:v>1</x:v>
      </x:c>
      <x:c r="C29" s="17" t="str">
        <x:v>1 bonus action</x:v>
      </x:c>
      <x:c r="D29" s="17" t="str">
        <x:v>Self</x:v>
      </x:c>
      <x:c r="E29" s="17" t="str">
        <x:v>1 minute</x:v>
      </x:c>
      <x:c r="F29" s="17" t="str">
        <x:v>Yes</x:v>
      </x:c>
      <x:c r="G29" s="17" t="str">
        <x:v>Reference</x:v>
      </x:c>
      <x:c r="H29" s="17" t="str">
        <x:v>Your weapon attacks deal an extra 1d4 radiant damage.</x:v>
      </x:c>
    </x:row>
    <x:row r="30" ht="66" customHeight="1">
      <x:c r="A30" s="17" t="str">
        <x:v>Heroism</x:v>
      </x:c>
      <x:c r="B30" s="17" t="n">
        <x:v>1</x:v>
      </x:c>
      <x:c r="C30" s="17" t="str">
        <x:v>1 action</x:v>
      </x:c>
      <x:c r="D30" s="17" t="str">
        <x:v>Touch</x:v>
      </x:c>
      <x:c r="E30" s="17" t="str">
        <x:v>1 minute</x:v>
      </x:c>
      <x:c r="F30" s="17" t="str">
        <x:v>Yes</x:v>
      </x:c>
      <x:c r="G30" s="17" t="str">
        <x:v>Reference</x:v>
      </x:c>
      <x:c r="H30" s="17" t="str">
        <x:v>A willing creature is immune to being frightened and gains temporary HP equal to your spellcasting modifier at the start of each turn.</x:v>
      </x:c>
    </x:row>
    <x:row r="31" ht="66" customHeight="1">
      <x:c r="A31" s="17" t="str">
        <x:v>Detect Magic</x:v>
      </x:c>
      <x:c r="B31" s="17" t="n">
        <x:v>1</x:v>
      </x:c>
      <x:c r="C31" s="17" t="str">
        <x:v>1 action</x:v>
      </x:c>
      <x:c r="D31" s="17" t="str">
        <x:v>Self (30 ft)</x:v>
      </x:c>
      <x:c r="E31" s="17" t="str">
        <x:v>10 minutes</x:v>
      </x:c>
      <x:c r="F31" s="17" t="str">
        <x:v>Yes</x:v>
      </x:c>
      <x:c r="G31" s="17" t="str">
        <x:v>Reference</x:v>
      </x:c>
      <x:c r="H31" s="17" t="str">
        <x:v>Sense nearby magic; an action can reveal an aura around a visible magical creature or object. Barriers can block detection.</x:v>
      </x:c>
    </x:row>
    <x:row r="32" ht="66" customHeight="1">
      <x:c r="A32" s="17" t="str">
        <x:v>Protection from Evil and Good</x:v>
      </x:c>
      <x:c r="B32" s="17" t="n">
        <x:v>1</x:v>
      </x:c>
      <x:c r="C32" s="17" t="str">
        <x:v>1 action</x:v>
      </x:c>
      <x:c r="D32" s="17" t="str">
        <x:v>Touch</x:v>
      </x:c>
      <x:c r="E32" s="17" t="str">
        <x:v>10 minutes</x:v>
      </x:c>
      <x:c r="F32" s="17" t="str">
        <x:v>Yes</x:v>
      </x:c>
      <x:c r="G32" s="17" t="str">
        <x:v>Reference</x:v>
      </x:c>
      <x:c r="H32" s="17" t="str">
        <x:v>Protect one willing creature against specified creature types. Check your rules for material components and exact effects.</x:v>
      </x:c>
    </x:row>
    <x:row r="33" ht="23" customHeight="1">
      <x:c r="A33" s="5"/>
      <x:c r="B33" s="5"/>
      <x:c r="C33" s="5"/>
      <x:c r="D33" s="5"/>
      <x:c r="E33" s="5"/>
      <x:c r="F33" s="5"/>
      <x:c r="G33" s="5"/>
      <x:c r="H33" s="5"/>
    </x:row>
    <x:row r="34" ht="23" customHeight="1">
      <x:c r="A34" s="5" t="str">
        <x:v>Summaries are quick reminders. Check the full rules, components, and your DM’s rulings.</x:v>
      </x:c>
      <x:c r="B34" s="5"/>
      <x:c r="C34" s="5"/>
      <x:c r="D34" s="5"/>
      <x:c r="E34" s="5"/>
      <x:c r="F34" s="5"/>
      <x:c r="G34" s="5"/>
      <x:c r="H34" s="5"/>
    </x:row>
    <x:row r="35" ht="23" customHeight="1">
      <x:c r="A35" s="19" t="str">
        <x:v>Paladin spell slots by class level (2014)</x:v>
      </x:c>
      <x:c r="B35" s="5"/>
      <x:c r="C35" s="5"/>
      <x:c r="D35" s="5"/>
      <x:c r="E35" s="5"/>
      <x:c r="F35" s="5"/>
      <x:c r="G35" s="5"/>
      <x:c r="H35" s="5"/>
    </x:row>
    <x:row r="36" ht="29" customHeight="1">
      <x:c r="A36" s="16" t="str">
        <x:v>Paladin level</x:v>
      </x:c>
      <x:c r="B36" s="16" t="str">
        <x:v>1st</x:v>
      </x:c>
      <x:c r="C36" s="16" t="str">
        <x:v>2nd</x:v>
      </x:c>
      <x:c r="D36" s="16" t="str">
        <x:v>3rd</x:v>
      </x:c>
      <x:c r="E36" s="16" t="str">
        <x:v>4th</x:v>
      </x:c>
      <x:c r="F36" s="16" t="str">
        <x:v>5th</x:v>
      </x:c>
      <x:c r="G36" s="5"/>
      <x:c r="H36" s="5"/>
    </x:row>
    <x:row r="37" ht="23" customHeight="1">
      <x:c r="A37" s="5" t="n">
        <x:v>1</x:v>
      </x:c>
      <x:c r="B37" s="5" t="n">
        <x:v>0</x:v>
      </x:c>
      <x:c r="C37" s="5" t="n">
        <x:v>0</x:v>
      </x:c>
      <x:c r="D37" s="5" t="n">
        <x:v>0</x:v>
      </x:c>
      <x:c r="E37" s="5" t="n">
        <x:v>0</x:v>
      </x:c>
      <x:c r="F37" s="5" t="n">
        <x:v>0</x:v>
      </x:c>
      <x:c r="G37" s="5"/>
      <x:c r="H37" s="5"/>
    </x:row>
    <x:row r="38" ht="23" customHeight="1">
      <x:c r="A38" s="5" t="n">
        <x:v>2</x:v>
      </x:c>
      <x:c r="B38" s="5" t="n">
        <x:v>2</x:v>
      </x:c>
      <x:c r="C38" s="5" t="n">
        <x:v>0</x:v>
      </x:c>
      <x:c r="D38" s="5" t="n">
        <x:v>0</x:v>
      </x:c>
      <x:c r="E38" s="5" t="n">
        <x:v>0</x:v>
      </x:c>
      <x:c r="F38" s="5" t="n">
        <x:v>0</x:v>
      </x:c>
      <x:c r="G38" s="5"/>
      <x:c r="H38" s="5"/>
    </x:row>
    <x:row r="39" ht="23" customHeight="1">
      <x:c r="A39" s="5" t="n">
        <x:v>3</x:v>
      </x:c>
      <x:c r="B39" s="5" t="n">
        <x:v>3</x:v>
      </x:c>
      <x:c r="C39" s="5" t="n">
        <x:v>0</x:v>
      </x:c>
      <x:c r="D39" s="5" t="n">
        <x:v>0</x:v>
      </x:c>
      <x:c r="E39" s="5" t="n">
        <x:v>0</x:v>
      </x:c>
      <x:c r="F39" s="5" t="n">
        <x:v>0</x:v>
      </x:c>
      <x:c r="G39" s="5"/>
      <x:c r="H39" s="5"/>
    </x:row>
    <x:row r="40" ht="23" customHeight="1">
      <x:c r="A40" s="5" t="n">
        <x:v>4</x:v>
      </x:c>
      <x:c r="B40" s="5" t="n">
        <x:v>3</x:v>
      </x:c>
      <x:c r="C40" s="5" t="n">
        <x:v>0</x:v>
      </x:c>
      <x:c r="D40" s="5" t="n">
        <x:v>0</x:v>
      </x:c>
      <x:c r="E40" s="5" t="n">
        <x:v>0</x:v>
      </x:c>
      <x:c r="F40" s="5" t="n">
        <x:v>0</x:v>
      </x:c>
      <x:c r="G40" s="5"/>
      <x:c r="H40" s="5"/>
    </x:row>
    <x:row r="41" ht="23" customHeight="1">
      <x:c r="A41" s="5" t="n">
        <x:v>5</x:v>
      </x:c>
      <x:c r="B41" s="5" t="n">
        <x:v>4</x:v>
      </x:c>
      <x:c r="C41" s="5" t="n">
        <x:v>2</x:v>
      </x:c>
      <x:c r="D41" s="5" t="n">
        <x:v>0</x:v>
      </x:c>
      <x:c r="E41" s="5" t="n">
        <x:v>0</x:v>
      </x:c>
      <x:c r="F41" s="5" t="n">
        <x:v>0</x:v>
      </x:c>
      <x:c r="G41" s="5"/>
      <x:c r="H41" s="5"/>
    </x:row>
    <x:row r="42" ht="23" customHeight="1">
      <x:c r="A42" s="5" t="n">
        <x:v>6</x:v>
      </x:c>
      <x:c r="B42" s="5" t="n">
        <x:v>4</x:v>
      </x:c>
      <x:c r="C42" s="5" t="n">
        <x:v>2</x:v>
      </x:c>
      <x:c r="D42" s="5" t="n">
        <x:v>0</x:v>
      </x:c>
      <x:c r="E42" s="5" t="n">
        <x:v>0</x:v>
      </x:c>
      <x:c r="F42" s="5" t="n">
        <x:v>0</x:v>
      </x:c>
      <x:c r="G42" s="5"/>
      <x:c r="H42" s="5"/>
    </x:row>
    <x:row r="43" ht="23" customHeight="1">
      <x:c r="A43" s="5" t="n">
        <x:v>7</x:v>
      </x:c>
      <x:c r="B43" s="5" t="n">
        <x:v>4</x:v>
      </x:c>
      <x:c r="C43" s="5" t="n">
        <x:v>3</x:v>
      </x:c>
      <x:c r="D43" s="5" t="n">
        <x:v>0</x:v>
      </x:c>
      <x:c r="E43" s="5" t="n">
        <x:v>0</x:v>
      </x:c>
      <x:c r="F43" s="5" t="n">
        <x:v>0</x:v>
      </x:c>
      <x:c r="G43" s="5"/>
      <x:c r="H43" s="5"/>
    </x:row>
    <x:row r="44" ht="23" customHeight="1">
      <x:c r="A44" s="5" t="n">
        <x:v>8</x:v>
      </x:c>
      <x:c r="B44" s="5" t="n">
        <x:v>4</x:v>
      </x:c>
      <x:c r="C44" s="5" t="n">
        <x:v>3</x:v>
      </x:c>
      <x:c r="D44" s="5" t="n">
        <x:v>0</x:v>
      </x:c>
      <x:c r="E44" s="5" t="n">
        <x:v>0</x:v>
      </x:c>
      <x:c r="F44" s="5" t="n">
        <x:v>0</x:v>
      </x:c>
      <x:c r="G44" s="5"/>
      <x:c r="H44" s="5"/>
    </x:row>
    <x:row r="45" ht="23" customHeight="1">
      <x:c r="A45" s="5" t="n">
        <x:v>9</x:v>
      </x:c>
      <x:c r="B45" s="5" t="n">
        <x:v>4</x:v>
      </x:c>
      <x:c r="C45" s="5" t="n">
        <x:v>3</x:v>
      </x:c>
      <x:c r="D45" s="5" t="n">
        <x:v>2</x:v>
      </x:c>
      <x:c r="E45" s="5" t="n">
        <x:v>0</x:v>
      </x:c>
      <x:c r="F45" s="5" t="n">
        <x:v>0</x:v>
      </x:c>
      <x:c r="G45" s="5"/>
      <x:c r="H45" s="5"/>
    </x:row>
    <x:row r="46" ht="23" customHeight="1">
      <x:c r="A46" s="5" t="n">
        <x:v>10</x:v>
      </x:c>
      <x:c r="B46" s="5" t="n">
        <x:v>4</x:v>
      </x:c>
      <x:c r="C46" s="5" t="n">
        <x:v>3</x:v>
      </x:c>
      <x:c r="D46" s="5" t="n">
        <x:v>2</x:v>
      </x:c>
      <x:c r="E46" s="5" t="n">
        <x:v>0</x:v>
      </x:c>
      <x:c r="F46" s="5" t="n">
        <x:v>0</x:v>
      </x:c>
      <x:c r="G46" s="5"/>
      <x:c r="H46" s="5"/>
    </x:row>
    <x:row r="47" ht="23" customHeight="1">
      <x:c r="A47" s="5" t="n">
        <x:v>11</x:v>
      </x:c>
      <x:c r="B47" s="5" t="n">
        <x:v>4</x:v>
      </x:c>
      <x:c r="C47" s="5" t="n">
        <x:v>3</x:v>
      </x:c>
      <x:c r="D47" s="5" t="n">
        <x:v>3</x:v>
      </x:c>
      <x:c r="E47" s="5" t="n">
        <x:v>0</x:v>
      </x:c>
      <x:c r="F47" s="5" t="n">
        <x:v>0</x:v>
      </x:c>
      <x:c r="G47" s="5"/>
      <x:c r="H47" s="5"/>
    </x:row>
    <x:row r="48" ht="23" customHeight="1">
      <x:c r="A48" s="5" t="n">
        <x:v>12</x:v>
      </x:c>
      <x:c r="B48" s="5" t="n">
        <x:v>4</x:v>
      </x:c>
      <x:c r="C48" s="5" t="n">
        <x:v>3</x:v>
      </x:c>
      <x:c r="D48" s="5" t="n">
        <x:v>3</x:v>
      </x:c>
      <x:c r="E48" s="5" t="n">
        <x:v>0</x:v>
      </x:c>
      <x:c r="F48" s="5" t="n">
        <x:v>0</x:v>
      </x:c>
      <x:c r="G48" s="5"/>
      <x:c r="H48" s="5"/>
    </x:row>
    <x:row r="49" ht="23" customHeight="1">
      <x:c r="A49" s="5" t="n">
        <x:v>13</x:v>
      </x:c>
      <x:c r="B49" s="5" t="n">
        <x:v>4</x:v>
      </x:c>
      <x:c r="C49" s="5" t="n">
        <x:v>3</x:v>
      </x:c>
      <x:c r="D49" s="5" t="n">
        <x:v>3</x:v>
      </x:c>
      <x:c r="E49" s="5" t="n">
        <x:v>1</x:v>
      </x:c>
      <x:c r="F49" s="5" t="n">
        <x:v>0</x:v>
      </x:c>
      <x:c r="G49" s="5"/>
      <x:c r="H49" s="5"/>
    </x:row>
    <x:row r="50" ht="23" customHeight="1">
      <x:c r="A50" s="5" t="n">
        <x:v>14</x:v>
      </x:c>
      <x:c r="B50" s="5" t="n">
        <x:v>4</x:v>
      </x:c>
      <x:c r="C50" s="5" t="n">
        <x:v>3</x:v>
      </x:c>
      <x:c r="D50" s="5" t="n">
        <x:v>3</x:v>
      </x:c>
      <x:c r="E50" s="5" t="n">
        <x:v>1</x:v>
      </x:c>
      <x:c r="F50" s="5" t="n">
        <x:v>0</x:v>
      </x:c>
      <x:c r="G50" s="5"/>
      <x:c r="H50" s="5"/>
    </x:row>
    <x:row r="51" ht="23" customHeight="1">
      <x:c r="A51" s="5" t="n">
        <x:v>15</x:v>
      </x:c>
      <x:c r="B51" s="5" t="n">
        <x:v>4</x:v>
      </x:c>
      <x:c r="C51" s="5" t="n">
        <x:v>3</x:v>
      </x:c>
      <x:c r="D51" s="5" t="n">
        <x:v>3</x:v>
      </x:c>
      <x:c r="E51" s="5" t="n">
        <x:v>2</x:v>
      </x:c>
      <x:c r="F51" s="5" t="n">
        <x:v>0</x:v>
      </x:c>
      <x:c r="G51" s="5"/>
      <x:c r="H51" s="5"/>
    </x:row>
    <x:row r="52" ht="23" customHeight="1">
      <x:c r="A52" s="5" t="n">
        <x:v>16</x:v>
      </x:c>
      <x:c r="B52" s="5" t="n">
        <x:v>4</x:v>
      </x:c>
      <x:c r="C52" s="5" t="n">
        <x:v>3</x:v>
      </x:c>
      <x:c r="D52" s="5" t="n">
        <x:v>3</x:v>
      </x:c>
      <x:c r="E52" s="5" t="n">
        <x:v>2</x:v>
      </x:c>
      <x:c r="F52" s="5" t="n">
        <x:v>0</x:v>
      </x:c>
      <x:c r="G52" s="5"/>
      <x:c r="H52" s="5"/>
    </x:row>
    <x:row r="53" ht="23" customHeight="1">
      <x:c r="A53" s="5" t="n">
        <x:v>17</x:v>
      </x:c>
      <x:c r="B53" s="5" t="n">
        <x:v>4</x:v>
      </x:c>
      <x:c r="C53" s="5" t="n">
        <x:v>3</x:v>
      </x:c>
      <x:c r="D53" s="5" t="n">
        <x:v>3</x:v>
      </x:c>
      <x:c r="E53" s="5" t="n">
        <x:v>3</x:v>
      </x:c>
      <x:c r="F53" s="5" t="n">
        <x:v>1</x:v>
      </x:c>
      <x:c r="G53" s="5"/>
      <x:c r="H53" s="5"/>
    </x:row>
    <x:row r="54" ht="23" customHeight="1">
      <x:c r="A54" s="5" t="n">
        <x:v>18</x:v>
      </x:c>
      <x:c r="B54" s="5" t="n">
        <x:v>4</x:v>
      </x:c>
      <x:c r="C54" s="5" t="n">
        <x:v>3</x:v>
      </x:c>
      <x:c r="D54" s="5" t="n">
        <x:v>3</x:v>
      </x:c>
      <x:c r="E54" s="5" t="n">
        <x:v>3</x:v>
      </x:c>
      <x:c r="F54" s="5" t="n">
        <x:v>1</x:v>
      </x:c>
      <x:c r="G54" s="5"/>
      <x:c r="H54" s="5"/>
    </x:row>
    <x:row r="55" ht="23" customHeight="1">
      <x:c r="A55" s="5" t="n">
        <x:v>19</x:v>
      </x:c>
      <x:c r="B55" s="5" t="n">
        <x:v>4</x:v>
      </x:c>
      <x:c r="C55" s="5" t="n">
        <x:v>3</x:v>
      </x:c>
      <x:c r="D55" s="5" t="n">
        <x:v>3</x:v>
      </x:c>
      <x:c r="E55" s="5" t="n">
        <x:v>3</x:v>
      </x:c>
      <x:c r="F55" s="5" t="n">
        <x:v>2</x:v>
      </x:c>
      <x:c r="G55" s="5"/>
      <x:c r="H55" s="5"/>
    </x:row>
    <x:row r="56" ht="23" customHeight="1">
      <x:c r="A56" s="5" t="n">
        <x:v>20</x:v>
      </x:c>
      <x:c r="B56" s="5" t="n">
        <x:v>4</x:v>
      </x:c>
      <x:c r="C56" s="5" t="n">
        <x:v>3</x:v>
      </x:c>
      <x:c r="D56" s="5" t="n">
        <x:v>3</x:v>
      </x:c>
      <x:c r="E56" s="5" t="n">
        <x:v>3</x:v>
      </x:c>
      <x:c r="F56" s="5" t="n">
        <x:v>2</x:v>
      </x:c>
      <x:c r="G56" s="5"/>
      <x:c r="H56" s="5"/>
    </x:row>
    <x:row r="57" ht="23" customHeight="1">
      <x:c r="A57" s="5"/>
      <x:c r="B57" s="5"/>
      <x:c r="C57" s="5"/>
      <x:c r="D57" s="5"/>
      <x:c r="E57" s="5"/>
      <x:c r="F57" s="5"/>
      <x:c r="G57" s="5"/>
      <x:c r="H57" s="5"/>
    </x:row>
    <x:row r="58" ht="23" customHeight="1">
      <x:c r="A58" s="5" t="str">
        <x:v>The prepared-spell count covers the five editable rows above. Insert rows within that range to expand it.</x:v>
      </x:c>
      <x:c r="B58" s="5"/>
      <x:c r="C58" s="5"/>
      <x:c r="D58" s="5"/>
      <x:c r="E58" s="5"/>
      <x:c r="F58" s="5"/>
      <x:c r="G58" s="5"/>
      <x:c r="H58" s="5"/>
    </x:row>
  </x:sheetData>
  <x:conditionalFormatting sqref="D7:D11">
    <x:cfRule type="cellIs" dxfId="0" priority="1" operator="lessThan">
      <x:formula>0</x:formula>
    </x:cfRule>
  </x:conditionalFormatting>
  <x:dataValidations count="3">
    <x:dataValidation type="whole" operator="between" sqref="C7:C11">
      <x:formula1>0</x:formula1>
      <x:formula2>9</x:formula2>
    </x:dataValidation>
    <x:dataValidation type="list" sqref="F15:G19">
      <x:formula1>"Yes,No"</x:formula1>
    </x:dataValidation>
    <x:dataValidation type="whole" operator="between" sqref="B15:B19">
      <x:formula1>0</x:formula1>
      <x:formula2>9</x:formula2>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ySplit="7" topLeftCell="A8" activePane="bottomLeft" state="frozen"/>
    </x:sheetView>
  </x:sheetViews>
  <x:sheetFormatPr defaultRowHeight="15"/>
  <x:cols>
    <x:col min="1" max="1" width="30" hidden="0" customWidth="1"/>
    <x:col min="2" max="2" width="13" hidden="0" customWidth="1"/>
    <x:col min="3" max="3" width="17" hidden="0" customWidth="1"/>
    <x:col min="4" max="4" width="19" hidden="0" customWidth="1"/>
    <x:col min="5" max="5" width="62" hidden="0" customWidth="1"/>
  </x:cols>
  <x:sheetData>
    <x:row r="1" ht="23" customHeight="1">
      <x:c r="A1" s="5"/>
      <x:c r="B1" s="5"/>
      <x:c r="C1" s="5"/>
      <x:c r="D1" s="5"/>
      <x:c r="E1" s="5"/>
    </x:row>
    <x:row r="2" ht="30" customHeight="1">
      <x:c r="A2" s="6" t="str">
        <x:v>Equipment &amp; treasure</x:v>
      </x:c>
      <x:c r="B2" s="5"/>
      <x:c r="C2" s="5"/>
      <x:c r="D2" s="5"/>
      <x:c r="E2" s="5"/>
    </x:row>
    <x:row r="3" ht="23" customHeight="1">
      <x:c r="A3" s="7"/>
      <x:c r="B3" s="7"/>
      <x:c r="C3" s="7"/>
      <x:c r="D3" s="7"/>
      <x:c r="E3" s="7"/>
    </x:row>
    <x:row r="4" ht="23" customHeight="1">
      <x:c r="A4" s="5" t="str">
        <x:v>Gold pieces</x:v>
      </x:c>
      <x:c r="B4" s="9" t="n">
        <x:v>120</x:v>
      </x:c>
      <x:c r="C4" s="5"/>
      <x:c r="D4" s="5" t="str">
        <x:v>Weight (lb)</x:v>
      </x:c>
      <x:c r="E4" s="24" t="n">
        <x:f>SUM(D8:D26)</x:f>
        <x:v>69</x:v>
      </x:c>
    </x:row>
    <x:row r="5" ht="23" customHeight="1">
      <x:c r="A5" s="5" t="str">
        <x:v>Weight total is partial. Zero weight means unrecorded, not weightless.</x:v>
      </x:c>
      <x:c r="B5" s="5"/>
      <x:c r="C5" s="5"/>
      <x:c r="D5" s="5"/>
      <x:c r="E5" s="5"/>
    </x:row>
    <x:row r="6" ht="23" customHeight="1">
      <x:c r="A6" s="5"/>
      <x:c r="B6" s="5"/>
      <x:c r="C6" s="5"/>
      <x:c r="D6" s="5"/>
      <x:c r="E6" s="5"/>
    </x:row>
    <x:row r="7" ht="29" customHeight="1">
      <x:c r="A7" s="16" t="str">
        <x:v>Item</x:v>
      </x:c>
      <x:c r="B7" s="16" t="str">
        <x:v>Quantity</x:v>
      </x:c>
      <x:c r="C7" s="16" t="str">
        <x:v>lb each</x:v>
      </x:c>
      <x:c r="D7" s="16" t="str">
        <x:v>Total lb</x:v>
      </x:c>
      <x:c r="E7" s="16" t="str">
        <x:v>Notes</x:v>
      </x:c>
    </x:row>
    <x:row r="8" ht="38" customHeight="1">
      <x:c r="A8" s="18" t="str">
        <x:v>Greatsword</x:v>
      </x:c>
      <x:c r="B8" s="18" t="n">
        <x:v>0</x:v>
      </x:c>
      <x:c r="C8" s="22" t="n">
        <x:v>6</x:v>
      </x:c>
      <x:c r="D8" s="23" t="n">
        <x:f>IF(A8="","",B8*C8)</x:f>
        <x:v>0</x:v>
      </x:c>
      <x:c r="E8" s="18" t="str">
        <x:v>Lost; not carried. Two-handed, heavy; 2d6 slashing.</x:v>
      </x:c>
    </x:row>
    <x:row r="9" ht="38" customHeight="1">
      <x:c r="A9" s="18" t="str">
        <x:v>Javelin</x:v>
      </x:c>
      <x:c r="B9" s="18" t="n">
        <x:v>4</x:v>
      </x:c>
      <x:c r="C9" s="22" t="n">
        <x:v>2</x:v>
      </x:c>
      <x:c r="D9" s="23" t="n">
        <x:f>IF(A9="","",B9*C9)</x:f>
        <x:v>8</x:v>
      </x:c>
      <x:c r="E9" s="18" t="str">
        <x:v>Thrown · range 30/120 ft · 1d6 piercing</x:v>
      </x:c>
    </x:row>
    <x:row r="10" ht="38" customHeight="1">
      <x:c r="A10" s="18" t="str">
        <x:v>Chain mail</x:v>
      </x:c>
      <x:c r="B10" s="18" t="n">
        <x:v>1</x:v>
      </x:c>
      <x:c r="C10" s="22" t="n">
        <x:v>55</x:v>
      </x:c>
      <x:c r="D10" s="23" t="n">
        <x:f>IF(A10="","",B10*C10)</x:f>
        <x:v>55</x:v>
      </x:c>
      <x:c r="E10" s="18" t="str">
        <x:v>AC 16 · heavy armor · disadvantage on Stealth</x:v>
      </x:c>
    </x:row>
    <x:row r="11" ht="38" customHeight="1">
      <x:c r="A11" s="18" t="str">
        <x:v>Holy symbol</x:v>
      </x:c>
      <x:c r="B11" s="18" t="n">
        <x:v>1</x:v>
      </x:c>
      <x:c r="C11" s="22" t="n">
        <x:v>0</x:v>
      </x:c>
      <x:c r="D11" s="23" t="n">
        <x:f>IF(A11="","",B11*C11)</x:f>
        <x:v>0</x:v>
      </x:c>
      <x:c r="E11" s="18" t="str">
        <x:v>Form and weight to confirm</x:v>
      </x:c>
    </x:row>
    <x:row r="12" ht="38" customHeight="1">
      <x:c r="A12" s="18" t="str">
        <x:v>Explorer’s pack</x:v>
      </x:c>
      <x:c r="B12" s="18" t="n">
        <x:v>1</x:v>
      </x:c>
      <x:c r="C12" s="22" t="n">
        <x:v>0</x:v>
      </x:c>
      <x:c r="D12" s="23" t="n">
        <x:f>IF(A12="","",B12*C12)</x:f>
        <x:v>0</x:v>
      </x:c>
      <x:c r="E12" s="18" t="str">
        <x:v>Contents and weight to confirm</x:v>
      </x:c>
    </x:row>
    <x:row r="13" ht="38" customHeight="1">
      <x:c r="A13" s="18" t="str">
        <x:v>Fine clothes</x:v>
      </x:c>
      <x:c r="B13" s="18" t="n">
        <x:v>1</x:v>
      </x:c>
      <x:c r="C13" s="22" t="n">
        <x:v>6</x:v>
      </x:c>
      <x:c r="D13" s="23" t="n">
        <x:f>IF(A13="","",B13*C13)</x:f>
        <x:v>6</x:v>
      </x:c>
      <x:c r="E13" s="18" t="str">
        <x:v>Noble background</x:v>
      </x:c>
    </x:row>
    <x:row r="14" ht="38" customHeight="1">
      <x:c r="A14" s="18" t="str">
        <x:v>Signet ring</x:v>
      </x:c>
      <x:c r="B14" s="18" t="n">
        <x:v>1</x:v>
      </x:c>
      <x:c r="C14" s="22" t="n">
        <x:v>0</x:v>
      </x:c>
      <x:c r="D14" s="23" t="n">
        <x:f>IF(A14="","",B14*C14)</x:f>
        <x:v>0</x:v>
      </x:c>
      <x:c r="E14" s="18" t="str">
        <x:v>Noble background</x:v>
      </x:c>
    </x:row>
    <x:row r="15" ht="38" customHeight="1">
      <x:c r="A15" s="18" t="str">
        <x:v>Scroll of pedigree</x:v>
      </x:c>
      <x:c r="B15" s="18" t="n">
        <x:v>1</x:v>
      </x:c>
      <x:c r="C15" s="22" t="n">
        <x:v>0</x:v>
      </x:c>
      <x:c r="D15" s="23" t="n">
        <x:f>IF(A15="","",B15*C15)</x:f>
        <x:v>0</x:v>
      </x:c>
      <x:c r="E15" s="18" t="str">
        <x:v>Noble background</x:v>
      </x:c>
    </x:row>
    <x:row r="16" ht="38" customHeight="1">
      <x:c r="A16" s="18" t="str">
        <x:v>Playing cards</x:v>
      </x:c>
      <x:c r="B16" s="18" t="n">
        <x:v>1</x:v>
      </x:c>
      <x:c r="C16" s="22" t="n">
        <x:v>0</x:v>
      </x:c>
      <x:c r="D16" s="23" t="n">
        <x:f>IF(A16="","",B16*C16)</x:f>
        <x:v>0</x:v>
      </x:c>
      <x:c r="E16" s="18" t="str">
        <x:v>Gaming set proficiency</x:v>
      </x:c>
    </x:row>
    <x:row r="17" ht="38" customHeight="1">
      <x:c r="A17" s="18"/>
      <x:c r="B17" s="18"/>
      <x:c r="C17" s="22"/>
      <x:c r="D17" s="23" t="str">
        <x:f>IF(A17="","",B17*C17)</x:f>
      </x:c>
      <x:c r="E17" s="18"/>
    </x:row>
    <x:row r="18" ht="38" customHeight="1">
      <x:c r="A18" s="18"/>
      <x:c r="B18" s="18"/>
      <x:c r="C18" s="22"/>
      <x:c r="D18" s="23" t="str">
        <x:f>IF(A18="","",B18*C18)</x:f>
      </x:c>
      <x:c r="E18" s="18"/>
    </x:row>
    <x:row r="19" ht="38" customHeight="1">
      <x:c r="A19" s="18"/>
      <x:c r="B19" s="18"/>
      <x:c r="C19" s="22"/>
      <x:c r="D19" s="23" t="str">
        <x:f>IF(A19="","",B19*C19)</x:f>
      </x:c>
      <x:c r="E19" s="18"/>
    </x:row>
    <x:row r="20" ht="38" customHeight="1">
      <x:c r="A20" s="18"/>
      <x:c r="B20" s="18"/>
      <x:c r="C20" s="22"/>
      <x:c r="D20" s="23" t="str">
        <x:f>IF(A20="","",B20*C20)</x:f>
      </x:c>
      <x:c r="E20" s="18"/>
    </x:row>
    <x:row r="21" ht="38" customHeight="1">
      <x:c r="A21" s="18"/>
      <x:c r="B21" s="18"/>
      <x:c r="C21" s="22"/>
      <x:c r="D21" s="23" t="str">
        <x:f>IF(A21="","",B21*C21)</x:f>
      </x:c>
      <x:c r="E21" s="18"/>
    </x:row>
    <x:row r="22" ht="38" customHeight="1">
      <x:c r="A22" s="18"/>
      <x:c r="B22" s="18"/>
      <x:c r="C22" s="22"/>
      <x:c r="D22" s="23" t="str">
        <x:f>IF(A22="","",B22*C22)</x:f>
      </x:c>
      <x:c r="E22" s="18"/>
    </x:row>
    <x:row r="23" ht="38" customHeight="1">
      <x:c r="A23" s="18"/>
      <x:c r="B23" s="18"/>
      <x:c r="C23" s="22"/>
      <x:c r="D23" s="23" t="str">
        <x:f>IF(A23="","",B23*C23)</x:f>
      </x:c>
      <x:c r="E23" s="18"/>
    </x:row>
    <x:row r="24" ht="38" customHeight="1">
      <x:c r="A24" s="18"/>
      <x:c r="B24" s="18"/>
      <x:c r="C24" s="22"/>
      <x:c r="D24" s="23" t="str">
        <x:f>IF(A24="","",B24*C24)</x:f>
      </x:c>
      <x:c r="E24" s="18"/>
    </x:row>
    <x:row r="25" ht="38" customHeight="1">
      <x:c r="A25" s="18"/>
      <x:c r="B25" s="18"/>
      <x:c r="C25" s="22"/>
      <x:c r="D25" s="23" t="str">
        <x:f>IF(A25="","",B25*C25)</x:f>
      </x:c>
      <x:c r="E25" s="18"/>
    </x:row>
    <x:row r="26" ht="38" customHeight="1">
      <x:c r="A26" s="18"/>
      <x:c r="B26" s="18"/>
      <x:c r="C26" s="22"/>
      <x:c r="D26" s="23" t="str">
        <x:f>IF(A26="","",B26*C26)</x:f>
      </x:c>
      <x:c r="E26" s="18"/>
    </x:row>
    <x:row r="27" ht="23" customHeight="1">
      <x:c r="A27" s="5"/>
      <x:c r="B27" s="5"/>
      <x:c r="C27" s="5"/>
      <x:c r="D27" s="5"/>
      <x:c r="E27" s="5"/>
    </x:row>
    <x:row r="28" ht="23" customHeight="1">
      <x:c r="A28" s="5" t="str">
        <x:v>DM check: 120 gp is recorded alongside starting gear. Confirm the starting method.</x:v>
      </x:c>
      <x:c r="B28" s="5"/>
      <x:c r="C28" s="5"/>
      <x:c r="D28" s="5"/>
      <x:c r="E28" s="5"/>
    </x:row>
    <x:row r="29" ht="23" customHeight="1">
      <x:c r="A29" s="5" t="str">
        <x:v>Do not automatically add the Noble’s 25 gp. Blank rows are available for new items.</x:v>
      </x:c>
      <x:c r="B29" s="5"/>
      <x:c r="C29" s="5"/>
      <x:c r="D29" s="5"/>
      <x:c r="E29" s="5"/>
    </x:row>
  </x:sheetData>
  <x:dataValidations count="1">
    <x:dataValidation type="whole" operator="between" sqref="B8:B26">
      <x:formula1>0</x:formula1>
      <x:formula2>10000</x:formula2>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7" hidden="0" customWidth="1"/>
    <x:col min="2" max="2" width="112" hidden="0" customWidth="1"/>
  </x:cols>
  <x:sheetData>
    <x:row r="1" ht="23" customHeight="1">
      <x:c r="A1" s="5"/>
      <x:c r="B1" s="5"/>
    </x:row>
    <x:row r="2" ht="30" customHeight="1">
      <x:c r="A2" s="6" t="str">
        <x:v>Bob’s journal</x:v>
      </x:c>
      <x:c r="B2" s="5"/>
    </x:row>
    <x:row r="3" ht="23" customHeight="1">
      <x:c r="A3" s="7"/>
      <x:c r="B3" s="7"/>
    </x:row>
    <x:row r="4" ht="23" customHeight="1">
      <x:c r="A4" s="5"/>
      <x:c r="B4" s="5"/>
    </x:row>
    <x:row r="5" ht="29" customHeight="1">
      <x:c r="A5" s="16" t="str">
        <x:v>Field</x:v>
      </x:c>
      <x:c r="B5" s="16" t="str">
        <x:v>Entry</x:v>
      </x:c>
    </x:row>
    <x:row r="6" ht="44" customHeight="1">
      <x:c r="A6" s="17" t="str">
        <x:v>Traits</x:v>
      </x:c>
      <x:c r="B6" s="18" t="str">
        <x:v>I proudly introduce myself before every battle: “I am Bob!” I act like a noble hero.</x:v>
      </x:c>
    </x:row>
    <x:row r="7" ht="44" customHeight="1">
      <x:c r="A7" s="17" t="str">
        <x:v>Ideals</x:v>
      </x:c>
      <x:c r="B7" s="18" t="str">
        <x:v>Freedom.</x:v>
      </x:c>
    </x:row>
    <x:row r="8" ht="44" customHeight="1">
      <x:c r="A8" s="17" t="str">
        <x:v>Bonds</x:v>
      </x:c>
      <x:c r="B8" s="18" t="str"/>
    </x:row>
    <x:row r="9" ht="44" customHeight="1">
      <x:c r="A9" s="17" t="str">
        <x:v>Flaws</x:v>
      </x:c>
      <x:c r="B9" s="18" t="str">
        <x:v>I rush into danger too quickly.</x:v>
      </x:c>
    </x:row>
    <x:row r="10" ht="44" customHeight="1">
      <x:c r="A10" s="17" t="str">
        <x:v>Languages</x:v>
      </x:c>
      <x:c r="B10" s="18" t="str">
        <x:v>Common, Draconic, Celestial</x:v>
      </x:c>
    </x:row>
    <x:row r="11" ht="44" customHeight="1">
      <x:c r="A11" s="17" t="str">
        <x:v>Proficiencies</x:v>
      </x:c>
      <x:c r="B11" s="18" t="str">
        <x:v>All armor; shields; simple weapons; martial weapons; playing cards.</x:v>
      </x:c>
    </x:row>
    <x:row r="12" ht="23" customHeight="1">
      <x:c r="A12" s="5"/>
      <x:c r="B12" s="5"/>
    </x:row>
    <x:row r="13" ht="570" customHeight="1">
      <x:c r="A13" s="25" t="str">
        <x:v>Adventure notes</x:v>
      </x:c>
      <x:c r="B13" s="18" t="str">
        <x:v>Imported from the June 17, 2026 character sheet and Greatsword Bob conversation. Uses the 2014 fifth-edition Paladin rules.
DM CHECK — The paper sheet lists 120 gp alongside starting gear. Rolled starting gold normally replaces starting equipment; confirm which method your table uses. Do not automatically add the Noble’s 25 gp.
Second martial weapon: not confirmed. Greatsword was confirmed in the starting equipment; now lost.
Fire resistance: halve fire damage. Position of Privilege: Noble background feature.
Resource counters start full because spent uses were not recorded. XP is set to 0 as a starting placeholder. Equipment weights of 0 mean not recorded, not weightless.
Inventory update — September 13, 2026: greatsword lost (0 carried); javelins reduced from 5 to 4, per Kai.
Encounter update — September 13, 2026 (Kai): initiative 19 (rolled 18 + 1). Cast Bless on the druid, Cat, and Taric, spending one 1st-level spell slot; 1 of 2 slots remains. Bob maintains concentration, up to 1 minute (10 rounds), unless it ends earlier. These three targets add 1d4 to attack rolls and saving throws; Bob is not a target. Pulled right arm; Kai confirmed no HP damage, so HP remains 15/20. No mechanical penalty was specified; any penalty needs a DM ruling.
Falling rocks — September 13, 2026 (Kai): took 2 damage, reducing HP from 15/20 to 13/20. Kai clarified that Bless had already ended. The druid, Cat, and Taric no longer receive its bonus; no concentration save was needed for this damage. One 1st-level spell slot remains.
Covered in blood and guts — September 13, 2026 (Kai): -2 Charisma until Bob takes a bath. Applied to the score: 14 to 12, modifier +1. Base score 14 is retained here for restoration after bathing. HP stays 13/20 and one 1st-level spell slot remains. The three prepared spells are retained; the reduced preparation limit of 2 needs a DM ruling. Divine Sense counters are unchanged pending the DM ruling on how this temporary effect affects its pool.
Spell selection — September 14, 2026 (Kai): Cure Wounds, Heroism, and Thunderous Smite replace Command, Purify Food and Drink, and Bless in the recorded list. This records the requested next preparation; no completed long rest, bath, healing, casting, or resource recovery is assumed. HP remains 13/20; one 1st-level slot remains. The current preparation limit is 2 with Charisma 12; all three choices are retained pending bathing (restoring Charisma 14 and limit 3) or the DM’s ruling. Heroism and Thunderous Smite cannot be concentrated on together.</x:v>
      </x:c>
    </x:row>
    <x:row r="14" ht="23" customHeight="1">
      <x:c r="A14" s="5"/>
      <x:c r="B14" s="5"/>
    </x:row>
    <x:row r="15" ht="29" customHeight="1">
      <x:c r="A15" s="16" t="str">
        <x:v>Custom field</x:v>
      </x:c>
      <x:c r="B15" s="16" t="str">
        <x:v>Entry</x:v>
      </x:c>
    </x:row>
    <x:row r="16" ht="58" customHeight="1">
      <x:c r="A16" s="18" t="str">
        <x:v>Fighting style</x:v>
      </x:c>
      <x:c r="B16" s="18" t="str">
        <x:v>Great Weapon Fighting — When a damage die for your two-handed melee weapon rolls 1 or 2, reroll it once. You must use the new result. Applies to both of your greatsword’s 2d6 weapon damage dice.</x:v>
      </x:c>
    </x:row>
    <x:row r="17" ht="90" customHeight="1">
      <x:c r="A17" s="18" t="str">
        <x:v>Divine Smite</x:v>
      </x:c>
      <x:c r="B17" s="18" t="str">
        <x:v>When you hit with a melee weapon attack, you may expend a 1st-level spell slot to deal 2d8 extra radiant damage, or 3d8 against an undead or fiend. Decide after the hit. Uses the same two spell slots as your prepared spells; slots return on a long rest. Great Weapon Fighting rerolls only the weapon damage dice, not Divine Smite dice.</x:v>
      </x:c>
    </x:row>
    <x:row r="18" ht="44" customHeight="1">
      <x:c r="A18" s="18" t="str">
        <x:v>Spellcasting rules — 2014</x:v>
      </x:c>
      <x:c r="B18" s="18" t="str">
        <x:v>Full casting restrictions, preparation, slots, armor, components, targeting, concentration, and sources are in the Spell details tab.</x:v>
      </x:c>
    </x:row>
    <x:row r="19" ht="72" customHeight="1">
      <x:c r="A19" s="17" t="str">
        <x:v>Covered in blood and guts</x:v>
      </x:c>
      <x:c r="B19" s="17" t="str">
        <x:v>Temporary -2 Charisma score until Bob takes a bath: base 14, current 12 (+1 modifier). Restore Charisma to 14 after the bath. Spell save DC 11; spell attack +3; Charisma save +3. Current prepared-spell limit is 2; all 3 selected spells are recorded pending the DM ruling on this temporary penalty.</x:v>
      </x:c>
    </x:row>
    <x:row r="20" ht="23" customHeight="1">
      <x:c r="A20" s="19" t="str">
        <x:v>Export context</x:v>
      </x:c>
      <x:c r="B20" s="5"/>
    </x:row>
    <x:row r="21" ht="82" customHeight="1">
      <x:c r="A21" s="17" t="str">
        <x:v>Snapshot</x:v>
      </x:c>
      <x:c r="B21" s="17" t="str">
        <x:v>September 13, 2026 (Asia/Shanghai). Level 2 update approved by Kai. HP 15/20, chain-mail AC 16, two hit dice available, Lay on Hands 10/10, two 1st-level spell slots, and three prepared spells. XP remains an unrecorded placeholder of 0; the level 2 XP threshold is 300 if using XP progression.</x:v>
      </x:c>
    </x:row>
    <x:row r="22" ht="63" customHeight="1">
      <x:c r="A22" s="17" t="str">
        <x:v>App</x:v>
      </x:c>
      <x:c r="B22" s="17" t="str">
        <x:v>https://speakkai.com/DND/</x:v>
      </x:c>
    </x:row>
    <x:row r="23" ht="63" customHeight="1">
      <x:c r="A23" s="17" t="str">
        <x:v>Original source</x:v>
      </x:c>
      <x:c r="B23" s="17" t="str">
        <x:v>Filled character sheet and Starting Equipment Choices / Greatsword Bob conversation, June 17, 2026. https://chatgpt.com/c/6a32aba7-8794-83ee-a07d-7d3b00c77e8d</x:v>
      </x:c>
    </x:row>
    <x:row r="24" ht="63" customHeight="1">
      <x:c r="A24" s="17" t="str">
        <x:v>Workbook behavior</x:v>
      </x:c>
      <x:c r="B24" s="17" t="str">
        <x:v>Standalone editable copy; changes do not sync with the website. Gold cells are inputs and gray cells calculate. Bonds remain blank. Great Weapon Fighting was added at Kai’s request.</x:v>
      </x:c>
    </x:row>
    <x:row r="25" ht="63" customHeight="1">
      <x:c r="A25" s="17" t="str">
        <x:v>Rules</x:v>
      </x:c>
      <x:c r="B25" s="17" t="str">
        <x:v>2014 fifth-edition, single-class Paladin and Dragonborn. HP, armor, and resource pools are manual inputs. Spells in the library are references, not currently prepared spells.</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 max="1" width="28" hidden="0" customWidth="1"/>
    <x:col min="2" max="2" width="112" hidden="0" customWidth="1"/>
  </x:cols>
  <x:sheetData>
    <x:row r="1" ht="30" customHeight="1">
      <x:c r="A1" s="30" t="str">
        <x:v>Bob’s detailed spell reference (2014)</x:v>
      </x:c>
      <x:c r="B1" s="30"/>
    </x:row>
    <x:row r="2" ht="44" customHeight="1">
      <x:c r="A2" s="28" t="str">
        <x:v>3 selections recorded; current preparation limit 2 (DM check). Two shared 1st-level slots; 1 remains. Heroism and Thunderous Smite cannot be maintained together. No rest or bath assumed.</x:v>
      </x:c>
      <x:c r="B2" s="28"/>
    </x:row>
    <x:row r="3" ht="23" customHeight="1">
      <x:c r="A3" s="32" t="str">
        <x:v>Rule / restriction</x:v>
      </x:c>
      <x:c r="B3" s="32" t="str">
        <x:v>Details</x:v>
      </x:c>
    </x:row>
    <x:row r="4" ht="15" hidden="0" customHeight="1">
      <x:c r="A4" s="40" t="str">
        <x:v>Cure Wounds</x:v>
      </x:c>
      <x:c r="B4" s="40" t="str">
        <x:v>Level 1; 1 action; Touch; Instantaneous; no concentration</x:v>
      </x:c>
    </x:row>
    <x:row r="5" ht="26.399999618530273" hidden="0" customHeight="1">
      <x:c r="A5" s="41" t="str">
        <x:v>School &amp; components</x:v>
      </x:c>
      <x:c r="B5" s="42" t="str">
        <x:v>1st-level evocation (2014). Verbal and somatic (V, S): speak and use at least one free hand for gestures. No material component or holy symbol is required. Not a ritual; no concentration.</x:v>
      </x:c>
    </x:row>
    <x:row r="6" ht="26.399999618530273" hidden="0" customHeight="1">
      <x:c r="A6" s="43" t="str">
        <x:v>Target</x:v>
      </x:c>
      <x:c r="B6" s="44" t="str">
        <x:v>Touch one creature, including yourself or a party member. Party members count as creatures. No attack roll, saving throw, or willing-target requirement is stated. You must be able to reach and touch the target; total cover blocks targeting.</x:v>
      </x:c>
    </x:row>
    <x:row r="7" ht="26.399999618530273" hidden="0" customHeight="1">
      <x:c r="A7" s="41" t="str">
        <x:v>Healing</x:v>
      </x:c>
      <x:c r="B7" s="42" t="str">
        <x:v>Restore 1d8 + your Charisma modifier hit points with a 1st-level slot. Healing cannot exceed the target’s maximum HP and does not grant temporary HP. Use your current modifier shown above; this is the 2014 version, not the 2024 2d8 version.</x:v>
      </x:c>
    </x:row>
    <x:row r="8" ht="39.599998474121094" hidden="0" customHeight="1">
      <x:c r="A8" s="43" t="str">
        <x:v>Restrictions</x:v>
      </x:c>
      <x:c r="B8" s="44" t="str">
        <x:v>No effect on undead or constructs. Does not revive a dead creature, regrow body parts, remove poison or disease, or automatically remove other conditions. A living creature at 0 HP regains consciousness when healing raises it above 0, unless another effect keeps it unconscious; its death-save successes and failures reset.</x:v>
      </x:c>
    </x:row>
    <x:row r="9" ht="26.399999618530273" hidden="0" customHeight="1">
      <x:c r="A9" s="41" t="str">
        <x:v>Timing &amp; duration</x:v>
      </x:c>
      <x:c r="B9" s="42" t="str">
        <x:v>The healing happens immediately and does not require ongoing concentration. Casting it does not itself end Heroism or Thunderous Smite. You cannot cast it on a turn when you cast a bonus-action spell under 2014 rules.</x:v>
      </x:c>
    </x:row>
    <x:row r="10" ht="15" hidden="0" customHeight="1">
      <x:c r="A10" s="43" t="str">
        <x:v>Higher slots</x:v>
      </x:c>
      <x:c r="B10" s="44" t="str">
        <x:v>Add 1d8 healing for each slot level above 1st; add your Charisma modifier only once. Bob has only 1st-level slots at Paladin level 2.</x:v>
      </x:c>
    </x:row>
    <x:row r="11" ht="15" hidden="0" customHeight="1">
      <x:c r="A11" s="41" t="str">
        <x:v>Source</x:v>
      </x:c>
      <x:c r="B11" s="42" t="str">
        <x:v>https://www.dnd5eapi.co/api/2014/spells/cure-wounds</x:v>
      </x:c>
    </x:row>
    <x:row r="12" ht="15" hidden="0" customHeight="1">
      <x:c r="A12" s="40" t="str">
        <x:v>Heroism</x:v>
      </x:c>
      <x:c r="B12" s="40" t="str">
        <x:v>Level 1; 1 action; Touch; Up to 1 minute; concentration</x:v>
      </x:c>
    </x:row>
    <x:row r="13" ht="15" hidden="0" customHeight="1">
      <x:c r="A13" s="41" t="str">
        <x:v>School &amp; components</x:v>
      </x:c>
      <x:c r="B13" s="42" t="str">
        <x:v>1st-level enchantment (2014). Verbal and somatic (V, S): speech and a free hand for gestures. No material or focus required. Not a ritual.</x:v>
      </x:c>
    </x:row>
    <x:row r="14" ht="39.599998474121094" hidden="0" customHeight="1">
      <x:c r="A14" s="43" t="str">
        <x:v>Target</x:v>
      </x:c>
      <x:c r="B14" s="44" t="str">
        <x:v>Touch one willing creature, including a willing party member or yourself. Party members count as creatures. No creature-type exclusion, attack roll, or saving throw is stated. You need a clear path and must touch the target when casting; afterward it can move away. You cannot transfer the spell to someone else without another cast.</x:v>
      </x:c>
    </x:row>
    <x:row r="15" ht="26.399999618530273" hidden="0" customHeight="1">
      <x:c r="A15" s="41" t="str">
        <x:v>Benefits &amp; timing</x:v>
      </x:c>
      <x:c r="B15" s="42" t="str">
        <x:v>The target is immune to being frightened for the duration. At the start of each of that target’s turns, it gains temporary HP equal to your Charisma modifier. This is not immediate healing on casting and is not triggered at the start of Bob’s turn unless Bob is the target.</x:v>
      </x:c>
    </x:row>
    <x:row r="16" ht="39.599998474121094" hidden="0" customHeight="1">
      <x:c r="A16" s="43" t="str">
        <x:v>Temporary HP restrictions</x:v>
      </x:c>
      <x:c r="B16" s="44" t="str">
        <x:v>Temporary HP do not stack or add up each round. When offered another pool, choose the existing pool or the new one. They absorb damage before normal HP and can coexist with full normal HP, but do not restore normal HP, wake a creature at 0 HP, or stabilize it. Damage absorbed by temporary HP still triggers a concentration save for the concentrating creature.</x:v>
      </x:c>
    </x:row>
    <x:row r="17" ht="39.599998474121094" hidden="0" customHeight="1">
      <x:c r="A17" s="41" t="str">
        <x:v>Duration &amp; ending</x:v>
      </x:c>
      <x:c r="B17" s="42" t="str">
        <x:v>Concentration up to 1 minute, normally 10 rounds. When Heroism ends, its frightened immunity and any remaining temporary HP from this spell end. It does not remove an underlying fear effect permanently; that effect can apply again if still active. Temporary HP from another source are not removed by Heroism ending.</x:v>
      </x:c>
    </x:row>
    <x:row r="18" ht="39.599998474121094" hidden="0" customHeight="1">
      <x:c r="A18" s="43" t="str">
        <x:v>Concentration conflict</x:v>
      </x:c>
      <x:c r="B18" s="44" t="str">
        <x:v>Casting Thunderous Smite or any other concentration spell ends your Heroism. Damage to Bob requires a Constitution concentration save, even if the protected target is someone else. Damage to another target does not itself make Bob save. Ordinary attacks, movement, and casting Cure Wounds do not themselves break concentration. See shared rules for all ending conditions.</x:v>
      </x:c>
    </x:row>
    <x:row r="19" ht="26.399999618530273" hidden="0" customHeight="1">
      <x:c r="A19" s="41" t="str">
        <x:v>Higher slots</x:v>
      </x:c>
      <x:c r="B19" s="42" t="str">
        <x:v>One additional willing creature per slot level above 1st; touch each target when casting. This does not increase temporary HP per target or duration. Bob cannot upcast at Paladin level 2.</x:v>
      </x:c>
    </x:row>
    <x:row r="20" ht="15" hidden="0" customHeight="1">
      <x:c r="A20" s="43" t="str">
        <x:v>Source</x:v>
      </x:c>
      <x:c r="B20" s="44" t="str">
        <x:v>https://dnd5e.wikidot.com/spell:heroism</x:v>
      </x:c>
    </x:row>
    <x:row r="21" ht="15" hidden="0" customHeight="1">
      <x:c r="A21" s="40" t="str">
        <x:v>Thunderous Smite</x:v>
      </x:c>
      <x:c r="B21" s="40" t="str">
        <x:v>Level 1; 1 bonus action; Self; Up to 1 minute; concentration</x:v>
      </x:c>
    </x:row>
    <x:row r="22" ht="26.399999618530273" hidden="0" customHeight="1">
      <x:c r="A22" s="43" t="str">
        <x:v>School &amp; components</x:v>
      </x:c>
      <x:c r="B22" s="44" t="str">
        <x:v>1st-level evocation, 2014 Player’s Handbook. Verbal (V) only: you must speak; no free-hand gesture, material, or holy symbol is required. Not a ritual. Concentration up to 1 minute, normally 10 rounds.</x:v>
      </x:c>
    </x:row>
    <x:row r="23" ht="39.599998474121094" hidden="0" customHeight="1">
      <x:c r="A23" s="41" t="str">
        <x:v>Cast before attacking</x:v>
      </x:c>
      <x:c r="B23" s="42" t="str">
        <x:v>Spend a bonus action and a spell slot before the hit you want to empower. You may then take the Attack action on that turn. This is the 2014 spell, not a spell cast as a reaction to hitting. You cannot cast Cure Wounds or Heroism on the same turn as this bonus-action spell; see shared casting rules.</x:v>
      </x:c>
    </x:row>
    <x:row r="24" ht="39.599998474121094" hidden="0" customHeight="1">
      <x:c r="A24" s="43" t="str">
        <x:v>Trigger &amp; damage</x:v>
      </x:c>
      <x:c r="B24" s="44" t="str">
        <x:v>Your first melee weapon attack that hits during the duration deals an extra 2d6 thunder damage. Roll the normal weapon attack, not your spell attack modifier. A miss does not trigger the extra damage; you can try again while concentration and duration last. Only the first qualifying hit benefits; subsequent hits need a new casting. After the hit there is no remaining benefit to maintain.</x:v>
      </x:c>
    </x:row>
    <x:row r="25" ht="39.599998474121094" hidden="0" customHeight="1">
      <x:c r="A25" s="41" t="str">
        <x:v>Push &amp; prone</x:v>
      </x:c>
      <x:c r="B25" s="42" t="str">
        <x:v>If that hit targets a creature, it also makes a Strength saving throw against your spell save DC. Failure pushes it 10 ft away from you and knocks it prone. Success prevents both push and prone but does not cancel the extra thunder damage. The spell states no size limit; creature immunities or specific traits can still matter. An object does not make this creature-only save.</x:v>
      </x:c>
    </x:row>
    <x:row r="26" ht="39.599998474121094" hidden="0" customHeight="1">
      <x:c r="A26" s="43" t="str">
        <x:v>Weapon restrictions</x:v>
      </x:c>
      <x:c r="B26" s="44" t="str">
        <x:v>A javelin used in melee qualifies; a thrown javelin or other ranged weapon attack does not trigger the spell. Bob’s lost greatsword is unavailable. Normal reach and attack restrictions still apply. The extra damage is thunder, not radiant, and damage resistance or immunity applies normally.</x:v>
      </x:c>
    </x:row>
    <x:row r="27" ht="52.79999923706055" hidden="0" customHeight="1">
      <x:c r="A27" s="41" t="str">
        <x:v>Noise &amp; positioning</x:v>
      </x:c>
      <x:c r="B27" s="42" t="str">
        <x:v>The empowered hit makes thunder audible within 300 ft; this can alert others and is not area damage. Forced movement from the push does not itself provoke opportunity attacks. After the push, check distance before using prone’s attack-roll effects: attacks from within 5 ft have advantage, farther attacks have disadvantage. A prone creature has disadvantage on its attacks and normally spends half its speed to stand.</x:v>
      </x:c>
    </x:row>
    <x:row r="28" ht="39.599998474121094" hidden="0" customHeight="1">
      <x:c r="A28" s="43" t="str">
        <x:v>Concentration &amp; expiry</x:v>
      </x:c>
      <x:c r="B28" s="44" t="str">
        <x:v>Casting this ends your Heroism or any other concentration spell. Casting another concentration spell, a failed concentration check, incapacitation, death, or voluntary ending stops this spell. If it expires or ends before a qualifying hit, the slot is still spent and there is no bonus damage. See shared rules for damage checks.</x:v>
      </x:c>
    </x:row>
    <x:row r="29" ht="52.79999923706055" hidden="0" customHeight="1">
      <x:c r="A29" s="41" t="str">
        <x:v>Other smites &amp; critical hits</x:v>
      </x:c>
      <x:c r="B29" s="42" t="str">
        <x:v>You can add the separate Divine Smite class feature to the same melee hit if you spend another spell slot. It is not another spell cast, so the bonus-action casting restriction does not forbid it. You need two available slots to fund both effects. On a critical hit, double the weapon’s damage dice and this spell’s extra dice (4d6 thunder); do not double flat modifiers. Great Weapon Fighting does not reroll the spell’s thunder dice.</x:v>
      </x:c>
    </x:row>
    <x:row r="30" ht="15" hidden="0" customHeight="1">
      <x:c r="A30" s="43" t="str">
        <x:v>Higher slots</x:v>
      </x:c>
      <x:c r="B30" s="44" t="str">
        <x:v>No increased damage, distance, or target count is listed for higher slots. Bob has only 1st-level slots at Paladin level 2.</x:v>
      </x:c>
    </x:row>
    <x:row r="31" ht="15" hidden="0" customHeight="1">
      <x:c r="A31" s="41" t="str">
        <x:v>Source</x:v>
      </x:c>
      <x:c r="B31" s="42" t="str">
        <x:v>https://dnd5e.wikidot.com/spell:thunderous-smite</x:v>
      </x:c>
    </x:row>
    <x:row r="32" ht="15" hidden="0" customHeight="1">
      <x:c r="A32" s="40" t="str">
        <x:v>Shared casting rules</x:v>
      </x:c>
      <x:c r="B32" s="40" t="str">
        <x:v>Applies to Bob’s 2014 Paladin spellcasting</x:v>
      </x:c>
    </x:row>
    <x:row r="33" ht="66" hidden="0" customHeight="1">
      <x:c r="A33" s="41" t="str">
        <x:v>Preparation</x:v>
      </x:c>
      <x:c r="B33" s="42" t="str">
        <x:v>Prepare Paladin spells of levels for which you have slots. The limit is Charisma modifier + half Paladin level rounded down, minimum 1 once spellcasting starts at level 2. Change the list after a long rest, with at least 1 minute of prayer and meditation per spell level for every spell on the new list. These three 1st-level selections require at least 3 minutes if all three are allowed. Bob currently has a limit of 2 because of the temporary Charisma penalty; all three requested choices are recorded pending bathing or a DM ruling. No completed rest or bath has been recorded for this selection. Casting a spell does not unprepare it.</x:v>
      </x:c>
    </x:row>
    <x:row r="34" ht="52.79999923706055" hidden="0" customHeight="1">
      <x:c r="A34" s="43" t="str">
        <x:v>Slots &amp; recovery</x:v>
      </x:c>
      <x:c r="B34" s="44" t="str">
        <x:v>Each cast of Cure Wounds, Heroism, or Thunderous Smite uses one slot of 1st level or higher. They and Divine Smite share Bob’s two 1st-level slots at level 2: two uses total in any combination after full recovery. See the live slot counter for remaining uses. A long rest restores spent slots; a short rest does not. A miss, successful save, early ending, or unused effect does not refund a spent slot. None of these three spells can be cast as a ritual.</x:v>
      </x:c>
    </x:row>
    <x:row r="35" ht="52.79999923706055" hidden="0" customHeight="1">
      <x:c r="A35" s="41" t="str">
        <x:v>Actions &amp; armor</x:v>
      </x:c>
      <x:c r="B35" s="42" t="str">
        <x:v>Cure Wounds and Heroism take 1 action; Thunderous Smite takes 1 bonus action before the qualifying hit. Under 2014 rules, casting any bonus-action spell on your turn limits other spells that turn to a cantrip with a casting time of 1 action. Thus Thunderous Smite and either other selected spell cannot be cast on the same turn. Taking the Attack action is allowed. Bob can cast in his chain mail because he is proficient; armor you lack proficiency in prevents spellcasting.</x:v>
      </x:c>
    </x:row>
    <x:row r="36" ht="39.599998474121094" hidden="0" customHeight="1">
      <x:c r="A36" s="43" t="str">
        <x:v>Speech &amp; hands</x:v>
      </x:c>
      <x:c r="B36" s="44" t="str">
        <x:v>All three spells need verbal components, so being gagged or inside magical silence prevents casting. Cure Wounds and Heroism also need somatic gestures with a free hand. A weapon-holding hand cannot freely make these gestures without a feature permitting it. Thunderous Smite requires only speech. A focus replaces eligible material components only; it does not replace speech or gestures.</x:v>
      </x:c>
    </x:row>
    <x:row r="37" ht="39.599998474121094" hidden="0" customHeight="1">
      <x:c r="A37" s="41" t="str">
        <x:v>Holy symbol</x:v>
      </x:c>
      <x:c r="B37" s="42" t="str">
        <x:v>A Paladin may use a holy symbol as a focus by holding it, wearing it visibly, or bearing it on a shield. Bob’s symbol form is unconfirmed. None of these three spells requires material components, so the symbol is not needed and does not remove the free-hand requirement for Cure Wounds or Heroism. For other spells, separately specified costly or consumed materials still must be supplied.</x:v>
      </x:c>
    </x:row>
    <x:row r="38" ht="52.79999923706055" hidden="0" customHeight="1">
      <x:c r="A38" s="43" t="str">
        <x:v>Choosing targets</x:v>
      </x:c>
      <x:c r="B38" s="44" t="str">
        <x:v>Obey each spell’s range, target type, willingness and any stated sight requirement. Total cover blocks targeting even if the target can be seen through an obstruction. Cure Wounds and Heroism require actual touch at casting, not a ranged spell attack; neither explicitly requires sight. Heroism requires willingness. Effects normally continue beyond casting range unless stated otherwise. Areas spread along unblocked lines from their origin; total cover excludes blocked parts.</x:v>
      </x:c>
    </x:row>
    <x:row r="39" ht="66" hidden="0" customHeight="1">
      <x:c r="A39" s="41" t="str">
        <x:v>Concentration</x:v>
      </x:c>
      <x:c r="B39" s="42" t="str">
        <x:v>Heroism and Thunderous Smite both require it; you cannot maintain both. Casting either ends the other immediately. Cure Wounds does not require concentration. Each separate source of damage to Bob requires a Constitution saving throw, DC 10 or half the damage taken rounded down, whichever is higher. Damage absorbed by temporary HP counts. Failure, incapacitation, death, or starting another concentration spell ends concentration. You can end it voluntarily without an action. The DM can require a DC 10 check for severe environmental disruption. Normal movement and attacks do not break it.</x:v>
      </x:c>
    </x:row>
    <x:row r="40" ht="66" hidden="0" customHeight="1">
      <x:c r="A40" s="43" t="str">
        <x:v>Saves versus attacks</x:v>
      </x:c>
      <x:c r="B40" s="44" t="str">
        <x:v>Spell save DC is 8 + proficiency bonus + Charisma modifier. Spell attack modifier is proficiency bonus + Charisma modifier. Cure Wounds and Heroism use neither a saving throw nor an attack roll. Thunderous Smite uses a normal melee weapon attack; its creature target then rolls Strength against your spell DC for push and prone only. Divine Smite is a class feature triggered by a melee weapon hit. A melee javelin qualifies for either smite; a thrown javelin does not. When an enemy casts at Bob, roll the saving throw that enemy spell requires against the enemy’s DC, not Bob’s spell save DC.</x:v>
      </x:c>
    </x:row>
    <x:row r="41" ht="79.19999694824219" hidden="0" customHeight="1">
      <x:c r="A41" s="41" t="str">
        <x:v>Rules sources</x:v>
      </x:c>
      <x:c r="B41" s="42" t="str">
        <x:v>Rules and practical notes paraphrased from 2014 fifth edition. Cure Wounds, Heroism, and general casting: SRD 5.1 by Wizards of the Coast LLC, licensed under CC BY 4.0, https://creativecommons.org/licenses/by/4.0/ . SRD: https://media.wizards.com/2023/downloads/dnd/SRD_CC_v5.1.pdf . Casting: https://www.dnd5eapi.co/api/2014/rule-sections/casting-a-spell . Paladin: https://www.dnd5eapi.co/api/2014/classes/paladin . Thunderous Smite: 2014 Player’s Handbook, reference https://dnd5e.wikidot.com/spell:thunderous-smite . Heroism higher slots: https://dnd5e.wikidot.com/spell:heroism . Specific traits and DM rulings can change interactions.</x:v>
      </x:c>
    </x:row>
    <x:row r="42" ht="39.599998474121094" hidden="0" customHeight="1">
      <x:c r="A42" s="28"/>
      <x:c r="B42" s="28"/>
    </x:row>
    <x:row r="43" ht="66" hidden="0" customHeight="1">
      <x:c r="A43" s="28"/>
      <x:c r="B43" s="28"/>
    </x:row>
    <x:row r="44">
      <x:c r="A44" s="28"/>
      <x:c r="B44" s="28"/>
    </x:row>
    <x:row r="45">
      <x:c r="A45" s="28"/>
      <x:c r="B45" s="28"/>
    </x:row>
    <x:row r="46">
      <x:c r="A46" s="28"/>
      <x:c r="B46" s="28"/>
    </x:row>
    <x:row r="47">
      <x:c r="A47" s="28"/>
      <x:c r="B47" s="28"/>
    </x:row>
    <x:row r="48">
      <x:c r="A48" s="28"/>
      <x:c r="B48" s="28"/>
    </x:row>
    <x:row r="49">
      <x:c r="A49" s="28"/>
      <x:c r="B49" s="28"/>
    </x:row>
    <x:row r="50">
      <x:c r="A50" s="28"/>
      <x:c r="B50" s="28"/>
    </x:row>
    <x:row r="51">
      <x:c r="A51" s="28"/>
      <x:c r="B51" s="28"/>
    </x:row>
    <x:row r="52">
      <x:c r="A52" s="28"/>
      <x:c r="B52" s="28"/>
    </x:row>
    <x:row r="53">
      <x:c r="A53" s="28"/>
      <x:c r="B53" s="28"/>
    </x:row>
    <x:row r="54">
      <x:c r="A54" s="28"/>
      <x:c r="B54" s="28"/>
    </x:row>
    <x:row r="55">
      <x:c r="A55" s="28"/>
      <x:c r="B55" s="28"/>
    </x:row>
    <x:row r="56">
      <x:c r="A56" s="28"/>
      <x:c r="B56" s="28"/>
    </x:row>
    <x:row r="57">
      <x:c r="A57" s="28"/>
      <x:c r="B57" s="28"/>
    </x:row>
    <x:row r="58">
      <x:c r="A58" s="28"/>
      <x:c r="B58" s="28"/>
    </x:row>
    <x:row r="59">
      <x:c r="A59" s="28"/>
      <x:c r="B59" s="28"/>
    </x:row>
    <x:row r="60">
      <x:c r="A60" s="28"/>
      <x:c r="B60" s="28"/>
    </x:row>
  </x:sheetData>
  <x:mergeCells>
    <x:mergeCell ref="A1:B1"/>
    <x:mergeCell ref="A2:B2"/>
  </x:mergeCells>
  <x:pageMargins left="0.7" right="0.7" top="0.75" bottom="0.75" header="0.3" footer="0.3"/>
</x:worksheet>
</file>