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7bb3486e0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" sheetId="1" r:id="R5f6a7583897040b7"/>
    <x:sheet xmlns:r="http://schemas.openxmlformats.org/officeDocument/2006/relationships" name="Spellbook" sheetId="2" r:id="Rd24ad15df7a14624"/>
    <x:sheet xmlns:r="http://schemas.openxmlformats.org/officeDocument/2006/relationships" name="Inventory" sheetId="3" r:id="R515385797db54ef7"/>
    <x:sheet xmlns:r="http://schemas.openxmlformats.org/officeDocument/2006/relationships" name="Journal" sheetId="4" r:id="R8543f4c9fbf6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+0;-0;0"/>
    <x:numFmt numFmtId="202" formatCode="0.0"/>
  </x:numFmts>
  <x:fonts count="7">
    <x:font>
      <x:sz val="11"/>
      <x:name val="Carlito"/>
    </x:font>
    <x:font>
      <x:sz val="11"/>
      <x:color rgb="FF203447"/>
      <x:name val="Arial"/>
    </x:font>
    <x:font>
      <x:b/>
      <x:sz val="17"/>
      <x:color rgb="FF182F43"/>
      <x:name val="Arial"/>
    </x:font>
    <x:font>
      <x:sz val="11"/>
      <x:color rgb="FF617181"/>
      <x:name val="Arial"/>
    </x:font>
    <x:font>
      <x:i/>
      <x:sz val="11"/>
      <x:color rgb="FFB38B3B"/>
      <x:name val="Arial"/>
    </x:font>
    <x:font>
      <x:b/>
      <x:sz val="11"/>
      <x:color rgb="FFFFFFFF"/>
      <x:name val="Arial"/>
    </x:font>
    <x:font>
      <x:b/>
      <x:sz val="11"/>
      <x:color rgb="FF182F4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6DC"/>
      </x:patternFill>
    </x:fill>
    <x:fill>
      <x:patternFill patternType="solid">
        <x:fgColor rgb="FFEDF2F5"/>
      </x:patternFill>
    </x:fill>
    <x:fill>
      <x:patternFill patternType="solid">
        <x:fgColor rgb="FF182F43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B38B3B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A02424"/>
      </x:font>
      <x:fill>
        <x:patternFill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aedf40cfc4b77" /><Relationship Type="http://schemas.openxmlformats.org/officeDocument/2006/relationships/theme" Target="/xl/theme/theme1.xml" Id="Rea0d92e7263e46d9" /><Relationship Type="http://schemas.openxmlformats.org/officeDocument/2006/relationships/sharedStrings" Target="/xl/sharedStrings.xml" Id="R0c2d988fd67d43a1" /><Relationship Type="http://schemas.openxmlformats.org/officeDocument/2006/relationships/worksheet" Target="/xl/worksheets/sheet1.xml" Id="R5f6a7583897040b7" /><Relationship Type="http://schemas.openxmlformats.org/officeDocument/2006/relationships/worksheet" Target="/xl/worksheets/sheet2.xml" Id="Rd24ad15df7a14624" /><Relationship Type="http://schemas.openxmlformats.org/officeDocument/2006/relationships/worksheet" Target="/xl/worksheets/sheet3.xml" Id="R515385797db54ef7" /><Relationship Type="http://schemas.openxmlformats.org/officeDocument/2006/relationships/worksheet" Target="/xl/worksheets/sheet4.xml" Id="R8543f4c9fbf642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bf2eaddf44e456e" /></Relationships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4</xdr:row>
      <xdr:rowOff>0</xdr:rowOff>
    </xdr:from>
    <xdr:ext cx="2095500" cy="314325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f2eaddf44e45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ed59d7c1914621" /></Relationships>
</file>

<file path=xl/worksheets/sheet1.xml><?xml version="1.0" encoding="utf-8"?>
<x:worksheet xmlns:x="http://schemas.openxmlformats.org/spreadsheetml/2006/main">
  <x:sheetPr>
    <x:tabColor rgb="FF182F43"/>
  </x:sheetPr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4" hidden="0" customWidth="1"/>
    <x:col min="4" max="4" width="18" hidden="0" customWidth="1"/>
    <x:col min="5" max="5" width="17" hidden="0" customWidth="1"/>
    <x:col min="6" max="6" width="3" hidden="0" customWidth="1"/>
    <x:col min="7" max="7" width="25" hidden="0" customWidth="1"/>
    <x:col min="8" max="8" width="16" hidden="0" customWidth="1"/>
    <x:col min="9" max="9" width="15" hidden="0" customWidth="1"/>
    <x:col min="10" max="10" width="17" hidden="0" customWidth="1"/>
    <x:col min="11" max="11" width="32" hidden="0" customWidth="1"/>
  </x:cols>
  <x:sheetData>
    <x:row r="1" ht="23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6" t="str">
        <x:v>Bob the Paladin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ht="23" customHeight="1">
      <x:c r="A4" s="8" t="str">
        <x:v>Gold cells are editable. Gray cells calculate.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23" customHeight="1">
      <x:c r="A6" s="5" t="str">
        <x:v>Name</x:v>
      </x:c>
      <x:c r="B6" s="9" t="str">
        <x:v>Bob</x:v>
      </x:c>
      <x:c r="C6" s="5"/>
      <x:c r="D6" s="5"/>
      <x:c r="E6" s="5"/>
      <x:c r="F6" s="5"/>
      <x:c r="G6" s="5"/>
      <x:c r="H6" s="5"/>
      <x:c r="I6" s="5"/>
      <x:c r="J6" s="12" t="str">
        <x:v>“I am Bob!”</x:v>
      </x:c>
      <x:c r="K6" s="5"/>
    </x:row>
    <x:row r="7" ht="23" customHeight="1">
      <x:c r="A7" s="5" t="str">
        <x:v>Player</x:v>
      </x:c>
      <x:c r="B7" s="9" t="str">
        <x:v>Kai</x:v>
      </x:c>
      <x:c r="C7" s="5"/>
      <x:c r="D7" s="5"/>
      <x:c r="E7" s="5"/>
      <x:c r="F7" s="5"/>
      <x:c r="G7" s="5"/>
      <x:c r="H7" s="5"/>
      <x:c r="I7" s="5"/>
      <x:c r="J7" s="5"/>
      <x:c r="K7" s="5"/>
    </x:row>
    <x:row r="8" ht="23" customHeight="1">
      <x:c r="A8" s="5" t="str">
        <x:v>Race</x:v>
      </x:c>
      <x:c r="B8" s="9" t="str">
        <x:v>Dragonborn</x:v>
      </x:c>
      <x:c r="C8" s="5"/>
      <x:c r="D8" s="5"/>
      <x:c r="E8" s="5"/>
      <x:c r="F8" s="5"/>
      <x:c r="G8" s="5"/>
      <x:c r="H8" s="5"/>
      <x:c r="I8" s="5"/>
      <x:c r="J8" s="5"/>
      <x:c r="K8" s="5"/>
    </x:row>
    <x:row r="9" ht="23" customHeight="1">
      <x:c r="A9" s="5" t="str">
        <x:v>Class</x:v>
      </x:c>
      <x:c r="B9" s="9" t="str">
        <x:v>Paladin</x:v>
      </x:c>
      <x:c r="C9" s="5"/>
      <x:c r="D9" s="5"/>
      <x:c r="E9" s="5"/>
      <x:c r="F9" s="5"/>
      <x:c r="G9" s="5"/>
      <x:c r="H9" s="5"/>
      <x:c r="I9" s="5"/>
      <x:c r="J9" s="5"/>
      <x:c r="K9" s="5"/>
    </x:row>
    <x:row r="10" ht="23" customHeight="1">
      <x:c r="A10" s="5" t="str">
        <x:v>Level</x:v>
      </x:c>
      <x:c r="B10" s="9" t="n">
        <x:v>2</x:v>
      </x:c>
      <x:c r="C10" s="5"/>
      <x:c r="D10" s="5" t="str">
        <x:v>Proficiency</x:v>
      </x:c>
      <x:c r="E10" s="11" t="n">
        <x:f>2+INT((B10-1)/4)</x:f>
        <x:v>2</x:v>
      </x:c>
      <x:c r="F10" s="5"/>
      <x:c r="G10" s="5"/>
      <x:c r="H10" s="5"/>
      <x:c r="I10" s="5"/>
      <x:c r="J10" s="5"/>
      <x:c r="K10" s="5"/>
    </x:row>
    <x:row r="11" ht="23" customHeight="1">
      <x:c r="A11" s="5" t="str">
        <x:v>Background</x:v>
      </x:c>
      <x:c r="B11" s="9" t="str">
        <x:v>Noble</x:v>
      </x:c>
      <x:c r="C11" s="5"/>
      <x:c r="D11" s="5"/>
      <x:c r="E11" s="5"/>
      <x:c r="F11" s="5"/>
      <x:c r="G11" s="5"/>
      <x:c r="H11" s="5"/>
      <x:c r="I11" s="5"/>
      <x:c r="J11" s="5"/>
      <x:c r="K11" s="5"/>
    </x:row>
    <x:row r="12" ht="23" customHeight="1">
      <x:c r="A12" s="5" t="str">
        <x:v>Alignment</x:v>
      </x:c>
      <x:c r="B12" s="9" t="str">
        <x:v>Chaotic Neutral</x:v>
      </x:c>
      <x:c r="C12" s="5"/>
      <x:c r="D12" s="5"/>
      <x:c r="E12" s="5"/>
      <x:c r="F12" s="5"/>
      <x:c r="G12" s="5"/>
      <x:c r="H12" s="5"/>
      <x:c r="I12" s="5"/>
      <x:c r="J12" s="5"/>
      <x:c r="K12" s="5"/>
    </x:row>
    <x:row r="13" ht="23" customHeight="1">
      <x:c r="A13" s="5" t="str">
        <x:v>XP</x:v>
      </x:c>
      <x:c r="B13" s="9" t="n">
        <x:v>0</x:v>
      </x:c>
      <x:c r="C13" s="5"/>
      <x:c r="D13" s="5"/>
      <x:c r="E13" s="5"/>
      <x:c r="F13" s="5"/>
      <x:c r="G13" s="5"/>
      <x:c r="H13" s="5"/>
      <x:c r="I13" s="5"/>
      <x:c r="J13" s="5"/>
      <x:c r="K13" s="5"/>
    </x:row>
    <x:row r="14" ht="23" customHeight="1">
      <x:c r="A14" s="5" t="str">
        <x:v>Hit die</x:v>
      </x:c>
      <x:c r="B14" s="5" t="str">
        <x:v>d10</x:v>
      </x:c>
      <x:c r="C14" s="5"/>
      <x:c r="D14" s="5"/>
      <x:c r="E14" s="5"/>
      <x:c r="F14" s="5"/>
      <x:c r="G14" s="5"/>
      <x:c r="H14" s="5"/>
      <x:c r="I14" s="5"/>
      <x:c r="J14" s="5"/>
      <x:c r="K14" s="5"/>
    </x:row>
    <x:row r="15" ht="23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</x:row>
    <x:row r="16" ht="23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</x:row>
    <x:row r="17" ht="29" customHeight="1">
      <x:c r="A17" s="16" t="str">
        <x:v>Ability</x:v>
      </x:c>
      <x:c r="B17" s="16" t="str">
        <x:v>Score</x:v>
      </x:c>
      <x:c r="C17" s="16" t="str">
        <x:v>Modifier</x:v>
      </x:c>
      <x:c r="D17" s="16" t="str">
        <x:v>Proficient save</x:v>
      </x:c>
      <x:c r="E17" s="16" t="str">
        <x:v>Save bonus</x:v>
      </x:c>
      <x:c r="F17" s="5"/>
      <x:c r="G17" s="5"/>
      <x:c r="H17" s="5"/>
      <x:c r="I17" s="5"/>
      <x:c r="J17" s="5"/>
      <x:c r="K17" s="5"/>
    </x:row>
    <x:row r="18" ht="23" customHeight="1">
      <x:c r="A18" s="5" t="str">
        <x:v>STR</x:v>
      </x:c>
      <x:c r="B18" s="9" t="n">
        <x:v>17</x:v>
      </x:c>
      <x:c r="C18" s="11" t="n">
        <x:f>INT((B18-10)/2)</x:f>
        <x:v>3</x:v>
      </x:c>
      <x:c r="D18" s="9" t="str">
        <x:v>No</x:v>
      </x:c>
      <x:c r="E18" s="11" t="n">
        <x:f>C18+IF(D18="Yes",$E$10,0)</x:f>
        <x:v>3</x:v>
      </x:c>
      <x:c r="F18" s="5"/>
      <x:c r="G18" s="5"/>
      <x:c r="H18" s="5"/>
      <x:c r="I18" s="5"/>
      <x:c r="J18" s="5"/>
      <x:c r="K18" s="5"/>
    </x:row>
    <x:row r="19" ht="23" customHeight="1">
      <x:c r="A19" s="5" t="str">
        <x:v>DEX</x:v>
      </x:c>
      <x:c r="B19" s="9" t="n">
        <x:v>12</x:v>
      </x:c>
      <x:c r="C19" s="11" t="n">
        <x:f>INT((B19-10)/2)</x:f>
        <x:v>1</x:v>
      </x:c>
      <x:c r="D19" s="9" t="str">
        <x:v>No</x:v>
      </x:c>
      <x:c r="E19" s="11" t="n">
        <x:f>C19+IF(D19="Yes",$E$10,0)</x:f>
        <x:v>1</x:v>
      </x:c>
      <x:c r="F19" s="5"/>
      <x:c r="G19" s="5"/>
      <x:c r="H19" s="5"/>
      <x:c r="I19" s="5"/>
      <x:c r="J19" s="5"/>
      <x:c r="K19" s="5"/>
    </x:row>
    <x:row r="20" ht="23" customHeight="1">
      <x:c r="A20" s="5" t="str">
        <x:v>CON</x:v>
      </x:c>
      <x:c r="B20" s="9" t="n">
        <x:v>13</x:v>
      </x:c>
      <x:c r="C20" s="11" t="n">
        <x:f>INT((B20-10)/2)</x:f>
        <x:v>1</x:v>
      </x:c>
      <x:c r="D20" s="9" t="str">
        <x:v>No</x:v>
      </x:c>
      <x:c r="E20" s="11" t="n">
        <x:f>C20+IF(D20="Yes",$E$10,0)</x:f>
        <x:v>1</x:v>
      </x:c>
      <x:c r="F20" s="5"/>
      <x:c r="G20" s="5"/>
      <x:c r="H20" s="5"/>
      <x:c r="I20" s="5"/>
      <x:c r="J20" s="5"/>
      <x:c r="K20" s="5"/>
    </x:row>
    <x:row r="21" ht="29" customHeight="1">
      <x:c r="A21" s="5" t="str">
        <x:v>INT</x:v>
      </x:c>
      <x:c r="B21" s="9" t="n">
        <x:v>8</x:v>
      </x:c>
      <x:c r="C21" s="11" t="n">
        <x:f>INT((B21-10)/2)</x:f>
        <x:v>-1</x:v>
      </x:c>
      <x:c r="D21" s="9" t="str">
        <x:v>No</x:v>
      </x:c>
      <x:c r="E21" s="11" t="n">
        <x:f>C21+IF(D21="Yes",$E$10,0)</x:f>
        <x:v>-1</x:v>
      </x:c>
      <x:c r="F21" s="5"/>
      <x:c r="G21" s="16" t="str">
        <x:v>Combat</x:v>
      </x:c>
      <x:c r="H21" s="16" t="str">
        <x:v>Current</x:v>
      </x:c>
      <x:c r="I21" s="5"/>
      <x:c r="J21" s="5"/>
      <x:c r="K21" s="5"/>
    </x:row>
    <x:row r="22" ht="23" customHeight="1">
      <x:c r="A22" s="5" t="str">
        <x:v>WIS</x:v>
      </x:c>
      <x:c r="B22" s="9" t="n">
        <x:v>10</x:v>
      </x:c>
      <x:c r="C22" s="11" t="n">
        <x:f>INT((B22-10)/2)</x:f>
        <x:v>0</x:v>
      </x:c>
      <x:c r="D22" s="9" t="str">
        <x:v>Yes</x:v>
      </x:c>
      <x:c r="E22" s="11" t="n">
        <x:f>C22+IF(D22="Yes",$E$10,0)</x:f>
        <x:v>2</x:v>
      </x:c>
      <x:c r="F22" s="5"/>
      <x:c r="G22" s="5" t="str">
        <x:v>Current HP</x:v>
      </x:c>
      <x:c r="H22" s="9" t="n">
        <x:v>15</x:v>
      </x:c>
      <x:c r="I22" s="5"/>
      <x:c r="J22" s="5"/>
      <x:c r="K22" s="5"/>
    </x:row>
    <x:row r="23" ht="60" customHeight="1">
      <x:c r="A23" s="5" t="str">
        <x:v>CHA</x:v>
      </x:c>
      <x:c r="B23" s="9" t="n">
        <x:v>14</x:v>
      </x:c>
      <x:c r="C23" s="11" t="n">
        <x:f>INT((B23-10)/2)</x:f>
        <x:v>2</x:v>
      </x:c>
      <x:c r="D23" s="9" t="str">
        <x:v>Yes</x:v>
      </x:c>
      <x:c r="E23" s="11" t="n">
        <x:f>C23+IF(D23="Yes",$E$10,0)</x:f>
        <x:v>4</x:v>
      </x:c>
      <x:c r="F23" s="5"/>
      <x:c r="G23" s="5" t="str">
        <x:v>Maximum HP</x:v>
      </x:c>
      <x:c r="H23" s="9" t="n">
        <x:v>20</x:v>
      </x:c>
      <x:c r="I23" s="5"/>
      <x:c r="J23" s="17" t="str">
        <x:v>Chain mail equipped: AC 16. Heavy armor imposes disadvantage on Stealth.</x:v>
      </x:c>
      <x:c r="K23" s="17"/>
    </x:row>
    <x:row r="24" ht="23" customHeight="1">
      <x:c r="A24" s="5"/>
      <x:c r="B24" s="5"/>
      <x:c r="C24" s="5"/>
      <x:c r="D24" s="5"/>
      <x:c r="E24" s="5"/>
      <x:c r="F24" s="5"/>
      <x:c r="G24" s="5" t="str">
        <x:v>Temporary HP</x:v>
      </x:c>
      <x:c r="H24" s="9" t="n">
        <x:v>0</x:v>
      </x:c>
      <x:c r="I24" s="5"/>
      <x:c r="J24" s="5"/>
      <x:c r="K24" s="5"/>
    </x:row>
    <x:row r="25" ht="23" customHeight="1">
      <x:c r="A25" s="5"/>
      <x:c r="B25" s="5"/>
      <x:c r="C25" s="5"/>
      <x:c r="D25" s="5"/>
      <x:c r="E25" s="5"/>
      <x:c r="F25" s="5"/>
      <x:c r="G25" s="5" t="str">
        <x:v>Armor class</x:v>
      </x:c>
      <x:c r="H25" s="9" t="n">
        <x:v>16</x:v>
      </x:c>
      <x:c r="I25" s="5"/>
      <x:c r="J25" s="5"/>
      <x:c r="K25" s="5"/>
    </x:row>
    <x:row r="26" ht="29" customHeight="1">
      <x:c r="A26" s="16" t="str">
        <x:v>Skill</x:v>
      </x:c>
      <x:c r="B26" s="16" t="str">
        <x:v>Ability</x:v>
      </x:c>
      <x:c r="C26" s="16" t="str">
        <x:v>Proficient</x:v>
      </x:c>
      <x:c r="D26" s="16" t="str">
        <x:v>Bonus</x:v>
      </x:c>
      <x:c r="E26" s="5"/>
      <x:c r="F26" s="5"/>
      <x:c r="G26" s="5" t="str">
        <x:v>Speed (ft)</x:v>
      </x:c>
      <x:c r="H26" s="9" t="n">
        <x:v>30</x:v>
      </x:c>
      <x:c r="I26" s="5"/>
      <x:c r="J26" s="5"/>
      <x:c r="K26" s="5"/>
    </x:row>
    <x:row r="27" ht="23" customHeight="1">
      <x:c r="A27" s="5" t="str">
        <x:v>Acrobatics</x:v>
      </x:c>
      <x:c r="B27" s="5" t="str">
        <x:v>DEX</x:v>
      </x:c>
      <x:c r="C27" s="9" t="str">
        <x:v>No</x:v>
      </x:c>
      <x:c r="D27" s="11" t="n">
        <x:f>INDEX($C$18:$C$23,MATCH(B27,$A$18:$A$23,0))+IF(C27="Yes",$E$10,0)</x:f>
        <x:v>1</x:v>
      </x:c>
      <x:c r="E27" s="5"/>
      <x:c r="F27" s="5"/>
      <x:c r="G27" s="5" t="str">
        <x:v>Hit dice left</x:v>
      </x:c>
      <x:c r="H27" s="9" t="n">
        <x:v>2</x:v>
      </x:c>
      <x:c r="I27" s="5"/>
      <x:c r="J27" s="5"/>
      <x:c r="K27" s="5"/>
    </x:row>
    <x:row r="28" ht="23" customHeight="1">
      <x:c r="A28" s="5" t="str">
        <x:v>Animal Handling</x:v>
      </x:c>
      <x:c r="B28" s="5" t="str">
        <x:v>WIS</x:v>
      </x:c>
      <x:c r="C28" s="9" t="str">
        <x:v>No</x:v>
      </x:c>
      <x:c r="D28" s="11" t="n">
        <x:f>INDEX($C$18:$C$23,MATCH(B28,$A$18:$A$23,0))+IF(C28="Yes",$E$10,0)</x:f>
        <x:v>0</x:v>
      </x:c>
      <x:c r="E28" s="5"/>
      <x:c r="F28" s="5"/>
      <x:c r="G28" s="5" t="str">
        <x:v>Death successes</x:v>
      </x:c>
      <x:c r="H28" s="9" t="n">
        <x:v>0</x:v>
      </x:c>
      <x:c r="I28" s="5"/>
      <x:c r="J28" s="17" t="str">
        <x:v>Divine Smite: spend a spell slot after a melee weapon hit for +2d8 radiant, or +3d8 against undead/fiends. See Journal.</x:v>
      </x:c>
      <x:c r="K28" s="17"/>
    </x:row>
    <x:row r="29" ht="23" customHeight="1">
      <x:c r="A29" s="5" t="str">
        <x:v>Arcana</x:v>
      </x:c>
      <x:c r="B29" s="5" t="str">
        <x:v>INT</x:v>
      </x:c>
      <x:c r="C29" s="9" t="str">
        <x:v>No</x:v>
      </x:c>
      <x:c r="D29" s="11" t="n">
        <x:f>INDEX($C$18:$C$23,MATCH(B29,$A$18:$A$23,0))+IF(C29="Yes",$E$10,0)</x:f>
        <x:v>-1</x:v>
      </x:c>
      <x:c r="E29" s="5"/>
      <x:c r="F29" s="5"/>
      <x:c r="G29" s="5" t="str">
        <x:v>Death failures</x:v>
      </x:c>
      <x:c r="H29" s="9" t="n">
        <x:v>0</x:v>
      </x:c>
      <x:c r="I29" s="5"/>
      <x:c r="J29" s="17"/>
      <x:c r="K29" s="17"/>
    </x:row>
    <x:row r="30" ht="23" customHeight="1">
      <x:c r="A30" s="5" t="str">
        <x:v>Athletics</x:v>
      </x:c>
      <x:c r="B30" s="5" t="str">
        <x:v>STR</x:v>
      </x:c>
      <x:c r="C30" s="9" t="str">
        <x:v>Yes</x:v>
      </x:c>
      <x:c r="D30" s="11" t="n">
        <x:f>INDEX($C$18:$C$23,MATCH(B30,$A$18:$A$23,0))+IF(C30="Yes",$E$10,0)</x:f>
        <x:v>5</x:v>
      </x:c>
      <x:c r="E30" s="5"/>
      <x:c r="F30" s="5"/>
      <x:c r="G30" s="5" t="str">
        <x:v>Inspiration</x:v>
      </x:c>
      <x:c r="H30" s="9" t="str">
        <x:v>No</x:v>
      </x:c>
      <x:c r="I30" s="5"/>
      <x:c r="J30" s="17"/>
      <x:c r="K30" s="17"/>
    </x:row>
    <x:row r="31" ht="23" customHeight="1">
      <x:c r="A31" s="5" t="str">
        <x:v>Deception</x:v>
      </x:c>
      <x:c r="B31" s="5" t="str">
        <x:v>CHA</x:v>
      </x:c>
      <x:c r="C31" s="9" t="str">
        <x:v>No</x:v>
      </x:c>
      <x:c r="D31" s="11" t="n">
        <x:f>INDEX($C$18:$C$23,MATCH(B31,$A$18:$A$23,0))+IF(C31="Yes",$E$10,0)</x:f>
        <x:v>2</x:v>
      </x:c>
      <x:c r="E31" s="5"/>
      <x:c r="F31" s="5"/>
      <x:c r="G31" s="5" t="str">
        <x:v>Initiative</x:v>
      </x:c>
      <x:c r="H31" s="11" t="n">
        <x:f>C19</x:f>
        <x:v>1</x:v>
      </x:c>
      <x:c r="I31" s="5"/>
      <x:c r="J31" s="17"/>
      <x:c r="K31" s="17"/>
    </x:row>
    <x:row r="32" ht="23" customHeight="1">
      <x:c r="A32" s="5" t="str">
        <x:v>History</x:v>
      </x:c>
      <x:c r="B32" s="5" t="str">
        <x:v>INT</x:v>
      </x:c>
      <x:c r="C32" s="9" t="str">
        <x:v>Yes</x:v>
      </x:c>
      <x:c r="D32" s="11" t="n">
        <x:f>INDEX($C$18:$C$23,MATCH(B32,$A$18:$A$23,0))+IF(C32="Yes",$E$10,0)</x:f>
        <x:v>1</x:v>
      </x:c>
      <x:c r="E32" s="5"/>
      <x:c r="F32" s="5"/>
      <x:c r="G32" s="5" t="str">
        <x:v>Passive perception</x:v>
      </x:c>
      <x:c r="H32" s="10" t="n">
        <x:f>10+D38</x:f>
        <x:v>10</x:v>
      </x:c>
      <x:c r="I32" s="5"/>
      <x:c r="J32" s="5"/>
      <x:c r="K32" s="5"/>
    </x:row>
    <x:row r="33" ht="23" customHeight="1">
      <x:c r="A33" s="5" t="str">
        <x:v>Insight</x:v>
      </x:c>
      <x:c r="B33" s="5" t="str">
        <x:v>WIS</x:v>
      </x:c>
      <x:c r="C33" s="9" t="str">
        <x:v>No</x:v>
      </x:c>
      <x:c r="D33" s="11" t="n">
        <x:f>INDEX($C$18:$C$23,MATCH(B33,$A$18:$A$23,0))+IF(C33="Yes",$E$10,0)</x:f>
        <x:v>0</x:v>
      </x:c>
      <x:c r="E33" s="5"/>
      <x:c r="F33" s="5"/>
      <x:c r="G33" s="5"/>
      <x:c r="H33" s="5"/>
      <x:c r="I33" s="5"/>
      <x:c r="J33" s="5"/>
      <x:c r="K33" s="5"/>
    </x:row>
    <x:row r="34" ht="23" customHeight="1">
      <x:c r="A34" s="5" t="str">
        <x:v>Intimidation</x:v>
      </x:c>
      <x:c r="B34" s="5" t="str">
        <x:v>CHA</x:v>
      </x:c>
      <x:c r="C34" s="9" t="str">
        <x:v>Yes</x:v>
      </x:c>
      <x:c r="D34" s="11" t="n">
        <x:f>INDEX($C$18:$C$23,MATCH(B34,$A$18:$A$23,0))+IF(C34="Yes",$E$10,0)</x:f>
        <x:v>4</x:v>
      </x:c>
      <x:c r="E34" s="5"/>
      <x:c r="F34" s="5"/>
      <x:c r="G34" s="5"/>
      <x:c r="H34" s="5"/>
      <x:c r="I34" s="5"/>
      <x:c r="J34" s="5"/>
      <x:c r="K34" s="5"/>
    </x:row>
    <x:row r="35" ht="29" customHeight="1">
      <x:c r="A35" s="5" t="str">
        <x:v>Investigation</x:v>
      </x:c>
      <x:c r="B35" s="5" t="str">
        <x:v>INT</x:v>
      </x:c>
      <x:c r="C35" s="9" t="str">
        <x:v>No</x:v>
      </x:c>
      <x:c r="D35" s="11" t="n">
        <x:f>INDEX($C$18:$C$23,MATCH(B35,$A$18:$A$23,0))+IF(C35="Yes",$E$10,0)</x:f>
        <x:v>-1</x:v>
      </x:c>
      <x:c r="E35" s="5"/>
      <x:c r="F35" s="5"/>
      <x:c r="G35" s="16" t="str">
        <x:v>Resource</x:v>
      </x:c>
      <x:c r="H35" s="16" t="str">
        <x:v>Remaining</x:v>
      </x:c>
      <x:c r="I35" s="16" t="str">
        <x:v>Maximum</x:v>
      </x:c>
      <x:c r="J35" s="16" t="str">
        <x:v>Recharge</x:v>
      </x:c>
      <x:c r="K35" s="16" t="str">
        <x:v>Effect</x:v>
      </x:c>
    </x:row>
    <x:row r="36" ht="84" customHeight="1">
      <x:c r="A36" s="5" t="str">
        <x:v>Medicine</x:v>
      </x:c>
      <x:c r="B36" s="5" t="str">
        <x:v>WIS</x:v>
      </x:c>
      <x:c r="C36" s="9" t="str">
        <x:v>No</x:v>
      </x:c>
      <x:c r="D36" s="11" t="n">
        <x:f>INDEX($C$18:$C$23,MATCH(B36,$A$18:$A$23,0))+IF(C36="Yes",$E$10,0)</x:f>
        <x:v>0</x:v>
      </x:c>
      <x:c r="E36" s="5"/>
      <x:c r="F36" s="5"/>
      <x:c r="G36" s="17" t="str">
        <x:v>Fire Breath</x:v>
      </x:c>
      <x:c r="H36" s="18" t="n">
        <x:v>1</x:v>
      </x:c>
      <x:c r="I36" s="18" t="n">
        <x:v>1</x:v>
      </x:c>
      <x:c r="J36" s="17" t="str">
        <x:v>Short or long rest</x:v>
      </x:c>
      <x:c r="K36" s="17" t="str">
        <x:v>15 ft cone · Dexterity save · half damage on success.</x:v>
      </x:c>
    </x:row>
    <x:row r="37" ht="84" customHeight="1">
      <x:c r="A37" s="5" t="str">
        <x:v>Nature</x:v>
      </x:c>
      <x:c r="B37" s="5" t="str">
        <x:v>INT</x:v>
      </x:c>
      <x:c r="C37" s="9" t="str">
        <x:v>No</x:v>
      </x:c>
      <x:c r="D37" s="11" t="n">
        <x:f>INDEX($C$18:$C$23,MATCH(B37,$A$18:$A$23,0))+IF(C37="Yes",$E$10,0)</x:f>
        <x:v>-1</x:v>
      </x:c>
      <x:c r="E37" s="5"/>
      <x:c r="F37" s="5"/>
      <x:c r="G37" s="17" t="str">
        <x:v>Divine Sense</x:v>
      </x:c>
      <x:c r="H37" s="18" t="n">
        <x:v>3</x:v>
      </x:c>
      <x:c r="I37" s="18" t="n">
        <x:v>3</x:v>
      </x:c>
      <x:c r="J37" s="17" t="str">
        <x:v>Long rest</x:v>
      </x:c>
      <x:c r="K37" s="17" t="str">
        <x:v>Sense celestials, fiends and undead within 60 ft, except behind total cover, until the end of your next turn.</x:v>
      </x:c>
    </x:row>
    <x:row r="38" ht="84" customHeight="1">
      <x:c r="A38" s="5" t="str">
        <x:v>Perception</x:v>
      </x:c>
      <x:c r="B38" s="5" t="str">
        <x:v>WIS</x:v>
      </x:c>
      <x:c r="C38" s="9" t="str">
        <x:v>No</x:v>
      </x:c>
      <x:c r="D38" s="11" t="n">
        <x:f>INDEX($C$18:$C$23,MATCH(B38,$A$18:$A$23,0))+IF(C38="Yes",$E$10,0)</x:f>
        <x:v>0</x:v>
      </x:c>
      <x:c r="E38" s="5"/>
      <x:c r="F38" s="5"/>
      <x:c r="G38" s="17" t="str">
        <x:v>Lay on Hands</x:v>
      </x:c>
      <x:c r="H38" s="18" t="n">
        <x:v>10</x:v>
      </x:c>
      <x:c r="I38" s="18" t="n">
        <x:v>10</x:v>
      </x:c>
      <x:c r="J38" s="17" t="str">
        <x:v>Long rest</x:v>
      </x:c>
      <x:c r="K38" s="17" t="str">
        <x:v>Touch to restore HP from the pool. Spend 5 points to cure one disease or neutralize one poison.</x:v>
      </x:c>
    </x:row>
    <x:row r="39" ht="23" customHeight="1">
      <x:c r="A39" s="5" t="str">
        <x:v>Performance</x:v>
      </x:c>
      <x:c r="B39" s="5" t="str">
        <x:v>CHA</x:v>
      </x:c>
      <x:c r="C39" s="9" t="str">
        <x:v>No</x:v>
      </x:c>
      <x:c r="D39" s="11" t="n">
        <x:f>INDEX($C$18:$C$23,MATCH(B39,$A$18:$A$23,0))+IF(C39="Yes",$E$10,0)</x:f>
        <x:v>2</x:v>
      </x:c>
      <x:c r="E39" s="5"/>
      <x:c r="F39" s="5"/>
      <x:c r="G39" s="5"/>
      <x:c r="H39" s="5"/>
      <x:c r="I39" s="5"/>
      <x:c r="J39" s="5"/>
      <x:c r="K39" s="5"/>
    </x:row>
    <x:row r="40" ht="23" customHeight="1">
      <x:c r="A40" s="5" t="str">
        <x:v>Persuasion</x:v>
      </x:c>
      <x:c r="B40" s="5" t="str">
        <x:v>CHA</x:v>
      </x:c>
      <x:c r="C40" s="9" t="str">
        <x:v>Yes</x:v>
      </x:c>
      <x:c r="D40" s="11" t="n">
        <x:f>INDEX($C$18:$C$23,MATCH(B40,$A$18:$A$23,0))+IF(C40="Yes",$E$10,0)</x:f>
        <x:v>4</x:v>
      </x:c>
      <x:c r="E40" s="5"/>
      <x:c r="F40" s="5"/>
      <x:c r="G40" s="5"/>
      <x:c r="H40" s="5"/>
      <x:c r="I40" s="5"/>
      <x:c r="J40" s="5"/>
      <x:c r="K40" s="5"/>
    </x:row>
    <x:row r="41" ht="23" customHeight="1">
      <x:c r="A41" s="5" t="str">
        <x:v>Religion</x:v>
      </x:c>
      <x:c r="B41" s="5" t="str">
        <x:v>INT</x:v>
      </x:c>
      <x:c r="C41" s="9" t="str">
        <x:v>No</x:v>
      </x:c>
      <x:c r="D41" s="11" t="n">
        <x:f>INDEX($C$18:$C$23,MATCH(B41,$A$18:$A$23,0))+IF(C41="Yes",$E$10,0)</x:f>
        <x:v>-1</x:v>
      </x:c>
      <x:c r="E41" s="5"/>
      <x:c r="F41" s="5"/>
      <x:c r="G41" s="19" t="str">
        <x:v>Fire resistance</x:v>
      </x:c>
      <x:c r="H41" s="5"/>
      <x:c r="I41" s="5"/>
      <x:c r="J41" s="5"/>
      <x:c r="K41" s="5"/>
    </x:row>
    <x:row r="42" ht="23" customHeight="1">
      <x:c r="A42" s="5" t="str">
        <x:v>Sleight of Hand</x:v>
      </x:c>
      <x:c r="B42" s="5" t="str">
        <x:v>DEX</x:v>
      </x:c>
      <x:c r="C42" s="9" t="str">
        <x:v>No</x:v>
      </x:c>
      <x:c r="D42" s="11" t="n">
        <x:f>INDEX($C$18:$C$23,MATCH(B42,$A$18:$A$23,0))+IF(C42="Yes",$E$10,0)</x:f>
        <x:v>1</x:v>
      </x:c>
      <x:c r="E42" s="5"/>
      <x:c r="F42" s="5"/>
      <x:c r="G42" s="5" t="str">
        <x:v>Half damage from fire.</x:v>
      </x:c>
      <x:c r="H42" s="5"/>
      <x:c r="I42" s="5"/>
      <x:c r="J42" s="5"/>
      <x:c r="K42" s="5"/>
    </x:row>
    <x:row r="43" ht="23" customHeight="1">
      <x:c r="A43" s="5" t="str">
        <x:v>Stealth</x:v>
      </x:c>
      <x:c r="B43" s="5" t="str">
        <x:v>DEX</x:v>
      </x:c>
      <x:c r="C43" s="9" t="str">
        <x:v>No</x:v>
      </x:c>
      <x:c r="D43" s="11" t="n">
        <x:f>INDEX($C$18:$C$23,MATCH(B43,$A$18:$A$23,0))+IF(C43="Yes",$E$10,0)</x:f>
        <x:v>1</x:v>
      </x:c>
      <x:c r="E43" s="5"/>
      <x:c r="F43" s="5"/>
      <x:c r="G43" s="5"/>
      <x:c r="H43" s="5"/>
      <x:c r="I43" s="5"/>
      <x:c r="J43" s="5"/>
      <x:c r="K43" s="5"/>
    </x:row>
    <x:row r="44" ht="23" customHeight="1">
      <x:c r="A44" s="5" t="str">
        <x:v>Survival</x:v>
      </x:c>
      <x:c r="B44" s="5" t="str">
        <x:v>WIS</x:v>
      </x:c>
      <x:c r="C44" s="9" t="str">
        <x:v>No</x:v>
      </x:c>
      <x:c r="D44" s="11" t="n">
        <x:f>INDEX($C$18:$C$23,MATCH(B44,$A$18:$A$23,0))+IF(C44="Yes",$E$10,0)</x:f>
        <x:v>0</x:v>
      </x:c>
      <x:c r="E44" s="5"/>
      <x:c r="F44" s="5"/>
      <x:c r="G44" s="19" t="str">
        <x:v>Position of Privilege</x:v>
      </x:c>
      <x:c r="H44" s="5"/>
      <x:c r="I44" s="5"/>
      <x:c r="J44" s="5"/>
      <x:c r="K44" s="5"/>
    </x:row>
    <x:row r="45" ht="23" customHeight="1">
      <x:c r="A45" s="5"/>
      <x:c r="B45" s="5"/>
      <x:c r="C45" s="5"/>
      <x:c r="D45" s="5"/>
      <x:c r="E45" s="5"/>
      <x:c r="F45" s="5"/>
      <x:c r="G45" s="5" t="str">
        <x:v>Noble background feature.</x:v>
      </x:c>
      <x:c r="H45" s="5"/>
      <x:c r="I45" s="5"/>
      <x:c r="J45" s="5"/>
      <x:c r="K45" s="5"/>
    </x:row>
    <x:row r="46" ht="23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</x:row>
    <x:row r="47" ht="29" customHeight="1">
      <x:c r="A47" s="16" t="str">
        <x:v>Attack</x:v>
      </x:c>
      <x:c r="B47" s="16" t="str">
        <x:v>Attack / DC</x:v>
      </x:c>
      <x:c r="C47" s="16" t="str">
        <x:v>Dice</x:v>
      </x:c>
      <x:c r="D47" s="16" t="str">
        <x:v>Damage bonus</x:v>
      </x:c>
      <x:c r="E47" s="16" t="str">
        <x:v>Damage type</x:v>
      </x:c>
      <x:c r="F47" s="5"/>
      <x:c r="G47" s="5"/>
      <x:c r="H47" s="5"/>
      <x:c r="I47" s="5"/>
      <x:c r="J47" s="5"/>
      <x:c r="K47" s="5"/>
    </x:row>
    <x:row r="48" ht="23" customHeight="1">
      <x:c r="A48" s="5" t="str">
        <x:f>IF(Inventory!B8&gt;0,"Greatsword","Greatsword (lost)")</x:f>
        <x:v>Greatsword (lost)</x:v>
      </x:c>
      <x:c r="B48" s="11" t="n">
        <x:f>C18+E10</x:f>
        <x:v>5</x:v>
      </x:c>
      <x:c r="C48" s="5" t="str">
        <x:v>2d6</x:v>
      </x:c>
      <x:c r="D48" s="11" t="n">
        <x:f>C18</x:f>
        <x:v>3</x:v>
      </x:c>
      <x:c r="E48" s="5" t="str">
        <x:v>Slashing</x:v>
      </x:c>
      <x:c r="F48" s="5"/>
      <x:c r="G48" s="5" t="str">
        <x:f>IF(Inventory!B8&gt;0,"Greatsword: two-handed, heavy. Great Weapon Fighting (see Journal).","Greatsword lost: attack unavailable until recovered or replaced.")</x:f>
        <x:v>Greatsword lost: attack unavailable until recovered or replaced.</x:v>
      </x:c>
      <x:c r="H48" s="5"/>
      <x:c r="I48" s="5"/>
      <x:c r="J48" s="5"/>
      <x:c r="K48" s="5"/>
    </x:row>
    <x:row r="49" ht="23" customHeight="1">
      <x:c r="A49" s="5" t="str">
        <x:v>Javelin</x:v>
      </x:c>
      <x:c r="B49" s="11" t="n">
        <x:f>B48</x:f>
        <x:v>5</x:v>
      </x:c>
      <x:c r="C49" s="5" t="str">
        <x:v>1d6</x:v>
      </x:c>
      <x:c r="D49" s="11" t="n">
        <x:f>D48</x:f>
        <x:v>3</x:v>
      </x:c>
      <x:c r="E49" s="5" t="str">
        <x:v>Piercing</x:v>
      </x:c>
      <x:c r="F49" s="5"/>
      <x:c r="G49" s="5" t="str">
        <x:f>"Javelins carried: "&amp;Inventory!B9&amp;". Range 30/120 ft."</x:f>
        <x:v>Javelins carried: 4. Range 30/120 ft.</x:v>
      </x:c>
      <x:c r="H49" s="5"/>
      <x:c r="I49" s="5"/>
      <x:c r="J49" s="5"/>
      <x:c r="K49" s="5"/>
    </x:row>
    <x:row r="50" ht="23" customHeight="1">
      <x:c r="A50" s="5" t="str">
        <x:v>Fire Breath</x:v>
      </x:c>
      <x:c r="B50" s="10" t="n">
        <x:f>8+E10+C20</x:f>
        <x:v>11</x:v>
      </x:c>
      <x:c r="C50" s="10" t="str">
        <x:f>IF(B10&gt;=16,5,IF(B10&gt;=11,4,IF(B10&gt;=6,3,2)))&amp;"d6"</x:f>
        <x:v>2d6</x:v>
      </x:c>
      <x:c r="D50" s="5" t="n">
        <x:v>0</x:v>
      </x:c>
      <x:c r="E50" s="5" t="str">
        <x:v>Fire</x:v>
      </x:c>
      <x:c r="F50" s="5"/>
      <x:c r="G50" s="5" t="str">
        <x:v>Fire Breath: DC shown, Dexterity save, 15 ft cone.</x:v>
      </x:c>
      <x:c r="H50" s="5"/>
      <x:c r="I50" s="5"/>
      <x:c r="J50" s="5"/>
      <x:c r="K50" s="5"/>
    </x:row>
    <x:row r="51" ht="23" customHeight="1">
      <x:c r="A51" s="5"/>
      <x:c r="B51" s="5"/>
      <x:c r="C51" s="5"/>
      <x:c r="D51" s="5"/>
      <x:c r="E51" s="5"/>
      <x:c r="F51" s="5"/>
      <x:c r="G51" s="5" t="str">
        <x:v>Half damage on a successful save.</x:v>
      </x:c>
      <x:c r="H51" s="5"/>
      <x:c r="I51" s="5"/>
      <x:c r="J51" s="5"/>
      <x:c r="K51" s="5"/>
    </x:row>
  </x:sheetData>
  <x:mergeCells>
    <x:mergeCell ref="J23:K25"/>
    <x:mergeCell ref="J28:K31"/>
  </x:mergeCells>
  <x:dataValidations count="9">
    <x:dataValidation type="whole" operator="between" sqref="B10">
      <x:formula1>1</x:formula1>
      <x:formula2>20</x:formula2>
    </x:dataValidation>
    <x:dataValidation type="whole" operator="between" sqref="B13">
      <x:formula1>0</x:formula1>
      <x:formula2>1000000</x:formula2>
    </x:dataValidation>
    <x:dataValidation type="whole" operator="between" sqref="B18:B23">
      <x:formula1>1</x:formula1>
      <x:formula2>30</x:formula2>
    </x:dataValidation>
    <x:dataValidation type="list" sqref="D18:D23">
      <x:formula1>"Yes,No"</x:formula1>
    </x:dataValidation>
    <x:dataValidation type="list" sqref="C27:C44">
      <x:formula1>"Yes,No"</x:formula1>
    </x:dataValidation>
    <x:dataValidation type="whole" operator="between" sqref="H22:H27">
      <x:formula1>0</x:formula1>
      <x:formula2>1000000</x:formula2>
    </x:dataValidation>
    <x:dataValidation type="whole" operator="between" sqref="H28:H29">
      <x:formula1>0</x:formula1>
      <x:formula2>3</x:formula2>
    </x:dataValidation>
    <x:dataValidation type="list" sqref="H30">
      <x:formula1>"Yes,No"</x:formula1>
    </x:dataValidation>
    <x:dataValidation type="whole" operator="between" sqref="H36:I38">
      <x:formula1>0</x:formula1>
      <x:formula2>10000</x:formula2>
    </x:dataValidation>
  </x:dataValidations>
  <x:pageMargins left="0.7" right="0.7" top="0.75" bottom="0.75" header="0.3" footer="0.3"/>
  <x:drawing xmlns:r="http://schemas.openxmlformats.org/officeDocument/2006/relationships" r:id="R75ed59d7c191462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3" hidden="0" customWidth="1"/>
    <x:col min="3" max="3" width="21" hidden="0" customWidth="1"/>
    <x:col min="4" max="4" width="19" hidden="0" customWidth="1"/>
    <x:col min="5" max="5" width="22" hidden="0" customWidth="1"/>
    <x:col min="6" max="6" width="20" hidden="0" customWidth="1"/>
    <x:col min="7" max="7" width="19" hidden="0" customWidth="1"/>
    <x:col min="8" max="8" width="70" hidden="0" customWidth="1"/>
  </x:cols>
  <x:sheetData>
    <x:row r="1" ht="23" customHeight="1">
      <x:c r="A1" s="5"/>
      <x:c r="B1" s="5"/>
      <x:c r="C1" s="5"/>
      <x:c r="D1" s="5"/>
      <x:c r="E1" s="5"/>
      <x:c r="F1" s="5"/>
      <x:c r="G1" s="5"/>
      <x:c r="H1" s="5"/>
    </x:row>
    <x:row r="2" ht="30" customHeight="1">
      <x:c r="A2" s="6" t="str">
        <x:v>Spellbook</x:v>
      </x:c>
      <x:c r="B2" s="5"/>
      <x:c r="C2" s="5"/>
      <x:c r="D2" s="5"/>
      <x:c r="E2" s="5"/>
      <x:c r="F2" s="5"/>
      <x:c r="G2" s="5"/>
      <x:c r="H2" s="5"/>
    </x:row>
    <x:row r="3" ht="23" customHeight="1">
      <x:c r="A3" s="7"/>
      <x:c r="B3" s="7"/>
      <x:c r="C3" s="7"/>
      <x:c r="D3" s="7"/>
      <x:c r="E3" s="7"/>
      <x:c r="F3" s="7"/>
      <x:c r="G3" s="7"/>
      <x:c r="H3" s="7"/>
    </x:row>
    <x:row r="4" ht="23" customHeight="1">
      <x:c r="A4" s="20" t="str">
        <x:f>IF(Character!B10&lt;2,"Spellcasting begins at Paladin level 2.","Prepared spells and Divine Smite share your spell slots. Restore slots on a long rest.")</x:f>
        <x:v>Prepared spells and Divine Smite share your spell slots. Restore slots on a long rest.</x:v>
      </x:c>
      <x:c r="B4" s="5"/>
      <x:c r="C4" s="5"/>
      <x:c r="D4" s="5"/>
      <x:c r="E4" s="5"/>
      <x:c r="F4" s="5"/>
      <x:c r="G4" s="5"/>
      <x:c r="H4" s="5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29" customHeight="1">
      <x:c r="A6" s="16" t="str">
        <x:v>Slot level</x:v>
      </x:c>
      <x:c r="B6" s="16" t="str">
        <x:v>Maximum</x:v>
      </x:c>
      <x:c r="C6" s="16" t="str">
        <x:v>Used</x:v>
      </x:c>
      <x:c r="D6" s="16" t="str">
        <x:v>Remaining</x:v>
      </x:c>
      <x:c r="E6" s="5"/>
      <x:c r="F6" s="5" t="str">
        <x:v>Spell save DC</x:v>
      </x:c>
      <x:c r="G6" s="10" t="n">
        <x:f>IF(Character!B10&lt;2,"Not unlocked",8+Character!E10+Character!C23)</x:f>
        <x:v>12</x:v>
      </x:c>
      <x:c r="H6" s="5"/>
    </x:row>
    <x:row r="7" ht="23" customHeight="1">
      <x:c r="A7" s="5" t="n">
        <x:v>1</x:v>
      </x:c>
      <x:c r="B7" s="10" t="n">
        <x:f>INDEX($B$37:$F$56,Character!$B$10,A7)</x:f>
        <x:v>2</x:v>
      </x:c>
      <x:c r="C7" s="9" t="n">
        <x:v>0</x:v>
      </x:c>
      <x:c r="D7" s="10" t="n">
        <x:f>B7-C7</x:f>
        <x:v>2</x:v>
      </x:c>
      <x:c r="E7" s="5"/>
      <x:c r="F7" s="5" t="str">
        <x:v>Spell attack</x:v>
      </x:c>
      <x:c r="G7" s="11" t="n">
        <x:f>IF(Character!B10&lt;2,"Not unlocked",Character!E10+Character!C23)</x:f>
        <x:v>4</x:v>
      </x:c>
      <x:c r="H7" s="5"/>
    </x:row>
    <x:row r="8" ht="23" customHeight="1">
      <x:c r="A8" s="5" t="n">
        <x:v>2</x:v>
      </x:c>
      <x:c r="B8" s="10" t="n">
        <x:f>INDEX($B$37:$F$56,Character!$B$10,A8)</x:f>
        <x:v>0</x:v>
      </x:c>
      <x:c r="C8" s="9" t="n">
        <x:v>0</x:v>
      </x:c>
      <x:c r="D8" s="10" t="n">
        <x:f>B8-C8</x:f>
        <x:v>0</x:v>
      </x:c>
      <x:c r="E8" s="5"/>
      <x:c r="F8" s="5" t="str">
        <x:v>Prepared limit</x:v>
      </x:c>
      <x:c r="G8" s="10" t="n">
        <x:f>IF(Character!B10&lt;2,0,MAX(1,Character!C23+INT(Character!B10/2)))</x:f>
        <x:v>3</x:v>
      </x:c>
      <x:c r="H8" s="5"/>
    </x:row>
    <x:row r="9" ht="23" customHeight="1">
      <x:c r="A9" s="5" t="n">
        <x:v>3</x:v>
      </x:c>
      <x:c r="B9" s="10" t="n">
        <x:f>INDEX($B$37:$F$56,Character!$B$10,A9)</x:f>
        <x:v>0</x:v>
      </x:c>
      <x:c r="C9" s="9" t="n">
        <x:v>0</x:v>
      </x:c>
      <x:c r="D9" s="10" t="n">
        <x:f>B9-C9</x:f>
        <x:v>0</x:v>
      </x:c>
      <x:c r="E9" s="5"/>
      <x:c r="F9" s="5" t="str">
        <x:v>Prepared count</x:v>
      </x:c>
      <x:c r="G9" s="10" t="n">
        <x:f>COUNTIF(G15:G19,"Yes")</x:f>
        <x:v>3</x:v>
      </x:c>
      <x:c r="H9" s="5"/>
    </x:row>
    <x:row r="10" ht="23" customHeight="1">
      <x:c r="A10" s="5" t="n">
        <x:v>4</x:v>
      </x:c>
      <x:c r="B10" s="10" t="n">
        <x:f>INDEX($B$37:$F$56,Character!$B$10,A10)</x:f>
        <x:v>0</x:v>
      </x:c>
      <x:c r="C10" s="9" t="n">
        <x:v>0</x:v>
      </x:c>
      <x:c r="D10" s="10" t="n">
        <x:f>B10-C10</x:f>
        <x:v>0</x:v>
      </x:c>
      <x:c r="E10" s="5"/>
      <x:c r="F10" s="5" t="str">
        <x:v>Preparation status</x:v>
      </x:c>
      <x:c r="G10" s="10" t="str">
        <x:f>IF(G9&gt;G8,"Over limit","Within limit")</x:f>
        <x:v>Within limit</x:v>
      </x:c>
      <x:c r="H10" s="5"/>
    </x:row>
    <x:row r="11" ht="23" customHeight="1">
      <x:c r="A11" s="5" t="n">
        <x:v>5</x:v>
      </x:c>
      <x:c r="B11" s="10" t="n">
        <x:f>INDEX($B$37:$F$56,Character!$B$10,A11)</x:f>
        <x:v>0</x:v>
      </x:c>
      <x:c r="C11" s="9" t="n">
        <x:v>0</x:v>
      </x:c>
      <x:c r="D11" s="10" t="n">
        <x:f>B11-C11</x:f>
        <x:v>0</x:v>
      </x:c>
      <x:c r="E11" s="5"/>
      <x:c r="F11" s="5"/>
      <x:c r="G11" s="5"/>
      <x:c r="H11" s="5"/>
    </x:row>
    <x:row r="12" ht="23" customHeight="1">
      <x:c r="A12" s="5"/>
      <x:c r="B12" s="5"/>
      <x:c r="C12" s="5"/>
      <x:c r="D12" s="5"/>
      <x:c r="E12" s="5"/>
      <x:c r="F12" s="5" t="str">
        <x:v>Spellcasting ability</x:v>
      </x:c>
      <x:c r="G12" s="5" t="str">
        <x:v>Charisma</x:v>
      </x:c>
      <x:c r="H12" s="5"/>
    </x:row>
    <x:row r="13" ht="23" customHeight="1">
      <x:c r="A13" s="19" t="str">
        <x:v>Bob’s recorded spells</x:v>
      </x:c>
      <x:c r="B13" s="5"/>
      <x:c r="C13" s="5"/>
      <x:c r="D13" s="5"/>
      <x:c r="E13" s="5"/>
      <x:c r="F13" s="5"/>
      <x:c r="G13" s="5"/>
      <x:c r="H13" s="5"/>
    </x:row>
    <x:row r="14" ht="29" customHeight="1">
      <x:c r="A14" s="16" t="str">
        <x:v>Spell</x:v>
      </x:c>
      <x:c r="B14" s="16" t="str">
        <x:v>Level</x:v>
      </x:c>
      <x:c r="C14" s="16" t="str">
        <x:v>Casting</x:v>
      </x:c>
      <x:c r="D14" s="16" t="str">
        <x:v>Range</x:v>
      </x:c>
      <x:c r="E14" s="16" t="str">
        <x:v>Duration</x:v>
      </x:c>
      <x:c r="F14" s="16" t="str">
        <x:v>Concentration</x:v>
      </x:c>
      <x:c r="G14" s="16" t="str">
        <x:v>Prepared</x:v>
      </x:c>
      <x:c r="H14" s="16" t="str">
        <x:v>Description</x:v>
      </x:c>
    </x:row>
    <x:row r="15" ht="50" customHeight="1">
      <x:c r="A15" s="18" t="str">
        <x:v>Command</x:v>
      </x:c>
      <x:c r="B15" s="18" t="n">
        <x:v>1</x:v>
      </x:c>
      <x:c r="C15" s="18" t="str">
        <x:v>1 action</x:v>
      </x:c>
      <x:c r="D15" s="18" t="str">
        <x:v>60 ft</x:v>
      </x:c>
      <x:c r="E15" s="18" t="str">
        <x:v>1 round</x:v>
      </x:c>
      <x:c r="F15" s="18" t="str">
        <x:v>No</x:v>
      </x:c>
      <x:c r="G15" s="18" t="str">
        <x:v>Yes</x:v>
      </x:c>
      <x:c r="H15" s="18" t="str">
        <x:v>Give a one-word command. A target that understands it makes a Wisdom save; restrictions apply.</x:v>
      </x:c>
    </x:row>
    <x:row r="16" ht="90" customHeight="1">
      <x:c r="A16" s="18" t="str">
        <x:v>Purify Food and Drink</x:v>
      </x:c>
      <x:c r="B16" s="18" t="n">
        <x:v>1</x:v>
      </x:c>
      <x:c r="C16" s="18" t="str">
        <x:v>1 action</x:v>
      </x:c>
      <x:c r="D16" s="18" t="str">
        <x:v>10 ft</x:v>
      </x:c>
      <x:c r="E16" s="18" t="str">
        <x:v>Instantaneous</x:v>
      </x:c>
      <x:c r="F16" s="18" t="str">
        <x:v>No</x:v>
      </x:c>
      <x:c r="G16" s="18" t="str">
        <x:v>Yes</x:v>
      </x:c>
      <x:c r="H16" s="18" t="str">
        <x:v>All nonmagical food and drink within a 5-foot-radius sphere centered on a point within range is purified and rendered free of poison and disease. Components: V, S. Ritual tag; the 2014 Paladin class does not grant ritual casting.</x:v>
      </x:c>
    </x:row>
    <x:row r="17" ht="50" customHeight="1">
      <x:c r="A17" s="18" t="str">
        <x:v>Bless</x:v>
      </x:c>
      <x:c r="B17" s="18" t="n">
        <x:v>1</x:v>
      </x:c>
      <x:c r="C17" s="18" t="str">
        <x:v>1 action</x:v>
      </x:c>
      <x:c r="D17" s="18" t="str">
        <x:v>30 ft</x:v>
      </x:c>
      <x:c r="E17" s="18" t="str">
        <x:v>1 minute</x:v>
      </x:c>
      <x:c r="F17" s="18" t="str">
        <x:v>Yes</x:v>
      </x:c>
      <x:c r="G17" s="18" t="str">
        <x:v>Yes</x:v>
      </x:c>
      <x:c r="H17" s="18" t="str">
        <x:v>Up to three creatures add 1d4 to attack rolls and saving throws. Higher slots add targets.</x:v>
      </x:c>
    </x:row>
    <x:row r="18" ht="36" customHeight="1">
      <x:c r="A18" s="18"/>
      <x:c r="B18" s="18"/>
      <x:c r="C18" s="18"/>
      <x:c r="D18" s="18"/>
      <x:c r="E18" s="18"/>
      <x:c r="F18" s="18"/>
      <x:c r="G18" s="18"/>
      <x:c r="H18" s="18"/>
    </x:row>
    <x:row r="19" ht="36" customHeight="1">
      <x:c r="A19" s="18"/>
      <x:c r="B19" s="18"/>
      <x:c r="C19" s="18"/>
      <x:c r="D19" s="18"/>
      <x:c r="E19" s="18"/>
      <x:c r="F19" s="18"/>
      <x:c r="G19" s="18"/>
      <x:c r="H19" s="18"/>
    </x:row>
    <x:row r="20" ht="23" customHeight="1">
      <x:c r="A20" s="5"/>
      <x:c r="B20" s="5"/>
      <x:c r="C20" s="5"/>
      <x:c r="D20" s="5"/>
      <x:c r="E20" s="5"/>
      <x:c r="F20" s="5"/>
      <x:c r="G20" s="5"/>
      <x:c r="H20" s="5"/>
    </x:row>
    <x:row r="21" ht="23" customHeight="1">
      <x:c r="A21" s="19" t="str">
        <x:v>Spell library for future preparation</x:v>
      </x:c>
      <x:c r="B21" s="5"/>
      <x:c r="C21" s="5"/>
      <x:c r="D21" s="5"/>
      <x:c r="E21" s="5"/>
      <x:c r="F21" s="5"/>
      <x:c r="G21" s="5"/>
      <x:c r="H21" s="5"/>
    </x:row>
    <x:row r="22" ht="23" customHeight="1">
      <x:c r="A22" s="5" t="str">
        <x:v>Reference only. These spells are not added to Bob’s recorded spells.</x:v>
      </x:c>
      <x:c r="B22" s="5"/>
      <x:c r="C22" s="5"/>
      <x:c r="D22" s="5"/>
      <x:c r="E22" s="5"/>
      <x:c r="F22" s="5"/>
      <x:c r="G22" s="5"/>
      <x:c r="H22" s="5"/>
    </x:row>
    <x:row r="23" ht="23" customHeight="1">
      <x:c r="A23" s="5"/>
      <x:c r="B23" s="5"/>
      <x:c r="C23" s="5"/>
      <x:c r="D23" s="5"/>
      <x:c r="E23" s="5"/>
      <x:c r="F23" s="5"/>
      <x:c r="G23" s="5"/>
      <x:c r="H23" s="5"/>
    </x:row>
    <x:row r="24" ht="29" customHeight="1">
      <x:c r="A24" s="16" t="str">
        <x:v>Spell</x:v>
      </x:c>
      <x:c r="B24" s="16" t="str">
        <x:v>Level</x:v>
      </x:c>
      <x:c r="C24" s="16" t="str">
        <x:v>Casting</x:v>
      </x:c>
      <x:c r="D24" s="16" t="str">
        <x:v>Range</x:v>
      </x:c>
      <x:c r="E24" s="16" t="str">
        <x:v>Duration</x:v>
      </x:c>
      <x:c r="F24" s="16" t="str">
        <x:v>Concentration</x:v>
      </x:c>
      <x:c r="G24" s="16" t="str">
        <x:v>Status</x:v>
      </x:c>
      <x:c r="H24" s="16" t="str">
        <x:v>Summary</x:v>
      </x:c>
    </x:row>
    <x:row r="25" ht="66" customHeight="1">
      <x:c r="A25" s="17" t="str">
        <x:v>Bless</x:v>
      </x:c>
      <x:c r="B25" s="17" t="n">
        <x:v>1</x:v>
      </x:c>
      <x:c r="C25" s="17" t="str">
        <x:v>1 action</x:v>
      </x:c>
      <x:c r="D25" s="17" t="str">
        <x:v>30 ft</x:v>
      </x:c>
      <x:c r="E25" s="17" t="str">
        <x:v>1 minute</x:v>
      </x:c>
      <x:c r="F25" s="17" t="str">
        <x:v>Yes</x:v>
      </x:c>
      <x:c r="G25" s="17" t="str">
        <x:v>Reference</x:v>
      </x:c>
      <x:c r="H25" s="17" t="str">
        <x:v>Up to three creatures add 1d4 to attack rolls and saving throws. Higher slots add targets.</x:v>
      </x:c>
    </x:row>
    <x:row r="26" ht="66" customHeight="1">
      <x:c r="A26" s="17" t="str">
        <x:v>Cure Wounds</x:v>
      </x:c>
      <x:c r="B26" s="17" t="n">
        <x:v>1</x:v>
      </x:c>
      <x:c r="C26" s="17" t="str">
        <x:v>1 action</x:v>
      </x:c>
      <x:c r="D26" s="17" t="str">
        <x:v>Touch</x:v>
      </x:c>
      <x:c r="E26" s="17" t="str">
        <x:v>Instantaneous</x:v>
      </x:c>
      <x:c r="F26" s="17" t="str">
        <x:v>No</x:v>
      </x:c>
      <x:c r="G26" s="17" t="str">
        <x:v>Reference</x:v>
      </x:c>
      <x:c r="H26" s="17" t="str">
        <x:v>Restore 1d8 + spellcasting modifier HP. Higher slots add 1d8 healing per slot level.</x:v>
      </x:c>
    </x:row>
    <x:row r="27" ht="66" customHeight="1">
      <x:c r="A27" s="17" t="str">
        <x:v>Shield of Faith</x:v>
      </x:c>
      <x:c r="B27" s="17" t="n">
        <x:v>1</x:v>
      </x:c>
      <x:c r="C27" s="17" t="str">
        <x:v>1 bonus action</x:v>
      </x:c>
      <x:c r="D27" s="17" t="str">
        <x:v>60 ft</x:v>
      </x:c>
      <x:c r="E27" s="17" t="str">
        <x:v>10 minutes</x:v>
      </x:c>
      <x:c r="F27" s="17" t="str">
        <x:v>Yes</x:v>
      </x:c>
      <x:c r="G27" s="17" t="str">
        <x:v>Reference</x:v>
      </x:c>
      <x:c r="H27" s="17" t="str">
        <x:v>One creature gains +2 AC for the duration.</x:v>
      </x:c>
    </x:row>
    <x:row r="28" ht="66" customHeight="1">
      <x:c r="A28" s="17" t="str">
        <x:v>Command</x:v>
      </x:c>
      <x:c r="B28" s="17" t="n">
        <x:v>1</x:v>
      </x:c>
      <x:c r="C28" s="17" t="str">
        <x:v>1 action</x:v>
      </x:c>
      <x:c r="D28" s="17" t="str">
        <x:v>60 ft</x:v>
      </x:c>
      <x:c r="E28" s="17" t="str">
        <x:v>1 round</x:v>
      </x:c>
      <x:c r="F28" s="17" t="str">
        <x:v>No</x:v>
      </x:c>
      <x:c r="G28" s="17" t="str">
        <x:v>Reference</x:v>
      </x:c>
      <x:c r="H28" s="17" t="str">
        <x:v>Give a one-word command. A target that understands it makes a Wisdom save; restrictions apply.</x:v>
      </x:c>
    </x:row>
    <x:row r="29" ht="66" customHeight="1">
      <x:c r="A29" s="17" t="str">
        <x:v>Divine Favor</x:v>
      </x:c>
      <x:c r="B29" s="17" t="n">
        <x:v>1</x:v>
      </x:c>
      <x:c r="C29" s="17" t="str">
        <x:v>1 bonus action</x:v>
      </x:c>
      <x:c r="D29" s="17" t="str">
        <x:v>Self</x:v>
      </x:c>
      <x:c r="E29" s="17" t="str">
        <x:v>1 minute</x:v>
      </x:c>
      <x:c r="F29" s="17" t="str">
        <x:v>Yes</x:v>
      </x:c>
      <x:c r="G29" s="17" t="str">
        <x:v>Reference</x:v>
      </x:c>
      <x:c r="H29" s="17" t="str">
        <x:v>Your weapon attacks deal an extra 1d4 radiant damage.</x:v>
      </x:c>
    </x:row>
    <x:row r="30" ht="66" customHeight="1">
      <x:c r="A30" s="17" t="str">
        <x:v>Heroism</x:v>
      </x:c>
      <x:c r="B30" s="17" t="n">
        <x:v>1</x:v>
      </x:c>
      <x:c r="C30" s="17" t="str">
        <x:v>1 action</x:v>
      </x:c>
      <x:c r="D30" s="17" t="str">
        <x:v>Touch</x:v>
      </x:c>
      <x:c r="E30" s="17" t="str">
        <x:v>1 minute</x:v>
      </x:c>
      <x:c r="F30" s="17" t="str">
        <x:v>Yes</x:v>
      </x:c>
      <x:c r="G30" s="17" t="str">
        <x:v>Reference</x:v>
      </x:c>
      <x:c r="H30" s="17" t="str">
        <x:v>A willing creature is immune to being frightened and gains temporary HP equal to your spellcasting modifier at the start of each turn.</x:v>
      </x:c>
    </x:row>
    <x:row r="31" ht="66" customHeight="1">
      <x:c r="A31" s="17" t="str">
        <x:v>Detect Magic</x:v>
      </x:c>
      <x:c r="B31" s="17" t="n">
        <x:v>1</x:v>
      </x:c>
      <x:c r="C31" s="17" t="str">
        <x:v>1 action</x:v>
      </x:c>
      <x:c r="D31" s="17" t="str">
        <x:v>Self (30 ft)</x:v>
      </x:c>
      <x:c r="E31" s="17" t="str">
        <x:v>10 minutes</x:v>
      </x:c>
      <x:c r="F31" s="17" t="str">
        <x:v>Yes</x:v>
      </x:c>
      <x:c r="G31" s="17" t="str">
        <x:v>Reference</x:v>
      </x:c>
      <x:c r="H31" s="17" t="str">
        <x:v>Sense nearby magic; an action can reveal an aura around a visible magical creature or object. Barriers can block detection.</x:v>
      </x:c>
    </x:row>
    <x:row r="32" ht="66" customHeight="1">
      <x:c r="A32" s="17" t="str">
        <x:v>Protection from Evil and Good</x:v>
      </x:c>
      <x:c r="B32" s="17" t="n">
        <x:v>1</x:v>
      </x:c>
      <x:c r="C32" s="17" t="str">
        <x:v>1 action</x:v>
      </x:c>
      <x:c r="D32" s="17" t="str">
        <x:v>Touch</x:v>
      </x:c>
      <x:c r="E32" s="17" t="str">
        <x:v>10 minutes</x:v>
      </x:c>
      <x:c r="F32" s="17" t="str">
        <x:v>Yes</x:v>
      </x:c>
      <x:c r="G32" s="17" t="str">
        <x:v>Reference</x:v>
      </x:c>
      <x:c r="H32" s="17" t="str">
        <x:v>Protect one willing creature against specified creature types. Check your rules for material components and exact effects.</x:v>
      </x:c>
    </x:row>
    <x:row r="33" ht="23" customHeight="1">
      <x:c r="A33" s="5"/>
      <x:c r="B33" s="5"/>
      <x:c r="C33" s="5"/>
      <x:c r="D33" s="5"/>
      <x:c r="E33" s="5"/>
      <x:c r="F33" s="5"/>
      <x:c r="G33" s="5"/>
      <x:c r="H33" s="5"/>
    </x:row>
    <x:row r="34" ht="23" customHeight="1">
      <x:c r="A34" s="5" t="str">
        <x:v>Summaries are quick reminders. Check the full rules, components, and your DM’s rulings.</x:v>
      </x:c>
      <x:c r="B34" s="5"/>
      <x:c r="C34" s="5"/>
      <x:c r="D34" s="5"/>
      <x:c r="E34" s="5"/>
      <x:c r="F34" s="5"/>
      <x:c r="G34" s="5"/>
      <x:c r="H34" s="5"/>
    </x:row>
    <x:row r="35" ht="23" customHeight="1">
      <x:c r="A35" s="19" t="str">
        <x:v>Paladin spell slots by class level (2014)</x:v>
      </x:c>
      <x:c r="B35" s="5"/>
      <x:c r="C35" s="5"/>
      <x:c r="D35" s="5"/>
      <x:c r="E35" s="5"/>
      <x:c r="F35" s="5"/>
      <x:c r="G35" s="5"/>
      <x:c r="H35" s="5"/>
    </x:row>
    <x:row r="36" ht="29" customHeight="1">
      <x:c r="A36" s="16" t="str">
        <x:v>Paladin level</x:v>
      </x:c>
      <x:c r="B36" s="16" t="str">
        <x:v>1st</x:v>
      </x:c>
      <x:c r="C36" s="16" t="str">
        <x:v>2nd</x:v>
      </x:c>
      <x:c r="D36" s="16" t="str">
        <x:v>3rd</x:v>
      </x:c>
      <x:c r="E36" s="16" t="str">
        <x:v>4th</x:v>
      </x:c>
      <x:c r="F36" s="16" t="str">
        <x:v>5th</x:v>
      </x:c>
      <x:c r="G36" s="5"/>
      <x:c r="H36" s="5"/>
    </x:row>
    <x:row r="37" ht="23" customHeight="1">
      <x:c r="A37" s="5" t="n">
        <x:v>1</x:v>
      </x:c>
      <x:c r="B37" s="5" t="n">
        <x:v>0</x:v>
      </x:c>
      <x:c r="C37" s="5" t="n">
        <x:v>0</x:v>
      </x:c>
      <x:c r="D37" s="5" t="n">
        <x:v>0</x:v>
      </x:c>
      <x:c r="E37" s="5" t="n">
        <x:v>0</x:v>
      </x:c>
      <x:c r="F37" s="5" t="n">
        <x:v>0</x:v>
      </x:c>
      <x:c r="G37" s="5"/>
      <x:c r="H37" s="5"/>
    </x:row>
    <x:row r="38" ht="23" customHeight="1">
      <x:c r="A38" s="5" t="n">
        <x:v>2</x:v>
      </x:c>
      <x:c r="B38" s="5" t="n">
        <x:v>2</x:v>
      </x:c>
      <x:c r="C38" s="5" t="n">
        <x:v>0</x:v>
      </x:c>
      <x:c r="D38" s="5" t="n">
        <x:v>0</x:v>
      </x:c>
      <x:c r="E38" s="5" t="n">
        <x:v>0</x:v>
      </x:c>
      <x:c r="F38" s="5" t="n">
        <x:v>0</x:v>
      </x:c>
      <x:c r="G38" s="5"/>
      <x:c r="H38" s="5"/>
    </x:row>
    <x:row r="39" ht="23" customHeight="1">
      <x:c r="A39" s="5" t="n">
        <x:v>3</x:v>
      </x:c>
      <x:c r="B39" s="5" t="n">
        <x:v>3</x:v>
      </x:c>
      <x:c r="C39" s="5" t="n">
        <x:v>0</x:v>
      </x:c>
      <x:c r="D39" s="5" t="n">
        <x:v>0</x:v>
      </x:c>
      <x:c r="E39" s="5" t="n">
        <x:v>0</x:v>
      </x:c>
      <x:c r="F39" s="5" t="n">
        <x:v>0</x:v>
      </x:c>
      <x:c r="G39" s="5"/>
      <x:c r="H39" s="5"/>
    </x:row>
    <x:row r="40" ht="23" customHeight="1">
      <x:c r="A40" s="5" t="n">
        <x:v>4</x:v>
      </x:c>
      <x:c r="B40" s="5" t="n">
        <x:v>3</x:v>
      </x:c>
      <x:c r="C40" s="5" t="n">
        <x:v>0</x:v>
      </x:c>
      <x:c r="D40" s="5" t="n">
        <x:v>0</x:v>
      </x:c>
      <x:c r="E40" s="5" t="n">
        <x:v>0</x:v>
      </x:c>
      <x:c r="F40" s="5" t="n">
        <x:v>0</x:v>
      </x:c>
      <x:c r="G40" s="5"/>
      <x:c r="H40" s="5"/>
    </x:row>
    <x:row r="41" ht="23" customHeight="1">
      <x:c r="A41" s="5" t="n">
        <x:v>5</x:v>
      </x:c>
      <x:c r="B41" s="5" t="n">
        <x:v>4</x:v>
      </x:c>
      <x:c r="C41" s="5" t="n">
        <x:v>2</x:v>
      </x:c>
      <x:c r="D41" s="5" t="n">
        <x:v>0</x:v>
      </x:c>
      <x:c r="E41" s="5" t="n">
        <x:v>0</x:v>
      </x:c>
      <x:c r="F41" s="5" t="n">
        <x:v>0</x:v>
      </x:c>
      <x:c r="G41" s="5"/>
      <x:c r="H41" s="5"/>
    </x:row>
    <x:row r="42" ht="23" customHeight="1">
      <x:c r="A42" s="5" t="n">
        <x:v>6</x:v>
      </x:c>
      <x:c r="B42" s="5" t="n">
        <x:v>4</x:v>
      </x:c>
      <x:c r="C42" s="5" t="n">
        <x:v>2</x:v>
      </x:c>
      <x:c r="D42" s="5" t="n">
        <x:v>0</x:v>
      </x:c>
      <x:c r="E42" s="5" t="n">
        <x:v>0</x:v>
      </x:c>
      <x:c r="F42" s="5" t="n">
        <x:v>0</x:v>
      </x:c>
      <x:c r="G42" s="5"/>
      <x:c r="H42" s="5"/>
    </x:row>
    <x:row r="43" ht="23" customHeight="1">
      <x:c r="A43" s="5" t="n">
        <x:v>7</x:v>
      </x:c>
      <x:c r="B43" s="5" t="n">
        <x:v>4</x:v>
      </x:c>
      <x:c r="C43" s="5" t="n">
        <x:v>3</x:v>
      </x:c>
      <x:c r="D43" s="5" t="n">
        <x:v>0</x:v>
      </x:c>
      <x:c r="E43" s="5" t="n">
        <x:v>0</x:v>
      </x:c>
      <x:c r="F43" s="5" t="n">
        <x:v>0</x:v>
      </x:c>
      <x:c r="G43" s="5"/>
      <x:c r="H43" s="5"/>
    </x:row>
    <x:row r="44" ht="23" customHeight="1">
      <x:c r="A44" s="5" t="n">
        <x:v>8</x:v>
      </x:c>
      <x:c r="B44" s="5" t="n">
        <x:v>4</x:v>
      </x:c>
      <x:c r="C44" s="5" t="n">
        <x:v>3</x:v>
      </x:c>
      <x:c r="D44" s="5" t="n">
        <x:v>0</x:v>
      </x:c>
      <x:c r="E44" s="5" t="n">
        <x:v>0</x:v>
      </x:c>
      <x:c r="F44" s="5" t="n">
        <x:v>0</x:v>
      </x:c>
      <x:c r="G44" s="5"/>
      <x:c r="H44" s="5"/>
    </x:row>
    <x:row r="45" ht="23" customHeight="1">
      <x:c r="A45" s="5" t="n">
        <x:v>9</x:v>
      </x:c>
      <x:c r="B45" s="5" t="n">
        <x:v>4</x:v>
      </x:c>
      <x:c r="C45" s="5" t="n">
        <x:v>3</x:v>
      </x:c>
      <x:c r="D45" s="5" t="n">
        <x:v>2</x:v>
      </x:c>
      <x:c r="E45" s="5" t="n">
        <x:v>0</x:v>
      </x:c>
      <x:c r="F45" s="5" t="n">
        <x:v>0</x:v>
      </x:c>
      <x:c r="G45" s="5"/>
      <x:c r="H45" s="5"/>
    </x:row>
    <x:row r="46" ht="23" customHeight="1">
      <x:c r="A46" s="5" t="n">
        <x:v>10</x:v>
      </x:c>
      <x:c r="B46" s="5" t="n">
        <x:v>4</x:v>
      </x:c>
      <x:c r="C46" s="5" t="n">
        <x:v>3</x:v>
      </x:c>
      <x:c r="D46" s="5" t="n">
        <x:v>2</x:v>
      </x:c>
      <x:c r="E46" s="5" t="n">
        <x:v>0</x:v>
      </x:c>
      <x:c r="F46" s="5" t="n">
        <x:v>0</x:v>
      </x:c>
      <x:c r="G46" s="5"/>
      <x:c r="H46" s="5"/>
    </x:row>
    <x:row r="47" ht="23" customHeight="1">
      <x:c r="A47" s="5" t="n">
        <x:v>11</x:v>
      </x:c>
      <x:c r="B47" s="5" t="n">
        <x:v>4</x:v>
      </x:c>
      <x:c r="C47" s="5" t="n">
        <x:v>3</x:v>
      </x:c>
      <x:c r="D47" s="5" t="n">
        <x:v>3</x:v>
      </x:c>
      <x:c r="E47" s="5" t="n">
        <x:v>0</x:v>
      </x:c>
      <x:c r="F47" s="5" t="n">
        <x:v>0</x:v>
      </x:c>
      <x:c r="G47" s="5"/>
      <x:c r="H47" s="5"/>
    </x:row>
    <x:row r="48" ht="23" customHeight="1">
      <x:c r="A48" s="5" t="n">
        <x:v>12</x:v>
      </x:c>
      <x:c r="B48" s="5" t="n">
        <x:v>4</x:v>
      </x:c>
      <x:c r="C48" s="5" t="n">
        <x:v>3</x:v>
      </x:c>
      <x:c r="D48" s="5" t="n">
        <x:v>3</x:v>
      </x:c>
      <x:c r="E48" s="5" t="n">
        <x:v>0</x:v>
      </x:c>
      <x:c r="F48" s="5" t="n">
        <x:v>0</x:v>
      </x:c>
      <x:c r="G48" s="5"/>
      <x:c r="H48" s="5"/>
    </x:row>
    <x:row r="49" ht="23" customHeight="1">
      <x:c r="A49" s="5" t="n">
        <x:v>13</x:v>
      </x:c>
      <x:c r="B49" s="5" t="n">
        <x:v>4</x:v>
      </x:c>
      <x:c r="C49" s="5" t="n">
        <x:v>3</x:v>
      </x:c>
      <x:c r="D49" s="5" t="n">
        <x:v>3</x:v>
      </x:c>
      <x:c r="E49" s="5" t="n">
        <x:v>1</x:v>
      </x:c>
      <x:c r="F49" s="5" t="n">
        <x:v>0</x:v>
      </x:c>
      <x:c r="G49" s="5"/>
      <x:c r="H49" s="5"/>
    </x:row>
    <x:row r="50" ht="23" customHeight="1">
      <x:c r="A50" s="5" t="n">
        <x:v>14</x:v>
      </x:c>
      <x:c r="B50" s="5" t="n">
        <x:v>4</x:v>
      </x:c>
      <x:c r="C50" s="5" t="n">
        <x:v>3</x:v>
      </x:c>
      <x:c r="D50" s="5" t="n">
        <x:v>3</x:v>
      </x:c>
      <x:c r="E50" s="5" t="n">
        <x:v>1</x:v>
      </x:c>
      <x:c r="F50" s="5" t="n">
        <x:v>0</x:v>
      </x:c>
      <x:c r="G50" s="5"/>
      <x:c r="H50" s="5"/>
    </x:row>
    <x:row r="51" ht="23" customHeight="1">
      <x:c r="A51" s="5" t="n">
        <x:v>15</x:v>
      </x:c>
      <x:c r="B51" s="5" t="n">
        <x:v>4</x:v>
      </x:c>
      <x:c r="C51" s="5" t="n">
        <x:v>3</x:v>
      </x:c>
      <x:c r="D51" s="5" t="n">
        <x:v>3</x:v>
      </x:c>
      <x:c r="E51" s="5" t="n">
        <x:v>2</x:v>
      </x:c>
      <x:c r="F51" s="5" t="n">
        <x:v>0</x:v>
      </x:c>
      <x:c r="G51" s="5"/>
      <x:c r="H51" s="5"/>
    </x:row>
    <x:row r="52" ht="23" customHeight="1">
      <x:c r="A52" s="5" t="n">
        <x:v>16</x:v>
      </x:c>
      <x:c r="B52" s="5" t="n">
        <x:v>4</x:v>
      </x:c>
      <x:c r="C52" s="5" t="n">
        <x:v>3</x:v>
      </x:c>
      <x:c r="D52" s="5" t="n">
        <x:v>3</x:v>
      </x:c>
      <x:c r="E52" s="5" t="n">
        <x:v>2</x:v>
      </x:c>
      <x:c r="F52" s="5" t="n">
        <x:v>0</x:v>
      </x:c>
      <x:c r="G52" s="5"/>
      <x:c r="H52" s="5"/>
    </x:row>
    <x:row r="53" ht="23" customHeight="1">
      <x:c r="A53" s="5" t="n">
        <x:v>17</x:v>
      </x:c>
      <x:c r="B53" s="5" t="n">
        <x:v>4</x:v>
      </x:c>
      <x:c r="C53" s="5" t="n">
        <x:v>3</x:v>
      </x:c>
      <x:c r="D53" s="5" t="n">
        <x:v>3</x:v>
      </x:c>
      <x:c r="E53" s="5" t="n">
        <x:v>3</x:v>
      </x:c>
      <x:c r="F53" s="5" t="n">
        <x:v>1</x:v>
      </x:c>
      <x:c r="G53" s="5"/>
      <x:c r="H53" s="5"/>
    </x:row>
    <x:row r="54" ht="23" customHeight="1">
      <x:c r="A54" s="5" t="n">
        <x:v>18</x:v>
      </x:c>
      <x:c r="B54" s="5" t="n">
        <x:v>4</x:v>
      </x:c>
      <x:c r="C54" s="5" t="n">
        <x:v>3</x:v>
      </x:c>
      <x:c r="D54" s="5" t="n">
        <x:v>3</x:v>
      </x:c>
      <x:c r="E54" s="5" t="n">
        <x:v>3</x:v>
      </x:c>
      <x:c r="F54" s="5" t="n">
        <x:v>1</x:v>
      </x:c>
      <x:c r="G54" s="5"/>
      <x:c r="H54" s="5"/>
    </x:row>
    <x:row r="55" ht="23" customHeight="1">
      <x:c r="A55" s="5" t="n">
        <x:v>19</x:v>
      </x:c>
      <x:c r="B55" s="5" t="n">
        <x:v>4</x:v>
      </x:c>
      <x:c r="C55" s="5" t="n">
        <x:v>3</x:v>
      </x:c>
      <x:c r="D55" s="5" t="n">
        <x:v>3</x:v>
      </x:c>
      <x:c r="E55" s="5" t="n">
        <x:v>3</x:v>
      </x:c>
      <x:c r="F55" s="5" t="n">
        <x:v>2</x:v>
      </x:c>
      <x:c r="G55" s="5"/>
      <x:c r="H55" s="5"/>
    </x:row>
    <x:row r="56" ht="23" customHeight="1">
      <x:c r="A56" s="5" t="n">
        <x:v>20</x:v>
      </x:c>
      <x:c r="B56" s="5" t="n">
        <x:v>4</x:v>
      </x:c>
      <x:c r="C56" s="5" t="n">
        <x:v>3</x:v>
      </x:c>
      <x:c r="D56" s="5" t="n">
        <x:v>3</x:v>
      </x:c>
      <x:c r="E56" s="5" t="n">
        <x:v>3</x:v>
      </x:c>
      <x:c r="F56" s="5" t="n">
        <x:v>2</x:v>
      </x:c>
      <x:c r="G56" s="5"/>
      <x:c r="H56" s="5"/>
    </x:row>
    <x:row r="57" ht="23" customHeight="1">
      <x:c r="A57" s="5"/>
      <x:c r="B57" s="5"/>
      <x:c r="C57" s="5"/>
      <x:c r="D57" s="5"/>
      <x:c r="E57" s="5"/>
      <x:c r="F57" s="5"/>
      <x:c r="G57" s="5"/>
      <x:c r="H57" s="5"/>
    </x:row>
    <x:row r="58" ht="23" customHeight="1">
      <x:c r="A58" s="5" t="str">
        <x:v>The prepared-spell count covers the five editable rows above. Insert rows within that range to expand it.</x:v>
      </x:c>
      <x:c r="B58" s="5"/>
      <x:c r="C58" s="5"/>
      <x:c r="D58" s="5"/>
      <x:c r="E58" s="5"/>
      <x:c r="F58" s="5"/>
      <x:c r="G58" s="5"/>
      <x:c r="H58" s="5"/>
    </x:row>
  </x:sheetData>
  <x:conditionalFormatting sqref="D7:D11">
    <x:cfRule type="cellIs" dxfId="0" priority="1" operator="lessThan">
      <x:formula>0</x:formula>
    </x:cfRule>
  </x:conditionalFormatting>
  <x:dataValidations count="3">
    <x:dataValidation type="whole" operator="between" sqref="C7:C11">
      <x:formula1>0</x:formula1>
      <x:formula2>9</x:formula2>
    </x:dataValidation>
    <x:dataValidation type="list" sqref="F15:G19">
      <x:formula1>"Yes,No"</x:formula1>
    </x:dataValidation>
    <x:dataValidation type="whole" operator="between" sqref="B15:B19">
      <x:formula1>0</x:formula1>
      <x:formula2>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7" hidden="0" customWidth="1"/>
    <x:col min="4" max="4" width="19" hidden="0" customWidth="1"/>
    <x:col min="5" max="5" width="62" hidden="0" customWidth="1"/>
  </x:cols>
  <x:sheetData>
    <x:row r="1" ht="23" customHeight="1">
      <x:c r="A1" s="5"/>
      <x:c r="B1" s="5"/>
      <x:c r="C1" s="5"/>
      <x:c r="D1" s="5"/>
      <x:c r="E1" s="5"/>
    </x:row>
    <x:row r="2" ht="30" customHeight="1">
      <x:c r="A2" s="6" t="str">
        <x:v>Equipment &amp; treasure</x:v>
      </x:c>
      <x:c r="B2" s="5"/>
      <x:c r="C2" s="5"/>
      <x:c r="D2" s="5"/>
      <x:c r="E2" s="5"/>
    </x:row>
    <x:row r="3" ht="23" customHeight="1">
      <x:c r="A3" s="7"/>
      <x:c r="B3" s="7"/>
      <x:c r="C3" s="7"/>
      <x:c r="D3" s="7"/>
      <x:c r="E3" s="7"/>
    </x:row>
    <x:row r="4" ht="23" customHeight="1">
      <x:c r="A4" s="5" t="str">
        <x:v>Gold pieces</x:v>
      </x:c>
      <x:c r="B4" s="9" t="n">
        <x:v>120</x:v>
      </x:c>
      <x:c r="C4" s="5"/>
      <x:c r="D4" s="5" t="str">
        <x:v>Weight (lb)</x:v>
      </x:c>
      <x:c r="E4" s="24" t="n">
        <x:f>SUM(D8:D26)</x:f>
        <x:v>69</x:v>
      </x:c>
    </x:row>
    <x:row r="5" ht="23" customHeight="1">
      <x:c r="A5" s="5" t="str">
        <x:v>Weight total is partial. Zero weight means unrecorded, not weightless.</x:v>
      </x:c>
      <x:c r="B5" s="5"/>
      <x:c r="C5" s="5"/>
      <x:c r="D5" s="5"/>
      <x:c r="E5" s="5"/>
    </x:row>
    <x:row r="6" ht="23" customHeight="1">
      <x:c r="A6" s="5"/>
      <x:c r="B6" s="5"/>
      <x:c r="C6" s="5"/>
      <x:c r="D6" s="5"/>
      <x:c r="E6" s="5"/>
    </x:row>
    <x:row r="7" ht="29" customHeight="1">
      <x:c r="A7" s="16" t="str">
        <x:v>Item</x:v>
      </x:c>
      <x:c r="B7" s="16" t="str">
        <x:v>Quantity</x:v>
      </x:c>
      <x:c r="C7" s="16" t="str">
        <x:v>lb each</x:v>
      </x:c>
      <x:c r="D7" s="16" t="str">
        <x:v>Total lb</x:v>
      </x:c>
      <x:c r="E7" s="16" t="str">
        <x:v>Notes</x:v>
      </x:c>
    </x:row>
    <x:row r="8" ht="38" customHeight="1">
      <x:c r="A8" s="18" t="str">
        <x:v>Greatsword</x:v>
      </x:c>
      <x:c r="B8" s="18" t="n">
        <x:v>0</x:v>
      </x:c>
      <x:c r="C8" s="22" t="n">
        <x:v>6</x:v>
      </x:c>
      <x:c r="D8" s="23" t="n">
        <x:f>IF(A8="","",B8*C8)</x:f>
        <x:v>0</x:v>
      </x:c>
      <x:c r="E8" s="18" t="str">
        <x:v>Lost; not carried. Two-handed, heavy; 2d6 slashing.</x:v>
      </x:c>
    </x:row>
    <x:row r="9" ht="38" customHeight="1">
      <x:c r="A9" s="18" t="str">
        <x:v>Javelin</x:v>
      </x:c>
      <x:c r="B9" s="18" t="n">
        <x:v>4</x:v>
      </x:c>
      <x:c r="C9" s="22" t="n">
        <x:v>2</x:v>
      </x:c>
      <x:c r="D9" s="23" t="n">
        <x:f>IF(A9="","",B9*C9)</x:f>
        <x:v>8</x:v>
      </x:c>
      <x:c r="E9" s="18" t="str">
        <x:v>Thrown · range 30/120 ft · 1d6 piercing</x:v>
      </x:c>
    </x:row>
    <x:row r="10" ht="38" customHeight="1">
      <x:c r="A10" s="18" t="str">
        <x:v>Chain mail</x:v>
      </x:c>
      <x:c r="B10" s="18" t="n">
        <x:v>1</x:v>
      </x:c>
      <x:c r="C10" s="22" t="n">
        <x:v>55</x:v>
      </x:c>
      <x:c r="D10" s="23" t="n">
        <x:f>IF(A10="","",B10*C10)</x:f>
        <x:v>55</x:v>
      </x:c>
      <x:c r="E10" s="18" t="str">
        <x:v>AC 16 · heavy armor · disadvantage on Stealth</x:v>
      </x:c>
    </x:row>
    <x:row r="11" ht="38" customHeight="1">
      <x:c r="A11" s="18" t="str">
        <x:v>Holy symbol</x:v>
      </x:c>
      <x:c r="B11" s="18" t="n">
        <x:v>1</x:v>
      </x:c>
      <x:c r="C11" s="22" t="n">
        <x:v>0</x:v>
      </x:c>
      <x:c r="D11" s="23" t="n">
        <x:f>IF(A11="","",B11*C11)</x:f>
        <x:v>0</x:v>
      </x:c>
      <x:c r="E11" s="18" t="str">
        <x:v>Form and weight to confirm</x:v>
      </x:c>
    </x:row>
    <x:row r="12" ht="38" customHeight="1">
      <x:c r="A12" s="18" t="str">
        <x:v>Explorer’s pack</x:v>
      </x:c>
      <x:c r="B12" s="18" t="n">
        <x:v>1</x:v>
      </x:c>
      <x:c r="C12" s="22" t="n">
        <x:v>0</x:v>
      </x:c>
      <x:c r="D12" s="23" t="n">
        <x:f>IF(A12="","",B12*C12)</x:f>
        <x:v>0</x:v>
      </x:c>
      <x:c r="E12" s="18" t="str">
        <x:v>Contents and weight to confirm</x:v>
      </x:c>
    </x:row>
    <x:row r="13" ht="38" customHeight="1">
      <x:c r="A13" s="18" t="str">
        <x:v>Fine clothes</x:v>
      </x:c>
      <x:c r="B13" s="18" t="n">
        <x:v>1</x:v>
      </x:c>
      <x:c r="C13" s="22" t="n">
        <x:v>6</x:v>
      </x:c>
      <x:c r="D13" s="23" t="n">
        <x:f>IF(A13="","",B13*C13)</x:f>
        <x:v>6</x:v>
      </x:c>
      <x:c r="E13" s="18" t="str">
        <x:v>Noble background</x:v>
      </x:c>
    </x:row>
    <x:row r="14" ht="38" customHeight="1">
      <x:c r="A14" s="18" t="str">
        <x:v>Signet ring</x:v>
      </x:c>
      <x:c r="B14" s="18" t="n">
        <x:v>1</x:v>
      </x:c>
      <x:c r="C14" s="22" t="n">
        <x:v>0</x:v>
      </x:c>
      <x:c r="D14" s="23" t="n">
        <x:f>IF(A14="","",B14*C14)</x:f>
        <x:v>0</x:v>
      </x:c>
      <x:c r="E14" s="18" t="str">
        <x:v>Noble background</x:v>
      </x:c>
    </x:row>
    <x:row r="15" ht="38" customHeight="1">
      <x:c r="A15" s="18" t="str">
        <x:v>Scroll of pedigree</x:v>
      </x:c>
      <x:c r="B15" s="18" t="n">
        <x:v>1</x:v>
      </x:c>
      <x:c r="C15" s="22" t="n">
        <x:v>0</x:v>
      </x:c>
      <x:c r="D15" s="23" t="n">
        <x:f>IF(A15="","",B15*C15)</x:f>
        <x:v>0</x:v>
      </x:c>
      <x:c r="E15" s="18" t="str">
        <x:v>Noble background</x:v>
      </x:c>
    </x:row>
    <x:row r="16" ht="38" customHeight="1">
      <x:c r="A16" s="18" t="str">
        <x:v>Playing cards</x:v>
      </x:c>
      <x:c r="B16" s="18" t="n">
        <x:v>1</x:v>
      </x:c>
      <x:c r="C16" s="22" t="n">
        <x:v>0</x:v>
      </x:c>
      <x:c r="D16" s="23" t="n">
        <x:f>IF(A16="","",B16*C16)</x:f>
        <x:v>0</x:v>
      </x:c>
      <x:c r="E16" s="18" t="str">
        <x:v>Gaming set proficiency</x:v>
      </x:c>
    </x:row>
    <x:row r="17" ht="38" customHeight="1">
      <x:c r="A17" s="18"/>
      <x:c r="B17" s="18"/>
      <x:c r="C17" s="22"/>
      <x:c r="D17" s="23" t="str">
        <x:f>IF(A17="","",B17*C17)</x:f>
      </x:c>
      <x:c r="E17" s="18"/>
    </x:row>
    <x:row r="18" ht="38" customHeight="1">
      <x:c r="A18" s="18"/>
      <x:c r="B18" s="18"/>
      <x:c r="C18" s="22"/>
      <x:c r="D18" s="23" t="str">
        <x:f>IF(A18="","",B18*C18)</x:f>
      </x:c>
      <x:c r="E18" s="18"/>
    </x:row>
    <x:row r="19" ht="38" customHeight="1">
      <x:c r="A19" s="18"/>
      <x:c r="B19" s="18"/>
      <x:c r="C19" s="22"/>
      <x:c r="D19" s="23" t="str">
        <x:f>IF(A19="","",B19*C19)</x:f>
      </x:c>
      <x:c r="E19" s="18"/>
    </x:row>
    <x:row r="20" ht="38" customHeight="1">
      <x:c r="A20" s="18"/>
      <x:c r="B20" s="18"/>
      <x:c r="C20" s="22"/>
      <x:c r="D20" s="23" t="str">
        <x:f>IF(A20="","",B20*C20)</x:f>
      </x:c>
      <x:c r="E20" s="18"/>
    </x:row>
    <x:row r="21" ht="38" customHeight="1">
      <x:c r="A21" s="18"/>
      <x:c r="B21" s="18"/>
      <x:c r="C21" s="22"/>
      <x:c r="D21" s="23" t="str">
        <x:f>IF(A21="","",B21*C21)</x:f>
      </x:c>
      <x:c r="E21" s="18"/>
    </x:row>
    <x:row r="22" ht="38" customHeight="1">
      <x:c r="A22" s="18"/>
      <x:c r="B22" s="18"/>
      <x:c r="C22" s="22"/>
      <x:c r="D22" s="23" t="str">
        <x:f>IF(A22="","",B22*C22)</x:f>
      </x:c>
      <x:c r="E22" s="18"/>
    </x:row>
    <x:row r="23" ht="38" customHeight="1">
      <x:c r="A23" s="18"/>
      <x:c r="B23" s="18"/>
      <x:c r="C23" s="22"/>
      <x:c r="D23" s="23" t="str">
        <x:f>IF(A23="","",B23*C23)</x:f>
      </x:c>
      <x:c r="E23" s="18"/>
    </x:row>
    <x:row r="24" ht="38" customHeight="1">
      <x:c r="A24" s="18"/>
      <x:c r="B24" s="18"/>
      <x:c r="C24" s="22"/>
      <x:c r="D24" s="23" t="str">
        <x:f>IF(A24="","",B24*C24)</x:f>
      </x:c>
      <x:c r="E24" s="18"/>
    </x:row>
    <x:row r="25" ht="38" customHeight="1">
      <x:c r="A25" s="18"/>
      <x:c r="B25" s="18"/>
      <x:c r="C25" s="22"/>
      <x:c r="D25" s="23" t="str">
        <x:f>IF(A25="","",B25*C25)</x:f>
      </x:c>
      <x:c r="E25" s="18"/>
    </x:row>
    <x:row r="26" ht="38" customHeight="1">
      <x:c r="A26" s="18"/>
      <x:c r="B26" s="18"/>
      <x:c r="C26" s="22"/>
      <x:c r="D26" s="23" t="str">
        <x:f>IF(A26="","",B26*C26)</x:f>
      </x:c>
      <x:c r="E26" s="18"/>
    </x:row>
    <x:row r="27" ht="23" customHeight="1">
      <x:c r="A27" s="5"/>
      <x:c r="B27" s="5"/>
      <x:c r="C27" s="5"/>
      <x:c r="D27" s="5"/>
      <x:c r="E27" s="5"/>
    </x:row>
    <x:row r="28" ht="23" customHeight="1">
      <x:c r="A28" s="5" t="str">
        <x:v>DM check: 120 gp is recorded alongside starting gear. Confirm the starting method.</x:v>
      </x:c>
      <x:c r="B28" s="5"/>
      <x:c r="C28" s="5"/>
      <x:c r="D28" s="5"/>
      <x:c r="E28" s="5"/>
    </x:row>
    <x:row r="29" ht="23" customHeight="1">
      <x:c r="A29" s="5" t="str">
        <x:v>Do not automatically add the Noble’s 25 gp. Blank rows are available for new items.</x:v>
      </x:c>
      <x:c r="B29" s="5"/>
      <x:c r="C29" s="5"/>
      <x:c r="D29" s="5"/>
      <x:c r="E29" s="5"/>
    </x:row>
  </x:sheetData>
  <x:dataValidations count="1">
    <x:dataValidation type="whole" operator="between" sqref="B8:B26">
      <x:formula1>0</x:formula1>
      <x:formula2>10000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2" hidden="0" customWidth="1"/>
  </x:cols>
  <x:sheetData>
    <x:row r="1" ht="23" customHeight="1">
      <x:c r="A1" s="5"/>
      <x:c r="B1" s="5"/>
    </x:row>
    <x:row r="2" ht="30" customHeight="1">
      <x:c r="A2" s="6" t="str">
        <x:v>Bob’s journal</x:v>
      </x:c>
      <x:c r="B2" s="5"/>
    </x:row>
    <x:row r="3" ht="23" customHeight="1">
      <x:c r="A3" s="7"/>
      <x:c r="B3" s="7"/>
    </x:row>
    <x:row r="4" ht="23" customHeight="1">
      <x:c r="A4" s="5"/>
      <x:c r="B4" s="5"/>
    </x:row>
    <x:row r="5" ht="29" customHeight="1">
      <x:c r="A5" s="16" t="str">
        <x:v>Field</x:v>
      </x:c>
      <x:c r="B5" s="16" t="str">
        <x:v>Entry</x:v>
      </x:c>
    </x:row>
    <x:row r="6" ht="44" customHeight="1">
      <x:c r="A6" s="17" t="str">
        <x:v>Traits</x:v>
      </x:c>
      <x:c r="B6" s="18" t="str">
        <x:v>I proudly introduce myself before every battle: “I am Bob!” I act like a noble hero.</x:v>
      </x:c>
    </x:row>
    <x:row r="7" ht="44" customHeight="1">
      <x:c r="A7" s="17" t="str">
        <x:v>Ideals</x:v>
      </x:c>
      <x:c r="B7" s="18" t="str">
        <x:v>Freedom.</x:v>
      </x:c>
    </x:row>
    <x:row r="8" ht="44" customHeight="1">
      <x:c r="A8" s="17" t="str">
        <x:v>Bonds</x:v>
      </x:c>
      <x:c r="B8" s="18" t="str"/>
    </x:row>
    <x:row r="9" ht="44" customHeight="1">
      <x:c r="A9" s="17" t="str">
        <x:v>Flaws</x:v>
      </x:c>
      <x:c r="B9" s="18" t="str">
        <x:v>I rush into danger too quickly.</x:v>
      </x:c>
    </x:row>
    <x:row r="10" ht="44" customHeight="1">
      <x:c r="A10" s="17" t="str">
        <x:v>Languages</x:v>
      </x:c>
      <x:c r="B10" s="18" t="str">
        <x:v>Common, Draconic, Celestial</x:v>
      </x:c>
    </x:row>
    <x:row r="11" ht="44" customHeight="1">
      <x:c r="A11" s="17" t="str">
        <x:v>Proficiencies</x:v>
      </x:c>
      <x:c r="B11" s="18" t="str">
        <x:v>All armor; shields; simple weapons; martial weapons; playing cards.</x:v>
      </x:c>
    </x:row>
    <x:row r="12" ht="23" customHeight="1">
      <x:c r="A12" s="5"/>
      <x:c r="B12" s="5"/>
    </x:row>
    <x:row r="13" ht="300" customHeight="1">
      <x:c r="A13" s="25" t="str">
        <x:v>Adventure notes</x:v>
      </x:c>
      <x:c r="B13" s="18" t="str">
        <x:v>Imported from the June 17, 2026 character sheet and Greatsword Bob conversation. Uses the 2014 fifth-edition Paladin rules.
DM CHECK — The paper sheet lists 120 gp alongside starting gear. Rolled starting gold normally replaces starting equipment; confirm which method your table uses. Do not automatically add the Noble’s 25 gp.
Second martial weapon: not confirmed. Greatsword was confirmed in the starting equipment; now lost.
Fire resistance: halve fire damage. Position of Privilege: Noble background feature.
Resource counters start full because spent uses were not recorded. XP is set to 0 as a starting placeholder. Equipment weights of 0 mean not recorded, not weightless.
Inventory update — September 13, 2026: greatsword lost (0 carried); javelins reduced from 5 to 4, per Kai.</x:v>
      </x:c>
    </x:row>
    <x:row r="14" ht="23" customHeight="1">
      <x:c r="A14" s="5"/>
      <x:c r="B14" s="5"/>
    </x:row>
    <x:row r="15" ht="29" customHeight="1">
      <x:c r="A15" s="16" t="str">
        <x:v>Custom field</x:v>
      </x:c>
      <x:c r="B15" s="16" t="str">
        <x:v>Entry</x:v>
      </x:c>
    </x:row>
    <x:row r="16" ht="58" customHeight="1">
      <x:c r="A16" s="18" t="str">
        <x:v>Fighting style</x:v>
      </x:c>
      <x:c r="B16" s="18" t="str">
        <x:v>Great Weapon Fighting — When a damage die for your two-handed melee weapon rolls 1 or 2, reroll it once. You must use the new result. Applies to both of your greatsword’s 2d6 weapon damage dice.</x:v>
      </x:c>
    </x:row>
    <x:row r="17" ht="90" customHeight="1">
      <x:c r="A17" s="18" t="str">
        <x:v>Divine Smite</x:v>
      </x:c>
      <x:c r="B17" s="18" t="str">
        <x:v>When you hit with a melee weapon attack, you may expend a 1st-level spell slot to deal 2d8 extra radiant damage, or 3d8 against an undead or fiend. Decide after the hit. Uses the same two spell slots as your prepared spells; slots return on a long rest. Great Weapon Fighting rerolls only the weapon damage dice, not Divine Smite dice.</x:v>
      </x:c>
    </x:row>
    <x:row r="18" ht="38" customHeight="1">
      <x:c r="A18" s="18"/>
      <x:c r="B18" s="18"/>
    </x:row>
    <x:row r="19" ht="23" customHeight="1">
      <x:c r="A19" s="5"/>
      <x:c r="B19" s="5"/>
    </x:row>
    <x:row r="20" ht="23" customHeight="1">
      <x:c r="A20" s="19" t="str">
        <x:v>Export context</x:v>
      </x:c>
      <x:c r="B20" s="5"/>
    </x:row>
    <x:row r="21" ht="82" customHeight="1">
      <x:c r="A21" s="17" t="str">
        <x:v>Snapshot</x:v>
      </x:c>
      <x:c r="B21" s="17" t="str">
        <x:v>September 13, 2026 (Asia/Shanghai). Level 2 update approved by Kai. HP 15/20, chain-mail AC 16, two hit dice available, Lay on Hands 10/10, two 1st-level spell slots, and three prepared spells. XP remains an unrecorded placeholder of 0; the level 2 XP threshold is 300 if using XP progression.</x:v>
      </x:c>
    </x:row>
    <x:row r="22" ht="63" customHeight="1">
      <x:c r="A22" s="17" t="str">
        <x:v>App</x:v>
      </x:c>
      <x:c r="B22" s="17" t="str">
        <x:v>https://speakkai.com/DND/</x:v>
      </x:c>
    </x:row>
    <x:row r="23" ht="63" customHeight="1">
      <x:c r="A23" s="17" t="str">
        <x:v>Original source</x:v>
      </x:c>
      <x:c r="B23" s="17" t="str">
        <x:v>Filled character sheet and Starting Equipment Choices / Greatsword Bob conversation, June 17, 2026. https://chatgpt.com/c/6a32aba7-8794-83ee-a07d-7d3b00c77e8d</x:v>
      </x:c>
    </x:row>
    <x:row r="24" ht="63" customHeight="1">
      <x:c r="A24" s="17" t="str">
        <x:v>Workbook behavior</x:v>
      </x:c>
      <x:c r="B24" s="17" t="str">
        <x:v>Standalone editable copy; changes do not sync with the website. Gold cells are inputs and gray cells calculate. Bonds remain blank. Great Weapon Fighting was added at Kai’s request.</x:v>
      </x:c>
    </x:row>
    <x:row r="25" ht="63" customHeight="1">
      <x:c r="A25" s="17" t="str">
        <x:v>Rules</x:v>
      </x:c>
      <x:c r="B25" s="17" t="str">
        <x:v>2014 fifth-edition, single-class Paladin and Dragonborn. HP, armor, and resource pools are manual inputs. Spells in the library are references, not currently prepared spells.</x:v>
      </x:c>
    </x:row>
  </x:sheetData>
  <x:pageMargins left="0.7" right="0.7" top="0.75" bottom="0.75" header="0.3" footer="0.3"/>
</x:worksheet>
</file>