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N2O Research/N2O_isotopocule_data_corrections/pyisotopomer/pyisotopomer_examples/"/>
    </mc:Choice>
  </mc:AlternateContent>
  <xr:revisionPtr revIDLastSave="0" documentId="13_ncr:1_{5DD88D81-FCC3-6642-892D-A4CFC136D759}" xr6:coauthVersionLast="47" xr6:coauthVersionMax="47" xr10:uidLastSave="{00000000-0000-0000-0000-000000000000}"/>
  <bookViews>
    <workbookView xWindow="12760" yWindow="500" windowWidth="15840" windowHeight="15820" xr2:uid="{C87639FE-6F05-2348-B25E-B6AD821683A8}"/>
  </bookViews>
  <sheets>
    <sheet name="size_correction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9" i="2" l="1"/>
  <c r="AC29" i="2"/>
  <c r="AB29" i="2"/>
  <c r="Y29" i="2"/>
  <c r="AE29" i="2" s="1"/>
  <c r="N29" i="2"/>
  <c r="M29" i="2"/>
  <c r="AD28" i="2"/>
  <c r="AC28" i="2"/>
  <c r="AB28" i="2"/>
  <c r="Y28" i="2"/>
  <c r="AE28" i="2" s="1"/>
  <c r="N28" i="2"/>
  <c r="M28" i="2"/>
  <c r="AD27" i="2"/>
  <c r="AC27" i="2"/>
  <c r="AB27" i="2"/>
  <c r="Y27" i="2"/>
  <c r="AE27" i="2" s="1"/>
  <c r="N27" i="2"/>
  <c r="M27" i="2"/>
  <c r="AD26" i="2"/>
  <c r="AC26" i="2"/>
  <c r="AB26" i="2"/>
  <c r="Y26" i="2"/>
  <c r="AE26" i="2" s="1"/>
  <c r="N26" i="2"/>
  <c r="M26" i="2"/>
  <c r="AD25" i="2"/>
  <c r="AC25" i="2"/>
  <c r="AB25" i="2"/>
  <c r="Y25" i="2"/>
  <c r="AE25" i="2" s="1"/>
  <c r="N25" i="2"/>
  <c r="M25" i="2"/>
  <c r="AD24" i="2"/>
  <c r="AC24" i="2"/>
  <c r="AB24" i="2"/>
  <c r="Y24" i="2"/>
  <c r="AE24" i="2" s="1"/>
  <c r="N24" i="2"/>
  <c r="M24" i="2"/>
  <c r="AD23" i="2"/>
  <c r="AC23" i="2"/>
  <c r="AB23" i="2"/>
  <c r="Y23" i="2"/>
  <c r="AE23" i="2" s="1"/>
  <c r="N23" i="2"/>
  <c r="M23" i="2"/>
  <c r="AD22" i="2"/>
  <c r="AC22" i="2"/>
  <c r="AB22" i="2"/>
  <c r="Y22" i="2"/>
  <c r="AE22" i="2" s="1"/>
  <c r="N22" i="2"/>
  <c r="M22" i="2"/>
  <c r="AD21" i="2"/>
  <c r="AC21" i="2"/>
  <c r="AB21" i="2"/>
  <c r="Y21" i="2"/>
  <c r="AE21" i="2" s="1"/>
  <c r="N21" i="2"/>
  <c r="M21" i="2"/>
  <c r="AD20" i="2"/>
  <c r="AC20" i="2"/>
  <c r="AB20" i="2"/>
  <c r="Y20" i="2"/>
  <c r="AE20" i="2" s="1"/>
  <c r="N20" i="2"/>
  <c r="M20" i="2"/>
  <c r="AD19" i="2"/>
  <c r="AC19" i="2"/>
  <c r="AB19" i="2"/>
  <c r="Y19" i="2"/>
  <c r="AE19" i="2" s="1"/>
  <c r="N19" i="2"/>
  <c r="M19" i="2"/>
  <c r="AD18" i="2"/>
  <c r="AC18" i="2"/>
  <c r="AB18" i="2"/>
  <c r="Y18" i="2"/>
  <c r="AE18" i="2" s="1"/>
  <c r="N18" i="2"/>
  <c r="M18" i="2"/>
  <c r="AD17" i="2"/>
  <c r="AC17" i="2"/>
  <c r="AB17" i="2"/>
  <c r="Y17" i="2"/>
  <c r="AE17" i="2" s="1"/>
  <c r="N17" i="2"/>
  <c r="M17" i="2"/>
  <c r="AD16" i="2"/>
  <c r="AC16" i="2"/>
  <c r="AB16" i="2"/>
  <c r="Y16" i="2"/>
  <c r="AE16" i="2" s="1"/>
  <c r="N16" i="2"/>
  <c r="M16" i="2"/>
  <c r="AD15" i="2"/>
  <c r="AC15" i="2"/>
  <c r="AB15" i="2"/>
  <c r="Y15" i="2"/>
  <c r="AE15" i="2" s="1"/>
  <c r="N15" i="2"/>
  <c r="M15" i="2"/>
  <c r="AD14" i="2"/>
  <c r="AC14" i="2"/>
  <c r="AB14" i="2"/>
  <c r="Y14" i="2"/>
  <c r="AE14" i="2" s="1"/>
  <c r="N14" i="2"/>
  <c r="M14" i="2"/>
  <c r="AD13" i="2"/>
  <c r="AC13" i="2"/>
  <c r="AB13" i="2"/>
  <c r="Y13" i="2"/>
  <c r="AE13" i="2" s="1"/>
  <c r="N13" i="2"/>
  <c r="M13" i="2"/>
  <c r="AD12" i="2"/>
  <c r="AC12" i="2"/>
  <c r="AB12" i="2"/>
  <c r="Y12" i="2"/>
  <c r="AE12" i="2" s="1"/>
  <c r="N12" i="2"/>
  <c r="M12" i="2"/>
  <c r="AD11" i="2"/>
  <c r="AC11" i="2"/>
  <c r="AB11" i="2"/>
  <c r="Y11" i="2"/>
  <c r="AE11" i="2" s="1"/>
  <c r="N11" i="2"/>
  <c r="M11" i="2"/>
  <c r="AD10" i="2"/>
  <c r="AC10" i="2"/>
  <c r="AB10" i="2"/>
  <c r="Y10" i="2"/>
  <c r="AE10" i="2" s="1"/>
  <c r="N10" i="2"/>
  <c r="M10" i="2"/>
  <c r="AD9" i="2"/>
  <c r="AC9" i="2"/>
  <c r="AB9" i="2"/>
  <c r="Y9" i="2"/>
  <c r="AE9" i="2" s="1"/>
  <c r="N9" i="2"/>
  <c r="M9" i="2"/>
  <c r="AD8" i="2"/>
  <c r="AC8" i="2"/>
  <c r="AB8" i="2"/>
  <c r="Y8" i="2"/>
  <c r="AE8" i="2" s="1"/>
  <c r="N8" i="2"/>
  <c r="M8" i="2"/>
  <c r="AD7" i="2"/>
  <c r="AC7" i="2"/>
  <c r="AB7" i="2"/>
  <c r="Y7" i="2"/>
  <c r="AE7" i="2" s="1"/>
  <c r="N7" i="2"/>
  <c r="M7" i="2"/>
  <c r="AD6" i="2"/>
  <c r="AC6" i="2"/>
  <c r="AB6" i="2"/>
  <c r="Y6" i="2"/>
  <c r="AE6" i="2" s="1"/>
  <c r="N6" i="2"/>
  <c r="M6" i="2"/>
  <c r="AD5" i="2"/>
  <c r="AC5" i="2"/>
  <c r="AB5" i="2"/>
  <c r="Y5" i="2"/>
  <c r="AE5" i="2" s="1"/>
  <c r="N5" i="2"/>
  <c r="M5" i="2"/>
  <c r="AD4" i="2"/>
  <c r="AC4" i="2"/>
  <c r="AB4" i="2"/>
  <c r="Y4" i="2"/>
  <c r="AE4" i="2" s="1"/>
  <c r="N4" i="2"/>
  <c r="M4" i="2"/>
  <c r="AD3" i="2"/>
  <c r="AC3" i="2"/>
  <c r="AB3" i="2"/>
  <c r="Y3" i="2"/>
  <c r="AE3" i="2" s="1"/>
  <c r="N3" i="2"/>
  <c r="M3" i="2"/>
</calcChain>
</file>

<file path=xl/sharedStrings.xml><?xml version="1.0" encoding="utf-8"?>
<sst xmlns="http://schemas.openxmlformats.org/spreadsheetml/2006/main" count="90" uniqueCount="62">
  <si>
    <t>Identifier 1</t>
  </si>
  <si>
    <t>size corrected 31R</t>
  </si>
  <si>
    <t>size corrected 45R</t>
  </si>
  <si>
    <t>size corrected 46R</t>
  </si>
  <si>
    <t>d15Na</t>
  </si>
  <si>
    <t>d15Nb</t>
  </si>
  <si>
    <t>d15Nbulk</t>
  </si>
  <si>
    <t>d18O</t>
  </si>
  <si>
    <t>SP</t>
  </si>
  <si>
    <t>d17O</t>
  </si>
  <si>
    <t>SAMPLE ID</t>
  </si>
  <si>
    <t>run_date</t>
  </si>
  <si>
    <t>46R</t>
  </si>
  <si>
    <t>15Ra</t>
  </si>
  <si>
    <t>15Rb</t>
  </si>
  <si>
    <t>[44N2O]</t>
  </si>
  <si>
    <t>[45N2Oa]</t>
  </si>
  <si>
    <t>[45N2Ob]</t>
  </si>
  <si>
    <t>[46N2O]</t>
  </si>
  <si>
    <t>incubation time (days)</t>
  </si>
  <si>
    <t>46R excess</t>
  </si>
  <si>
    <t>Incubation_time_hrs</t>
  </si>
  <si>
    <t>gamma</t>
  </si>
  <si>
    <t>kappa</t>
  </si>
  <si>
    <t>PYTHON INPUTS</t>
  </si>
  <si>
    <t>Ward_1325</t>
  </si>
  <si>
    <t>Ward_1326</t>
  </si>
  <si>
    <t>Ward_1327</t>
  </si>
  <si>
    <t>Ward_1328</t>
  </si>
  <si>
    <t>Ward_1329</t>
  </si>
  <si>
    <t>Ward_1330</t>
  </si>
  <si>
    <t>Ward_1331</t>
  </si>
  <si>
    <t>Ward_1332</t>
  </si>
  <si>
    <t>Ward_1333</t>
  </si>
  <si>
    <t>D17O</t>
  </si>
  <si>
    <t>delta17O</t>
  </si>
  <si>
    <t>PYTHON OUTPUTS</t>
  </si>
  <si>
    <t>ISOTOPOCULE CONCENTRATIONS</t>
  </si>
  <si>
    <t>Feature</t>
  </si>
  <si>
    <t>Tracer</t>
  </si>
  <si>
    <t>SCM</t>
  </si>
  <si>
    <t>NH4+</t>
  </si>
  <si>
    <t>NO2-</t>
  </si>
  <si>
    <t>Ward_1334</t>
  </si>
  <si>
    <t>Ward_1335</t>
  </si>
  <si>
    <t>Ward_1336</t>
  </si>
  <si>
    <t>Ward_1337</t>
  </si>
  <si>
    <t>Ward_1338</t>
  </si>
  <si>
    <t>Ward_1339</t>
  </si>
  <si>
    <t>Ward_1340</t>
  </si>
  <si>
    <t>Ward_1341</t>
  </si>
  <si>
    <t>Ward_1342</t>
  </si>
  <si>
    <t>NO3-</t>
  </si>
  <si>
    <t>Ward_1343</t>
  </si>
  <si>
    <t>Ward_1344</t>
  </si>
  <si>
    <t>Ward_1345</t>
  </si>
  <si>
    <t>Ward_1346</t>
  </si>
  <si>
    <t>Ward_1347</t>
  </si>
  <si>
    <t>Ward_1348</t>
  </si>
  <si>
    <t>Ward_1349</t>
  </si>
  <si>
    <t>Ward_1350</t>
  </si>
  <si>
    <t>Ward_1351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</si>
</sst>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MS Sans Serif"/>
      <family val="2"/>
    </font>
    <font>
      <sz val="12"/>
      <color rgb="FF000000"/>
      <name val="Calibri"/>
      <family val="2"/>
      <scheme val="minor"/>
    </font>
    <font>
      <sz val="12"/>
      <color rgb="FF2FFF12"/>
      <name val="Andale Mono"/>
      <family val="2"/>
    </font>
    <font>
      <sz val="8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AD9"/>
        <bgColor indexed="64"/>
      </patternFill>
    </fill>
    <fill>
      <patternFill patternType="solid">
        <fgColor rgb="FF79D4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5" fontId="0" fillId="2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/>
    <xf numFmtId="0" fontId="0" fillId="3" borderId="0" xfId="0" applyFill="1"/>
    <xf numFmtId="164" fontId="0" fillId="0" borderId="0" xfId="0" applyNumberFormat="1"/>
    <xf numFmtId="0" fontId="3" fillId="0" borderId="0" xfId="0" applyFont="1" applyAlignment="1">
      <alignment wrapText="1"/>
    </xf>
    <xf numFmtId="0" fontId="0" fillId="2" borderId="0" xfId="0" applyFill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164" fontId="0" fillId="2" borderId="0" xfId="0" applyNumberFormat="1" applyFill="1" applyAlignment="1">
      <alignment wrapText="1"/>
    </xf>
    <xf numFmtId="11" fontId="4" fillId="0" borderId="0" xfId="0" applyNumberFormat="1" applyFont="1"/>
    <xf numFmtId="2" fontId="0" fillId="2" borderId="0" xfId="0" applyNumberFormat="1" applyFill="1"/>
    <xf numFmtId="2" fontId="2" fillId="2" borderId="2" xfId="0" applyNumberFormat="1" applyFont="1" applyFill="1" applyBorder="1" applyAlignment="1">
      <alignment wrapText="1"/>
    </xf>
    <xf numFmtId="2" fontId="0" fillId="2" borderId="0" xfId="0" applyNumberFormat="1" applyFill="1" applyAlignment="1">
      <alignment wrapText="1"/>
    </xf>
    <xf numFmtId="11" fontId="0" fillId="3" borderId="0" xfId="0" applyNumberFormat="1" applyFill="1"/>
    <xf numFmtId="11" fontId="0" fillId="0" borderId="0" xfId="0" applyNumberFormat="1"/>
    <xf numFmtId="0" fontId="2" fillId="2" borderId="1" xfId="0" quotePrefix="1" applyFont="1" applyFill="1" applyBorder="1" applyAlignment="1">
      <alignment wrapText="1"/>
    </xf>
    <xf numFmtId="0" fontId="2" fillId="2" borderId="2" xfId="0" quotePrefix="1" applyFont="1" applyFill="1" applyBorder="1" applyAlignment="1">
      <alignment wrapText="1"/>
    </xf>
    <xf numFmtId="0" fontId="6" fillId="2" borderId="0" xfId="0" quotePrefix="1" applyFont="1" applyFill="1" applyAlignment="1">
      <alignment wrapText="1"/>
    </xf>
    <xf numFmtId="2" fontId="0" fillId="4" borderId="0" xfId="0" applyNumberFormat="1" applyFill="1"/>
    <xf numFmtId="11" fontId="0" fillId="4" borderId="0" xfId="0" applyNumberFormat="1" applyFill="1"/>
    <xf numFmtId="2" fontId="0" fillId="4" borderId="1" xfId="0" applyNumberFormat="1" applyFill="1" applyBorder="1" applyAlignment="1">
      <alignment wrapText="1"/>
    </xf>
    <xf numFmtId="2" fontId="0" fillId="4" borderId="2" xfId="0" applyNumberFormat="1" applyFill="1" applyBorder="1" applyAlignment="1">
      <alignment wrapText="1"/>
    </xf>
    <xf numFmtId="11" fontId="0" fillId="4" borderId="3" xfId="0" applyNumberFormat="1" applyFill="1" applyBorder="1" applyAlignment="1">
      <alignment wrapText="1"/>
    </xf>
    <xf numFmtId="2" fontId="0" fillId="3" borderId="1" xfId="0" applyNumberFormat="1" applyFill="1" applyBorder="1" applyAlignment="1">
      <alignment wrapText="1"/>
    </xf>
    <xf numFmtId="164" fontId="0" fillId="3" borderId="2" xfId="0" applyNumberFormat="1" applyFill="1" applyBorder="1" applyAlignment="1">
      <alignment wrapText="1"/>
    </xf>
    <xf numFmtId="164" fontId="0" fillId="3" borderId="3" xfId="0" applyNumberFormat="1" applyFill="1" applyBorder="1" applyAlignment="1">
      <alignment wrapText="1"/>
    </xf>
    <xf numFmtId="11" fontId="0" fillId="4" borderId="2" xfId="0" applyNumberFormat="1" applyFill="1" applyBorder="1" applyAlignment="1">
      <alignment wrapText="1"/>
    </xf>
    <xf numFmtId="0" fontId="7" fillId="0" borderId="0" xfId="0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top"/>
    </xf>
    <xf numFmtId="2" fontId="8" fillId="0" borderId="4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D4FF"/>
      <color rgb="FFFFE7E5"/>
      <color rgb="FFFFCAD9"/>
      <color rgb="FFFFF7B0"/>
      <color rgb="FFDC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My%20Drive/N2O%20Research/N2O_isotopocule_data_corrections/15N%20tracer%20application/PS2SCM_correc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e_correction"/>
    </sheetNames>
    <sheetDataSet>
      <sheetData sheetId="0">
        <row r="12">
          <cell r="AB12">
            <v>1.1805555555555625E-2</v>
          </cell>
          <cell r="AC12">
            <v>6.7686210899367924E-2</v>
          </cell>
          <cell r="AE12">
            <v>3.3004421819579348E-2</v>
          </cell>
        </row>
        <row r="13">
          <cell r="AB13">
            <v>1.1805555555555625E-2</v>
          </cell>
          <cell r="AC13">
            <v>8.2000542808161145E-2</v>
          </cell>
          <cell r="AE13">
            <v>4.0402431060618901E-2</v>
          </cell>
        </row>
        <row r="14">
          <cell r="AB14">
            <v>1.1805555555555625E-2</v>
          </cell>
          <cell r="AC14">
            <v>8.7391134053352373E-2</v>
          </cell>
          <cell r="AE14">
            <v>4.5374064797126641E-2</v>
          </cell>
        </row>
        <row r="15">
          <cell r="AB15">
            <v>0.48888888888888876</v>
          </cell>
          <cell r="AC15">
            <v>9.9487817424026792E-2</v>
          </cell>
          <cell r="AE15">
            <v>7.3958039540254095E-2</v>
          </cell>
        </row>
        <row r="16">
          <cell r="AB16">
            <v>0.48888888888888876</v>
          </cell>
          <cell r="AC16">
            <v>9.8092463344090691E-2</v>
          </cell>
          <cell r="AE16">
            <v>7.7951909903168651E-2</v>
          </cell>
        </row>
        <row r="17">
          <cell r="AB17">
            <v>0.48888888888888876</v>
          </cell>
          <cell r="AC17">
            <v>0.11807144055588432</v>
          </cell>
          <cell r="AE17">
            <v>7.4052205579991565E-2</v>
          </cell>
        </row>
        <row r="18">
          <cell r="AB18">
            <v>1.0034722222222221</v>
          </cell>
          <cell r="AC18">
            <v>0.11968688216135526</v>
          </cell>
          <cell r="AE18">
            <v>0.12214892794819412</v>
          </cell>
        </row>
        <row r="19">
          <cell r="AB19">
            <v>1.0034722222222221</v>
          </cell>
          <cell r="AC19">
            <v>0.1075604466136352</v>
          </cell>
          <cell r="AE19">
            <v>8.5737202542455412E-2</v>
          </cell>
        </row>
        <row r="20">
          <cell r="AB20">
            <v>1.0034722222222221</v>
          </cell>
          <cell r="AC20">
            <v>7.2572928086131125E-2</v>
          </cell>
          <cell r="AE20">
            <v>9.3932333961653153E-2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812C-3217-554B-B2A1-EA8A97EA775D}">
  <dimension ref="A1:AE43"/>
  <sheetViews>
    <sheetView tabSelected="1" topLeftCell="AA1" zoomScaleNormal="100" workbookViewId="0">
      <selection sqref="A1:XFD1048576"/>
    </sheetView>
  </sheetViews>
  <sheetFormatPr baseColWidth="10" defaultRowHeight="16"/>
  <cols>
    <col min="3" max="3" width="10.83203125" style="6"/>
    <col min="7" max="9" width="15.6640625" bestFit="1" customWidth="1"/>
    <col min="10" max="10" width="10.6640625" customWidth="1"/>
    <col min="11" max="11" width="9.6640625" customWidth="1"/>
    <col min="12" max="12" width="10.1640625" customWidth="1"/>
    <col min="13" max="13" width="9.5" style="6" customWidth="1"/>
    <col min="14" max="14" width="18.6640625" customWidth="1"/>
    <col min="15" max="15" width="15.6640625" customWidth="1"/>
    <col min="16" max="16" width="14.33203125" customWidth="1"/>
    <col min="17" max="17" width="10.83203125" style="6"/>
    <col min="18" max="18" width="13.5" style="6" customWidth="1"/>
    <col min="19" max="22" width="10.83203125" style="6"/>
    <col min="23" max="23" width="10.83203125" style="19"/>
    <col min="24" max="24" width="12.1640625" style="19" bestFit="1" customWidth="1"/>
    <col min="25" max="25" width="15.6640625" style="19" bestFit="1" customWidth="1"/>
    <col min="27" max="27" width="10.83203125" style="6"/>
    <col min="28" max="31" width="10.83203125" style="8"/>
  </cols>
  <sheetData>
    <row r="1" spans="1:31" ht="17" thickBot="1">
      <c r="E1" s="10" t="s">
        <v>24</v>
      </c>
      <c r="F1" s="10"/>
      <c r="G1" s="10"/>
      <c r="H1" s="10"/>
      <c r="I1" s="10"/>
      <c r="J1" s="10"/>
      <c r="K1" s="10"/>
      <c r="L1" s="10"/>
      <c r="M1" s="15"/>
      <c r="N1" s="10"/>
      <c r="Q1" s="23" t="s">
        <v>36</v>
      </c>
      <c r="R1" s="23"/>
      <c r="S1" s="23"/>
      <c r="T1" s="23"/>
      <c r="U1" s="23"/>
      <c r="V1" s="23"/>
      <c r="W1" s="24"/>
      <c r="X1" s="24"/>
      <c r="Y1" s="24"/>
      <c r="AA1" s="7" t="s">
        <v>37</v>
      </c>
      <c r="AB1" s="7"/>
      <c r="AC1" s="18"/>
      <c r="AD1" s="7"/>
      <c r="AE1" s="18"/>
    </row>
    <row r="2" spans="1:31" ht="35" thickBot="1">
      <c r="A2" t="s">
        <v>38</v>
      </c>
      <c r="B2" s="32" t="s">
        <v>39</v>
      </c>
      <c r="C2" s="33" t="s">
        <v>21</v>
      </c>
      <c r="D2" s="34" t="s">
        <v>9</v>
      </c>
      <c r="E2" s="20" t="s">
        <v>11</v>
      </c>
      <c r="F2" s="21" t="s">
        <v>0</v>
      </c>
      <c r="G2" s="11" t="s">
        <v>1</v>
      </c>
      <c r="H2" s="11" t="s">
        <v>2</v>
      </c>
      <c r="I2" s="11" t="s">
        <v>3</v>
      </c>
      <c r="J2" s="11" t="s">
        <v>34</v>
      </c>
      <c r="K2" s="11" t="s">
        <v>22</v>
      </c>
      <c r="L2" s="11" t="s">
        <v>23</v>
      </c>
      <c r="M2" s="16" t="s">
        <v>35</v>
      </c>
      <c r="N2" s="12" t="s">
        <v>20</v>
      </c>
      <c r="O2" s="5"/>
      <c r="P2" s="1" t="s">
        <v>10</v>
      </c>
      <c r="Q2" s="25" t="s">
        <v>4</v>
      </c>
      <c r="R2" s="26" t="s">
        <v>5</v>
      </c>
      <c r="S2" s="26" t="s">
        <v>8</v>
      </c>
      <c r="T2" s="26" t="s">
        <v>6</v>
      </c>
      <c r="U2" s="26" t="s">
        <v>9</v>
      </c>
      <c r="V2" s="26" t="s">
        <v>7</v>
      </c>
      <c r="W2" s="31" t="s">
        <v>13</v>
      </c>
      <c r="X2" s="31" t="s">
        <v>14</v>
      </c>
      <c r="Y2" s="27" t="s">
        <v>12</v>
      </c>
      <c r="AA2" s="28" t="s">
        <v>15</v>
      </c>
      <c r="AB2" s="29" t="s">
        <v>19</v>
      </c>
      <c r="AC2" s="29" t="s">
        <v>16</v>
      </c>
      <c r="AD2" s="29" t="s">
        <v>17</v>
      </c>
      <c r="AE2" s="30" t="s">
        <v>18</v>
      </c>
    </row>
    <row r="3" spans="1:31" ht="17">
      <c r="A3" s="35" t="s">
        <v>40</v>
      </c>
      <c r="B3" s="35" t="s">
        <v>41</v>
      </c>
      <c r="C3" s="36">
        <v>0.26666666666666572</v>
      </c>
      <c r="D3">
        <v>32.281758095700603</v>
      </c>
      <c r="E3" s="22">
        <v>191202</v>
      </c>
      <c r="F3" s="22" t="s">
        <v>25</v>
      </c>
      <c r="G3" s="4">
        <v>3.7796217978676183E-3</v>
      </c>
      <c r="H3" s="4">
        <v>7.797673922917709E-3</v>
      </c>
      <c r="I3" s="4">
        <v>2.1554882838620486E-3</v>
      </c>
      <c r="J3" s="13">
        <v>0</v>
      </c>
      <c r="K3" s="13">
        <v>0.17457266313475217</v>
      </c>
      <c r="L3" s="13">
        <v>7.9673478743235188E-2</v>
      </c>
      <c r="M3" s="17">
        <f>AVERAGE($D$3:$D$5)</f>
        <v>29.554561000097603</v>
      </c>
      <c r="N3" s="4">
        <f>MAX(0, I3-AVERAGE(I$3:I$5))</f>
        <v>1.0800303671800425E-5</v>
      </c>
      <c r="O3" s="2"/>
      <c r="P3" t="s">
        <v>25</v>
      </c>
      <c r="Q3" s="6">
        <v>16.487616417152999</v>
      </c>
      <c r="R3" s="6">
        <v>-2.0880620076112399</v>
      </c>
      <c r="S3" s="6">
        <v>18.575678424764199</v>
      </c>
      <c r="T3" s="6">
        <v>7.1997772047708803</v>
      </c>
      <c r="U3" s="6">
        <v>31.150200397549199</v>
      </c>
      <c r="V3" s="6">
        <v>61.249979333672201</v>
      </c>
      <c r="W3" s="19">
        <v>3.7371167217576601E-3</v>
      </c>
      <c r="X3" s="19">
        <v>3.66882324002901E-3</v>
      </c>
      <c r="Y3" s="19">
        <f>I3</f>
        <v>2.1554882838620486E-3</v>
      </c>
      <c r="AA3">
        <v>16.449480561848542</v>
      </c>
      <c r="AB3" s="8">
        <f t="shared" ref="AB3:AB29" si="0">C3/24</f>
        <v>1.1111111111111072E-2</v>
      </c>
      <c r="AC3" s="8">
        <f>W3*AA3</f>
        <v>6.1473628871911774E-2</v>
      </c>
      <c r="AD3" s="8">
        <f>X3*AA3</f>
        <v>6.0350236571715392E-2</v>
      </c>
      <c r="AE3" s="8">
        <f>Y3*AA3</f>
        <v>3.545666262668104E-2</v>
      </c>
    </row>
    <row r="4" spans="1:31" ht="17">
      <c r="A4" s="35"/>
      <c r="B4" s="35"/>
      <c r="C4" s="36">
        <v>0.26666666666666572</v>
      </c>
      <c r="D4">
        <v>29.337295758448299</v>
      </c>
      <c r="E4" s="22">
        <v>191202</v>
      </c>
      <c r="F4" s="22" t="s">
        <v>26</v>
      </c>
      <c r="G4" s="4">
        <v>3.7619115694885528E-3</v>
      </c>
      <c r="H4" s="4">
        <v>7.7827597083325682E-3</v>
      </c>
      <c r="I4" s="4">
        <v>2.1438166200998016E-3</v>
      </c>
      <c r="J4" s="13">
        <v>0</v>
      </c>
      <c r="K4" s="13">
        <v>0.17457266313475217</v>
      </c>
      <c r="L4" s="13">
        <v>7.9673478743235188E-2</v>
      </c>
      <c r="M4" s="17">
        <f t="shared" ref="M4:M11" si="1">AVERAGE($D$3:$D$5)</f>
        <v>29.554561000097603</v>
      </c>
      <c r="N4" s="4">
        <f t="shared" ref="N4:N11" si="2">MAX(0, I4-AVERAGE(I$3:I$5))</f>
        <v>0</v>
      </c>
      <c r="O4" s="2"/>
      <c r="P4" t="s">
        <v>26</v>
      </c>
      <c r="Q4" s="6">
        <v>14.410425419911901</v>
      </c>
      <c r="R4" s="6">
        <v>-4.0467596442712503</v>
      </c>
      <c r="S4" s="6">
        <v>18.4571850641832</v>
      </c>
      <c r="T4" s="6">
        <v>5.1818328878203701</v>
      </c>
      <c r="U4" s="6">
        <v>30.9494369792695</v>
      </c>
      <c r="V4" s="6">
        <v>60.849582175972401</v>
      </c>
      <c r="W4" s="19">
        <v>3.7294799290563002E-3</v>
      </c>
      <c r="X4" s="19">
        <v>3.66162208816783E-3</v>
      </c>
      <c r="Y4" s="19">
        <f t="shared" ref="Y4:Y29" si="3">I4</f>
        <v>2.1438166200998016E-3</v>
      </c>
      <c r="AA4">
        <v>15.591942312104484</v>
      </c>
      <c r="AB4" s="8">
        <f t="shared" si="0"/>
        <v>1.1111111111111072E-2</v>
      </c>
      <c r="AC4" s="8">
        <f t="shared" ref="AC4:AC29" si="4">W4*AA4</f>
        <v>5.8149835907997355E-2</v>
      </c>
      <c r="AD4" s="8">
        <f t="shared" ref="AD4:AD29" si="5">X4*AA4</f>
        <v>5.7091800367440368E-2</v>
      </c>
      <c r="AE4" s="8">
        <f t="shared" ref="AE4:AE29" si="6">Y4*AA4</f>
        <v>3.3426265068326917E-2</v>
      </c>
    </row>
    <row r="5" spans="1:31" ht="17">
      <c r="A5" s="35"/>
      <c r="B5" s="35"/>
      <c r="C5" s="36">
        <v>0.26666666666666572</v>
      </c>
      <c r="D5">
        <v>27.044629146143901</v>
      </c>
      <c r="E5" s="22">
        <v>191202</v>
      </c>
      <c r="F5" s="22" t="s">
        <v>27</v>
      </c>
      <c r="G5" s="4">
        <v>3.7553016041745519E-3</v>
      </c>
      <c r="H5" s="4">
        <v>7.773797431607562E-3</v>
      </c>
      <c r="I5" s="4">
        <v>2.1347590366088951E-3</v>
      </c>
      <c r="J5" s="13">
        <v>0</v>
      </c>
      <c r="K5" s="13">
        <v>0.17457266313475217</v>
      </c>
      <c r="L5" s="13">
        <v>7.9673478743235188E-2</v>
      </c>
      <c r="M5" s="17">
        <f t="shared" si="1"/>
        <v>29.554561000097603</v>
      </c>
      <c r="N5" s="4">
        <f t="shared" si="2"/>
        <v>0</v>
      </c>
      <c r="O5" s="2"/>
      <c r="P5" t="s">
        <v>27</v>
      </c>
      <c r="Q5" s="6">
        <v>12.545117863718801</v>
      </c>
      <c r="R5" s="6">
        <v>-4.3879800171668899</v>
      </c>
      <c r="S5" s="6">
        <v>16.9330978808857</v>
      </c>
      <c r="T5" s="6">
        <v>4.0785689232759603</v>
      </c>
      <c r="U5" s="6">
        <v>28.7120671616563</v>
      </c>
      <c r="V5" s="6">
        <v>56.392380924646197</v>
      </c>
      <c r="W5" s="19">
        <v>3.72262212582596E-3</v>
      </c>
      <c r="X5" s="19">
        <v>3.6603675914668801E-3</v>
      </c>
      <c r="Y5" s="19">
        <f t="shared" si="3"/>
        <v>2.1347590366088951E-3</v>
      </c>
      <c r="AA5">
        <v>16.494395551078462</v>
      </c>
      <c r="AB5" s="8">
        <f t="shared" si="0"/>
        <v>1.1111111111111072E-2</v>
      </c>
      <c r="AC5" s="8">
        <f t="shared" si="4"/>
        <v>6.1402401830569962E-2</v>
      </c>
      <c r="AD5" s="8">
        <f t="shared" si="5"/>
        <v>6.0375550916003093E-2</v>
      </c>
      <c r="AE5" s="8">
        <f t="shared" si="6"/>
        <v>3.5211559956066306E-2</v>
      </c>
    </row>
    <row r="6" spans="1:31" ht="17">
      <c r="A6" s="35"/>
      <c r="B6" s="35"/>
      <c r="C6" s="36">
        <v>11.71666666666667</v>
      </c>
      <c r="D6">
        <v>25.890856993860201</v>
      </c>
      <c r="E6" s="22">
        <v>191202</v>
      </c>
      <c r="F6" s="22" t="s">
        <v>28</v>
      </c>
      <c r="G6" s="4">
        <v>3.8007730202448053E-3</v>
      </c>
      <c r="H6" s="4">
        <v>7.8807788932252314E-3</v>
      </c>
      <c r="I6" s="4">
        <v>2.1306357696176119E-3</v>
      </c>
      <c r="J6" s="13">
        <v>0</v>
      </c>
      <c r="K6" s="13">
        <v>0.17457266313475217</v>
      </c>
      <c r="L6" s="13">
        <v>7.9673478743235188E-2</v>
      </c>
      <c r="M6" s="17">
        <f t="shared" si="1"/>
        <v>29.554561000097603</v>
      </c>
      <c r="N6" s="4">
        <f t="shared" si="2"/>
        <v>0</v>
      </c>
      <c r="O6" s="2"/>
      <c r="P6" t="s">
        <v>28</v>
      </c>
      <c r="Q6" s="6">
        <v>26.163628264750599</v>
      </c>
      <c r="R6" s="6">
        <v>11.2093485596265</v>
      </c>
      <c r="S6" s="6">
        <v>14.954279705124</v>
      </c>
      <c r="T6" s="6">
        <v>18.686488412188499</v>
      </c>
      <c r="U6" s="6">
        <v>27.5786889455349</v>
      </c>
      <c r="V6" s="6">
        <v>54.137974994687902</v>
      </c>
      <c r="W6" s="19">
        <v>3.77269057931535E-3</v>
      </c>
      <c r="X6" s="19">
        <v>3.71771116997946E-3</v>
      </c>
      <c r="Y6" s="19">
        <f t="shared" si="3"/>
        <v>2.1306357696176119E-3</v>
      </c>
      <c r="AA6">
        <v>17.225863318258913</v>
      </c>
      <c r="AB6" s="8">
        <f t="shared" si="0"/>
        <v>0.4881944444444446</v>
      </c>
      <c r="AC6" s="8">
        <f t="shared" si="4"/>
        <v>6.4987852261369258E-2</v>
      </c>
      <c r="AD6" s="8">
        <f t="shared" si="5"/>
        <v>6.40407844708306E-2</v>
      </c>
      <c r="AE6" s="8">
        <f t="shared" si="6"/>
        <v>3.6702040548426372E-2</v>
      </c>
    </row>
    <row r="7" spans="1:31" ht="17">
      <c r="A7" s="35"/>
      <c r="B7" s="35"/>
      <c r="C7" s="36">
        <v>11.71666666666667</v>
      </c>
      <c r="D7">
        <v>28.397053978183699</v>
      </c>
      <c r="E7" s="22">
        <v>191202</v>
      </c>
      <c r="F7" s="22" t="s">
        <v>29</v>
      </c>
      <c r="G7" s="4">
        <v>3.8086760094013005E-3</v>
      </c>
      <c r="H7" s="4">
        <v>7.881774138563679E-3</v>
      </c>
      <c r="I7" s="4">
        <v>2.1404939227360701E-3</v>
      </c>
      <c r="J7" s="13">
        <v>0</v>
      </c>
      <c r="K7" s="13">
        <v>0.17457266313475217</v>
      </c>
      <c r="L7" s="13">
        <v>7.9673478743235188E-2</v>
      </c>
      <c r="M7" s="17">
        <f t="shared" si="1"/>
        <v>29.554561000097603</v>
      </c>
      <c r="N7" s="4">
        <f t="shared" si="2"/>
        <v>0</v>
      </c>
      <c r="O7" s="2"/>
      <c r="P7" t="s">
        <v>29</v>
      </c>
      <c r="Q7" s="6">
        <v>28.7070870787846</v>
      </c>
      <c r="R7" s="6">
        <v>8.68381321111133</v>
      </c>
      <c r="S7" s="6">
        <v>20.0232738676733</v>
      </c>
      <c r="T7" s="6">
        <v>18.695450144948001</v>
      </c>
      <c r="U7" s="6">
        <v>30.024989860162499</v>
      </c>
      <c r="V7" s="6">
        <v>59.006833387512401</v>
      </c>
      <c r="W7" s="19">
        <v>3.7820416056451498E-3</v>
      </c>
      <c r="X7" s="19">
        <v>3.70842603927065E-3</v>
      </c>
      <c r="Y7" s="19">
        <f t="shared" si="3"/>
        <v>2.1404939227360701E-3</v>
      </c>
      <c r="AA7">
        <v>15.543996874744135</v>
      </c>
      <c r="AB7" s="8">
        <f t="shared" si="0"/>
        <v>0.4881944444444446</v>
      </c>
      <c r="AC7" s="8">
        <f t="shared" si="4"/>
        <v>5.8788042898300495E-2</v>
      </c>
      <c r="AD7" s="8">
        <f t="shared" si="5"/>
        <v>5.7643762764642753E-2</v>
      </c>
      <c r="AE7" s="8">
        <f t="shared" si="6"/>
        <v>3.3271830845418286E-2</v>
      </c>
    </row>
    <row r="8" spans="1:31" ht="17">
      <c r="A8" s="35"/>
      <c r="B8" s="35"/>
      <c r="C8" s="36">
        <v>11.71666666666667</v>
      </c>
      <c r="D8">
        <v>39.890618187431599</v>
      </c>
      <c r="E8" s="22">
        <v>191202</v>
      </c>
      <c r="F8" s="22" t="s">
        <v>30</v>
      </c>
      <c r="G8" s="4">
        <v>3.876126600265394E-3</v>
      </c>
      <c r="H8" s="4">
        <v>7.971036704830254E-3</v>
      </c>
      <c r="I8" s="4">
        <v>2.1863106193021446E-3</v>
      </c>
      <c r="J8" s="13">
        <v>0</v>
      </c>
      <c r="K8" s="13">
        <v>0.17457266313475217</v>
      </c>
      <c r="L8" s="13">
        <v>7.9673478743235188E-2</v>
      </c>
      <c r="M8" s="17">
        <f t="shared" si="1"/>
        <v>29.554561000097603</v>
      </c>
      <c r="N8" s="4">
        <f>MAX(0, I8-AVERAGE(I$3:I$5))</f>
        <v>4.1622639111896492E-5</v>
      </c>
      <c r="O8" s="2"/>
      <c r="P8" t="s">
        <v>30</v>
      </c>
      <c r="Q8" s="6">
        <v>35.470128380046397</v>
      </c>
      <c r="R8" s="6">
        <v>26.102112901969399</v>
      </c>
      <c r="S8" s="6">
        <v>9.3680154780770799</v>
      </c>
      <c r="T8" s="6">
        <v>30.786120641007901</v>
      </c>
      <c r="U8" s="6">
        <v>30.972255216956601</v>
      </c>
      <c r="V8" s="6">
        <v>60.895086571537099</v>
      </c>
      <c r="W8" s="19">
        <v>3.8069059269892399E-3</v>
      </c>
      <c r="X8" s="19">
        <v>3.77246441808409E-3</v>
      </c>
      <c r="Y8" s="19">
        <f t="shared" si="3"/>
        <v>2.1863106193021446E-3</v>
      </c>
      <c r="AA8">
        <v>11.767063263593325</v>
      </c>
      <c r="AB8" s="8">
        <f t="shared" si="0"/>
        <v>0.4881944444444446</v>
      </c>
      <c r="AC8" s="8">
        <f t="shared" si="4"/>
        <v>4.479610288143078E-2</v>
      </c>
      <c r="AD8" s="8">
        <f t="shared" si="5"/>
        <v>4.4390827467250267E-2</v>
      </c>
      <c r="AE8" s="8">
        <f t="shared" si="6"/>
        <v>2.5726455371194237E-2</v>
      </c>
    </row>
    <row r="9" spans="1:31" ht="17">
      <c r="A9" s="35"/>
      <c r="B9" s="35"/>
      <c r="C9" s="36">
        <v>24.06666666666667</v>
      </c>
      <c r="D9">
        <v>30.836080226375799</v>
      </c>
      <c r="E9" s="22">
        <v>191202</v>
      </c>
      <c r="F9" s="22" t="s">
        <v>31</v>
      </c>
      <c r="G9" s="4">
        <v>3.8083836381046254E-3</v>
      </c>
      <c r="H9" s="4">
        <v>7.8731978587332219E-3</v>
      </c>
      <c r="I9" s="4">
        <v>2.1500721559479289E-3</v>
      </c>
      <c r="J9" s="13">
        <v>0</v>
      </c>
      <c r="K9" s="13">
        <v>0.17457266313475217</v>
      </c>
      <c r="L9" s="13">
        <v>7.9673478743235188E-2</v>
      </c>
      <c r="M9" s="17">
        <f t="shared" si="1"/>
        <v>29.554561000097603</v>
      </c>
      <c r="N9" s="4">
        <f t="shared" si="2"/>
        <v>5.3841757576807495E-6</v>
      </c>
      <c r="O9" s="2"/>
      <c r="P9" t="s">
        <v>31</v>
      </c>
      <c r="Q9" s="6">
        <v>26.7597503589542</v>
      </c>
      <c r="R9" s="6">
        <v>8.1901028185409306</v>
      </c>
      <c r="S9" s="6">
        <v>18.5696475404133</v>
      </c>
      <c r="T9" s="6">
        <v>17.4749265887476</v>
      </c>
      <c r="U9" s="6">
        <v>31.073239079128602</v>
      </c>
      <c r="V9" s="6">
        <v>61.096481108131798</v>
      </c>
      <c r="W9" s="19">
        <v>3.77488222219469E-3</v>
      </c>
      <c r="X9" s="19">
        <v>3.7066109130123601E-3</v>
      </c>
      <c r="Y9" s="19">
        <f t="shared" si="3"/>
        <v>2.1500721559479289E-3</v>
      </c>
      <c r="AA9">
        <v>17.427051411138876</v>
      </c>
      <c r="AB9" s="8">
        <f t="shared" si="0"/>
        <v>1.002777777777778</v>
      </c>
      <c r="AC9" s="8">
        <f t="shared" si="4"/>
        <v>6.5785066557181027E-2</v>
      </c>
      <c r="AD9" s="8">
        <f t="shared" si="5"/>
        <v>6.4595298942154808E-2</v>
      </c>
      <c r="AE9" s="8">
        <f t="shared" si="6"/>
        <v>3.7469417999362757E-2</v>
      </c>
    </row>
    <row r="10" spans="1:31" ht="17">
      <c r="A10" s="35"/>
      <c r="B10" s="35"/>
      <c r="C10" s="36">
        <v>24.06666666666667</v>
      </c>
      <c r="D10">
        <v>27.594798162534101</v>
      </c>
      <c r="E10" s="22">
        <v>191202</v>
      </c>
      <c r="F10" s="22" t="s">
        <v>32</v>
      </c>
      <c r="G10" s="4">
        <v>3.7895565106294501E-3</v>
      </c>
      <c r="H10" s="4">
        <v>7.8479197831169602E-3</v>
      </c>
      <c r="I10" s="4">
        <v>2.1372067400079139E-3</v>
      </c>
      <c r="J10" s="13">
        <v>0</v>
      </c>
      <c r="K10" s="13">
        <v>0.17457266313475217</v>
      </c>
      <c r="L10" s="13">
        <v>7.9673478743235188E-2</v>
      </c>
      <c r="M10" s="17">
        <f t="shared" si="1"/>
        <v>29.554561000097603</v>
      </c>
      <c r="N10" s="4">
        <f t="shared" si="2"/>
        <v>0</v>
      </c>
      <c r="O10" s="2"/>
      <c r="P10" t="s">
        <v>32</v>
      </c>
      <c r="Q10" s="6">
        <v>22.816400929986401</v>
      </c>
      <c r="R10" s="6">
        <v>5.4468735146924097</v>
      </c>
      <c r="S10" s="6">
        <v>17.369527415294002</v>
      </c>
      <c r="T10" s="6">
        <v>14.1316372223394</v>
      </c>
      <c r="U10" s="6">
        <v>29.244155359563401</v>
      </c>
      <c r="V10" s="6">
        <v>57.451563159085701</v>
      </c>
      <c r="W10" s="19">
        <v>3.7603844980190898E-3</v>
      </c>
      <c r="X10" s="19">
        <v>3.6965254304767601E-3</v>
      </c>
      <c r="Y10" s="19">
        <f t="shared" si="3"/>
        <v>2.1372067400079139E-3</v>
      </c>
      <c r="AA10">
        <v>14.150026054592175</v>
      </c>
      <c r="AB10" s="8">
        <f t="shared" si="0"/>
        <v>1.002777777777778</v>
      </c>
      <c r="AC10" s="8">
        <f t="shared" si="4"/>
        <v>5.3209538622254637E-2</v>
      </c>
      <c r="AD10" s="8">
        <f t="shared" si="5"/>
        <v>5.2305931152708714E-2</v>
      </c>
      <c r="AE10" s="8">
        <f t="shared" si="6"/>
        <v>3.0241531055161985E-2</v>
      </c>
    </row>
    <row r="11" spans="1:31" ht="17">
      <c r="A11" s="35"/>
      <c r="B11" s="35"/>
      <c r="C11" s="36">
        <v>24.06666666666667</v>
      </c>
      <c r="D11">
        <v>26.168421282727099</v>
      </c>
      <c r="E11" s="22">
        <v>191202</v>
      </c>
      <c r="F11" s="22" t="s">
        <v>33</v>
      </c>
      <c r="G11" s="4">
        <v>3.8204898222307946E-3</v>
      </c>
      <c r="H11" s="4">
        <v>7.9230619875607679E-3</v>
      </c>
      <c r="I11" s="4">
        <v>2.1318894641903698E-3</v>
      </c>
      <c r="J11" s="13">
        <v>0</v>
      </c>
      <c r="K11" s="13">
        <v>0.17457266313475217</v>
      </c>
      <c r="L11" s="13">
        <v>7.9673478743235188E-2</v>
      </c>
      <c r="M11" s="17">
        <f t="shared" si="1"/>
        <v>29.554561000097603</v>
      </c>
      <c r="N11" s="4">
        <f t="shared" si="2"/>
        <v>0</v>
      </c>
      <c r="O11" s="3"/>
      <c r="P11" t="s">
        <v>33</v>
      </c>
      <c r="Q11" s="6">
        <v>32.091645894288099</v>
      </c>
      <c r="R11" s="6">
        <v>16.754528634876699</v>
      </c>
      <c r="S11" s="6">
        <v>15.3371172594114</v>
      </c>
      <c r="T11" s="6">
        <v>24.423087264582399</v>
      </c>
      <c r="U11" s="6">
        <v>27.846872609352499</v>
      </c>
      <c r="V11" s="6">
        <v>54.671209374534499</v>
      </c>
      <c r="W11" s="19">
        <v>3.7944849361303502E-3</v>
      </c>
      <c r="X11" s="19">
        <v>3.7380980245261199E-3</v>
      </c>
      <c r="Y11" s="19">
        <f t="shared" si="3"/>
        <v>2.1318894641903698E-3</v>
      </c>
      <c r="AA11">
        <v>15.696131468541601</v>
      </c>
      <c r="AB11" s="8">
        <f t="shared" si="0"/>
        <v>1.002777777777778</v>
      </c>
      <c r="AC11" s="8">
        <f t="shared" si="4"/>
        <v>5.9558734412902659E-2</v>
      </c>
      <c r="AD11" s="8">
        <f t="shared" si="5"/>
        <v>5.8673678035257623E-2</v>
      </c>
      <c r="AE11" s="8">
        <f t="shared" si="6"/>
        <v>3.3462417306330761E-2</v>
      </c>
    </row>
    <row r="12" spans="1:31" ht="17">
      <c r="A12" s="35"/>
      <c r="B12" s="35" t="s">
        <v>42</v>
      </c>
      <c r="C12" s="36">
        <v>0.28333333333333499</v>
      </c>
      <c r="D12">
        <v>76.328285038607703</v>
      </c>
      <c r="E12" s="22">
        <v>191202</v>
      </c>
      <c r="F12" s="22" t="s">
        <v>43</v>
      </c>
      <c r="G12" s="4">
        <v>4.7389650715924936E-3</v>
      </c>
      <c r="H12" s="4">
        <v>9.2603970188185041E-3</v>
      </c>
      <c r="I12" s="4">
        <v>2.3386605153349559E-3</v>
      </c>
      <c r="J12" s="13">
        <v>0</v>
      </c>
      <c r="K12" s="13">
        <v>0.17457266313475217</v>
      </c>
      <c r="L12" s="13">
        <v>7.9673478743235188E-2</v>
      </c>
      <c r="M12" s="17">
        <f>AVERAGE($D$12:$D$14)</f>
        <v>63.659812658428535</v>
      </c>
      <c r="N12" s="4">
        <f t="shared" ref="N12:N20" si="7">MAX(0, I12-AVERAGE(I$12:I$14))</f>
        <v>5.2596021377538868E-5</v>
      </c>
      <c r="O12" s="2"/>
      <c r="P12" t="s">
        <v>43</v>
      </c>
      <c r="Q12" s="6">
        <v>304.54987270450403</v>
      </c>
      <c r="R12" s="6">
        <v>104.27202125895001</v>
      </c>
      <c r="S12" s="6">
        <v>200.27785144555301</v>
      </c>
      <c r="T12" s="6">
        <v>204.41094698172699</v>
      </c>
      <c r="U12" s="6">
        <v>64.394118615060904</v>
      </c>
      <c r="V12" s="6">
        <v>128.55871600866101</v>
      </c>
      <c r="W12" s="19">
        <v>4.7961776069981102E-3</v>
      </c>
      <c r="X12" s="19">
        <v>4.0598560861585297E-3</v>
      </c>
      <c r="Y12" s="19">
        <f t="shared" si="3"/>
        <v>2.3386605153349559E-3</v>
      </c>
      <c r="AA12">
        <v>14.112532196598989</v>
      </c>
      <c r="AB12" s="8">
        <f t="shared" si="0"/>
        <v>1.1805555555555625E-2</v>
      </c>
      <c r="AC12" s="8">
        <f t="shared" si="4"/>
        <v>6.7686210899367924E-2</v>
      </c>
      <c r="AD12" s="8">
        <f t="shared" si="5"/>
        <v>5.7294849729470611E-2</v>
      </c>
      <c r="AE12" s="8">
        <f t="shared" si="6"/>
        <v>3.3004421819579348E-2</v>
      </c>
    </row>
    <row r="13" spans="1:31" ht="17">
      <c r="A13" s="35"/>
      <c r="B13" s="35"/>
      <c r="C13" s="36">
        <v>0.28333333333333499</v>
      </c>
      <c r="D13">
        <v>71.903846229200695</v>
      </c>
      <c r="E13" s="22">
        <v>191202</v>
      </c>
      <c r="F13" s="22" t="s">
        <v>44</v>
      </c>
      <c r="G13" s="4">
        <v>4.6448796112386389E-3</v>
      </c>
      <c r="H13" s="4">
        <v>9.1304704929834387E-3</v>
      </c>
      <c r="I13" s="4">
        <v>2.3200148135975296E-3</v>
      </c>
      <c r="J13" s="13">
        <v>0</v>
      </c>
      <c r="K13" s="13">
        <v>0.174572663134752</v>
      </c>
      <c r="L13" s="13">
        <v>7.9673478743235188E-2</v>
      </c>
      <c r="M13" s="17">
        <f t="shared" ref="M13:M20" si="8">AVERAGE($D$12:$D$14)</f>
        <v>63.659812658428535</v>
      </c>
      <c r="N13" s="4">
        <f t="shared" si="7"/>
        <v>3.3950319640112595E-5</v>
      </c>
      <c r="O13" s="2"/>
      <c r="P13" t="s">
        <v>44</v>
      </c>
      <c r="Q13" s="6">
        <v>280.753103603564</v>
      </c>
      <c r="R13" s="6">
        <v>92.713940900990195</v>
      </c>
      <c r="S13" s="6">
        <v>188.03916270257301</v>
      </c>
      <c r="T13" s="6">
        <v>186.733522252277</v>
      </c>
      <c r="U13" s="6">
        <v>64.540415536836505</v>
      </c>
      <c r="V13" s="6">
        <v>128.85934798636299</v>
      </c>
      <c r="W13" s="19">
        <v>4.7086887853984996E-3</v>
      </c>
      <c r="X13" s="19">
        <v>4.0173628037224896E-3</v>
      </c>
      <c r="Y13" s="19">
        <f t="shared" si="3"/>
        <v>2.3200148135975296E-3</v>
      </c>
      <c r="AA13">
        <v>17.414729778371068</v>
      </c>
      <c r="AB13" s="8">
        <f t="shared" si="0"/>
        <v>1.1805555555555625E-2</v>
      </c>
      <c r="AC13" s="8">
        <f t="shared" si="4"/>
        <v>8.2000542808161145E-2</v>
      </c>
      <c r="AD13" s="8">
        <f t="shared" si="5"/>
        <v>6.9961287648506329E-2</v>
      </c>
      <c r="AE13" s="8">
        <f t="shared" si="6"/>
        <v>4.0402431060618901E-2</v>
      </c>
    </row>
    <row r="14" spans="1:31" ht="17">
      <c r="A14" s="35"/>
      <c r="B14" s="35"/>
      <c r="C14" s="36">
        <v>0.28333333333333499</v>
      </c>
      <c r="D14">
        <v>42.7473067074772</v>
      </c>
      <c r="E14" s="22">
        <v>191202</v>
      </c>
      <c r="F14" s="22" t="s">
        <v>45</v>
      </c>
      <c r="G14" s="4">
        <v>4.1968897147036796E-3</v>
      </c>
      <c r="H14" s="4">
        <v>8.4410582356414833E-3</v>
      </c>
      <c r="I14" s="4">
        <v>2.199518152939766E-3</v>
      </c>
      <c r="J14" s="13">
        <v>0</v>
      </c>
      <c r="K14" s="13">
        <v>0.17457266313475217</v>
      </c>
      <c r="L14" s="13">
        <v>7.9673478743235188E-2</v>
      </c>
      <c r="M14" s="17">
        <f t="shared" si="8"/>
        <v>63.659812658428535</v>
      </c>
      <c r="N14" s="4">
        <f t="shared" si="7"/>
        <v>0</v>
      </c>
      <c r="O14" s="2"/>
      <c r="P14" t="s">
        <v>45</v>
      </c>
      <c r="Q14" s="6">
        <v>152.265790945281</v>
      </c>
      <c r="R14" s="6">
        <v>35.775124228492402</v>
      </c>
      <c r="S14" s="6">
        <v>116.490666716788</v>
      </c>
      <c r="T14" s="6">
        <v>94.020457586886906</v>
      </c>
      <c r="U14" s="6">
        <v>44.290105304299601</v>
      </c>
      <c r="V14" s="6">
        <v>87.614833773823804</v>
      </c>
      <c r="W14" s="19">
        <v>4.2363051804103196E-3</v>
      </c>
      <c r="X14" s="19">
        <v>3.8080272442260498E-3</v>
      </c>
      <c r="Y14" s="19">
        <f t="shared" si="3"/>
        <v>2.199518152939766E-3</v>
      </c>
      <c r="AA14">
        <v>20.629093120455465</v>
      </c>
      <c r="AB14" s="8">
        <f t="shared" si="0"/>
        <v>1.1805555555555625E-2</v>
      </c>
      <c r="AC14" s="8">
        <f t="shared" si="4"/>
        <v>8.7391134053352373E-2</v>
      </c>
      <c r="AD14" s="8">
        <f t="shared" si="5"/>
        <v>7.8556148626370587E-2</v>
      </c>
      <c r="AE14" s="8">
        <f t="shared" si="6"/>
        <v>4.5374064797126641E-2</v>
      </c>
    </row>
    <row r="15" spans="1:31" ht="17">
      <c r="A15" s="35"/>
      <c r="B15" s="35"/>
      <c r="C15" s="36">
        <v>11.733333333333331</v>
      </c>
      <c r="D15">
        <v>496.266733872499</v>
      </c>
      <c r="E15" s="22">
        <v>191202</v>
      </c>
      <c r="F15" s="22" t="s">
        <v>46</v>
      </c>
      <c r="G15" s="4">
        <v>7.8136805190385863E-3</v>
      </c>
      <c r="H15" s="4">
        <v>1.2372843069357169E-2</v>
      </c>
      <c r="I15" s="4">
        <v>4.3713566696225448E-3</v>
      </c>
      <c r="J15" s="13">
        <v>0</v>
      </c>
      <c r="K15" s="13">
        <v>0.17457266313475217</v>
      </c>
      <c r="L15" s="13">
        <v>7.9673478743235188E-2</v>
      </c>
      <c r="M15" s="17">
        <f t="shared" si="8"/>
        <v>63.659812658428535</v>
      </c>
      <c r="N15" s="4">
        <f t="shared" si="7"/>
        <v>2.0852921756651277E-3</v>
      </c>
      <c r="O15" s="2"/>
      <c r="P15" t="s">
        <v>46</v>
      </c>
      <c r="Q15" s="6">
        <v>599.43349122863503</v>
      </c>
      <c r="R15" s="6">
        <v>656.40487306255704</v>
      </c>
      <c r="S15" s="6">
        <v>-56.971381833922301</v>
      </c>
      <c r="T15" s="6">
        <v>627.91918214559598</v>
      </c>
      <c r="U15" s="6">
        <v>60.1561543579842</v>
      </c>
      <c r="V15" s="6">
        <v>119.866760674597</v>
      </c>
      <c r="W15" s="19">
        <v>5.88031723050207E-3</v>
      </c>
      <c r="X15" s="19">
        <v>6.0897725158144903E-3</v>
      </c>
      <c r="Y15" s="19">
        <f t="shared" si="3"/>
        <v>4.3713566696225448E-3</v>
      </c>
      <c r="AA15">
        <v>16.918784059466869</v>
      </c>
      <c r="AB15" s="8">
        <f t="shared" si="0"/>
        <v>0.48888888888888876</v>
      </c>
      <c r="AC15" s="8">
        <f t="shared" si="4"/>
        <v>9.9487817424026792E-2</v>
      </c>
      <c r="AD15" s="8">
        <f t="shared" si="5"/>
        <v>0.10303154616634165</v>
      </c>
      <c r="AE15" s="8">
        <f t="shared" si="6"/>
        <v>7.3958039540254095E-2</v>
      </c>
    </row>
    <row r="16" spans="1:31" ht="17">
      <c r="A16" s="35"/>
      <c r="B16" s="35"/>
      <c r="C16" s="36">
        <v>11.733333333333331</v>
      </c>
      <c r="D16">
        <v>575.30978529742299</v>
      </c>
      <c r="E16" s="22">
        <v>191202</v>
      </c>
      <c r="F16" s="22" t="s">
        <v>47</v>
      </c>
      <c r="G16" s="4">
        <v>8.4045930610252319E-3</v>
      </c>
      <c r="H16" s="4">
        <v>1.2748180277344437E-2</v>
      </c>
      <c r="I16" s="4">
        <v>4.8086341907642742E-3</v>
      </c>
      <c r="J16" s="13">
        <v>0</v>
      </c>
      <c r="K16" s="13">
        <v>0.17457266313475217</v>
      </c>
      <c r="L16" s="13">
        <v>7.9673478743235188E-2</v>
      </c>
      <c r="M16" s="17">
        <f t="shared" si="8"/>
        <v>63.659812658428535</v>
      </c>
      <c r="N16" s="4">
        <f t="shared" si="7"/>
        <v>2.5225696968068571E-3</v>
      </c>
      <c r="O16" s="2"/>
      <c r="P16" t="s">
        <v>47</v>
      </c>
      <c r="Q16" s="6">
        <v>645.87197478126404</v>
      </c>
      <c r="R16" s="6">
        <v>712.11789905447404</v>
      </c>
      <c r="S16" s="6">
        <v>-66.245924273209994</v>
      </c>
      <c r="T16" s="6">
        <v>678.99493691786904</v>
      </c>
      <c r="U16" s="6">
        <v>59.569639871914099</v>
      </c>
      <c r="V16" s="6">
        <v>118.66639696258601</v>
      </c>
      <c r="W16" s="19">
        <v>6.0510483152833201E-3</v>
      </c>
      <c r="X16" s="19">
        <v>6.2946014558737697E-3</v>
      </c>
      <c r="Y16" s="19">
        <f t="shared" si="3"/>
        <v>4.8086341907642742E-3</v>
      </c>
      <c r="AA16">
        <v>16.210821370626892</v>
      </c>
      <c r="AB16" s="8">
        <f t="shared" si="0"/>
        <v>0.48888888888888876</v>
      </c>
      <c r="AC16" s="8">
        <f t="shared" si="4"/>
        <v>9.8092463344090691E-2</v>
      </c>
      <c r="AD16" s="8">
        <f t="shared" si="5"/>
        <v>0.10204065980045765</v>
      </c>
      <c r="AE16" s="8">
        <f t="shared" si="6"/>
        <v>7.7951909903168651E-2</v>
      </c>
    </row>
    <row r="17" spans="1:31" ht="17">
      <c r="A17" s="35"/>
      <c r="B17" s="35"/>
      <c r="C17" s="36">
        <v>11.733333333333331</v>
      </c>
      <c r="D17">
        <v>413.41841752521498</v>
      </c>
      <c r="E17" s="22">
        <v>191203</v>
      </c>
      <c r="F17" s="22" t="s">
        <v>48</v>
      </c>
      <c r="G17" s="4">
        <v>7.5901402957454555E-3</v>
      </c>
      <c r="H17" s="4">
        <v>1.2682610330821777E-2</v>
      </c>
      <c r="I17" s="4">
        <v>3.8846552949401078E-3</v>
      </c>
      <c r="J17" s="13">
        <v>0</v>
      </c>
      <c r="K17" s="13">
        <v>0.17428295181305936</v>
      </c>
      <c r="L17" s="13">
        <v>7.9680143728576971E-2</v>
      </c>
      <c r="M17" s="17">
        <f t="shared" si="8"/>
        <v>63.659812658428535</v>
      </c>
      <c r="N17" s="4">
        <f t="shared" si="7"/>
        <v>1.5985908009826908E-3</v>
      </c>
      <c r="O17" s="2"/>
      <c r="P17" t="s">
        <v>48</v>
      </c>
      <c r="Q17" s="6">
        <v>684.70855505478198</v>
      </c>
      <c r="R17" s="6">
        <v>655.43600071288802</v>
      </c>
      <c r="S17" s="6">
        <v>29.272554341893802</v>
      </c>
      <c r="T17" s="6">
        <v>670.072277883835</v>
      </c>
      <c r="U17" s="6">
        <v>59.6706279071701</v>
      </c>
      <c r="V17" s="6">
        <v>118.873035215198</v>
      </c>
      <c r="W17" s="19">
        <v>6.1938310026589003E-3</v>
      </c>
      <c r="X17" s="19">
        <v>6.0862104566209302E-3</v>
      </c>
      <c r="Y17" s="19">
        <f t="shared" si="3"/>
        <v>3.8846552949401078E-3</v>
      </c>
      <c r="AA17">
        <v>19.062748161065159</v>
      </c>
      <c r="AB17" s="8">
        <f t="shared" si="0"/>
        <v>0.48888888888888876</v>
      </c>
      <c r="AC17" s="8">
        <f t="shared" si="4"/>
        <v>0.11807144055588432</v>
      </c>
      <c r="AD17" s="8">
        <f t="shared" si="5"/>
        <v>0.11601989718980618</v>
      </c>
      <c r="AE17" s="8">
        <f t="shared" si="6"/>
        <v>7.4052205579991565E-2</v>
      </c>
    </row>
    <row r="18" spans="1:31" ht="17">
      <c r="A18" s="35"/>
      <c r="B18" s="35"/>
      <c r="C18" s="36">
        <v>24.083333333333329</v>
      </c>
      <c r="D18">
        <v>868.89479823857801</v>
      </c>
      <c r="E18" s="22">
        <v>191203</v>
      </c>
      <c r="F18" s="22" t="s">
        <v>49</v>
      </c>
      <c r="G18" s="4">
        <v>1.0535266173490503E-2</v>
      </c>
      <c r="H18" s="4">
        <v>1.406063761514271E-2</v>
      </c>
      <c r="I18" s="4">
        <v>6.5647298026080192E-3</v>
      </c>
      <c r="J18" s="13">
        <v>0</v>
      </c>
      <c r="K18" s="13">
        <v>0.17428295181305936</v>
      </c>
      <c r="L18" s="13">
        <v>7.9680143728576971E-2</v>
      </c>
      <c r="M18" s="17">
        <f t="shared" si="8"/>
        <v>63.659812658428535</v>
      </c>
      <c r="N18" s="4">
        <f t="shared" si="7"/>
        <v>4.2786653086506025E-3</v>
      </c>
      <c r="O18" s="2"/>
      <c r="P18" t="s">
        <v>49</v>
      </c>
      <c r="Q18" s="6">
        <v>749.60164940713696</v>
      </c>
      <c r="R18" s="6">
        <v>965.59652169900801</v>
      </c>
      <c r="S18" s="6">
        <v>-215.99487229187099</v>
      </c>
      <c r="T18" s="6">
        <v>857.59908555307197</v>
      </c>
      <c r="U18" s="6">
        <v>57.413895948848101</v>
      </c>
      <c r="V18" s="6">
        <v>114.25979379298199</v>
      </c>
      <c r="W18" s="19">
        <v>6.4324104640453303E-3</v>
      </c>
      <c r="X18" s="19">
        <v>7.2265156120264002E-3</v>
      </c>
      <c r="Y18" s="19">
        <f t="shared" si="3"/>
        <v>6.5647298026080192E-3</v>
      </c>
      <c r="AA18">
        <v>18.606847748656328</v>
      </c>
      <c r="AB18" s="8">
        <f t="shared" si="0"/>
        <v>1.0034722222222221</v>
      </c>
      <c r="AC18" s="8">
        <f t="shared" si="4"/>
        <v>0.11968688216135526</v>
      </c>
      <c r="AD18" s="8">
        <f t="shared" si="5"/>
        <v>0.13446267574626322</v>
      </c>
      <c r="AE18" s="8">
        <f t="shared" si="6"/>
        <v>0.12214892794819412</v>
      </c>
    </row>
    <row r="19" spans="1:31" ht="17">
      <c r="A19" s="35"/>
      <c r="B19" s="35"/>
      <c r="C19" s="36">
        <v>24.083333333333329</v>
      </c>
      <c r="D19">
        <v>613.42860209339801</v>
      </c>
      <c r="E19" s="22">
        <v>191203</v>
      </c>
      <c r="F19" s="22" t="s">
        <v>50</v>
      </c>
      <c r="G19" s="4">
        <v>8.7407486495164489E-3</v>
      </c>
      <c r="H19" s="4">
        <v>1.3279339480680736E-2</v>
      </c>
      <c r="I19" s="4">
        <v>4.9677370711661952E-3</v>
      </c>
      <c r="J19" s="13">
        <v>0</v>
      </c>
      <c r="K19" s="13">
        <v>0.17428295181305936</v>
      </c>
      <c r="L19" s="13">
        <v>7.9680143728576971E-2</v>
      </c>
      <c r="M19" s="17">
        <f t="shared" si="8"/>
        <v>63.659812658428535</v>
      </c>
      <c r="N19" s="4">
        <f t="shared" si="7"/>
        <v>2.6816725772087781E-3</v>
      </c>
      <c r="O19" s="2"/>
      <c r="P19" t="s">
        <v>50</v>
      </c>
      <c r="Q19" s="6">
        <v>695.14681956227503</v>
      </c>
      <c r="R19" s="6">
        <v>807.40546647200097</v>
      </c>
      <c r="S19" s="6">
        <v>-112.258646909725</v>
      </c>
      <c r="T19" s="6">
        <v>751.276143017138</v>
      </c>
      <c r="U19" s="6">
        <v>58.7154542661725</v>
      </c>
      <c r="V19" s="6">
        <v>116.919330607009</v>
      </c>
      <c r="W19" s="19">
        <v>6.2322072821207001E-3</v>
      </c>
      <c r="X19" s="19">
        <v>6.6449261974843099E-3</v>
      </c>
      <c r="Y19" s="19">
        <f t="shared" si="3"/>
        <v>4.9677370711661952E-3</v>
      </c>
      <c r="AA19">
        <v>17.258804424270441</v>
      </c>
      <c r="AB19" s="8">
        <f t="shared" si="0"/>
        <v>1.0034722222222221</v>
      </c>
      <c r="AC19" s="8">
        <f t="shared" si="4"/>
        <v>0.1075604466136352</v>
      </c>
      <c r="AD19" s="8">
        <f t="shared" si="5"/>
        <v>0.11468348165609277</v>
      </c>
      <c r="AE19" s="8">
        <f t="shared" si="6"/>
        <v>8.5737202542455412E-2</v>
      </c>
    </row>
    <row r="20" spans="1:31" ht="17">
      <c r="A20" s="35"/>
      <c r="B20" s="35"/>
      <c r="C20" s="36">
        <v>24.083333333333329</v>
      </c>
      <c r="D20">
        <v>1780.1044667747001</v>
      </c>
      <c r="E20" s="22">
        <v>191203</v>
      </c>
      <c r="F20" s="22" t="s">
        <v>51</v>
      </c>
      <c r="G20" s="4">
        <v>2.1824058844499988E-2</v>
      </c>
      <c r="H20" s="4">
        <v>2.5092438950031035E-2</v>
      </c>
      <c r="I20" s="4">
        <v>1.3902477848414814E-2</v>
      </c>
      <c r="J20" s="13">
        <v>0</v>
      </c>
      <c r="K20" s="13">
        <v>0.17428295181305936</v>
      </c>
      <c r="L20" s="13">
        <v>7.9680143728576971E-2</v>
      </c>
      <c r="M20" s="17">
        <f t="shared" si="8"/>
        <v>63.659812658428535</v>
      </c>
      <c r="N20" s="4">
        <f t="shared" si="7"/>
        <v>1.1616413354457397E-2</v>
      </c>
      <c r="O20" s="2"/>
      <c r="P20" t="s">
        <v>51</v>
      </c>
      <c r="Q20" s="6">
        <v>1921.5759027020499</v>
      </c>
      <c r="R20" s="6">
        <v>2796.9723267130898</v>
      </c>
      <c r="S20" s="6">
        <v>-875.39642401103401</v>
      </c>
      <c r="T20" s="6">
        <v>2359.2741147075699</v>
      </c>
      <c r="U20" s="6">
        <v>31.051288723938899</v>
      </c>
      <c r="V20" s="6">
        <v>61.052703414909899</v>
      </c>
      <c r="W20" s="19">
        <v>1.07411738062841E-2</v>
      </c>
      <c r="X20" s="19">
        <v>1.3959568759160599E-2</v>
      </c>
      <c r="Y20" s="19">
        <f t="shared" si="3"/>
        <v>1.3902477848414814E-2</v>
      </c>
      <c r="AA20">
        <v>6.7565174342186411</v>
      </c>
      <c r="AB20" s="8">
        <f t="shared" si="0"/>
        <v>1.0034722222222221</v>
      </c>
      <c r="AC20" s="8">
        <f t="shared" si="4"/>
        <v>7.2572928086131125E-2</v>
      </c>
      <c r="AD20" s="8">
        <f t="shared" si="5"/>
        <v>9.4318069695442472E-2</v>
      </c>
      <c r="AE20" s="8">
        <f t="shared" si="6"/>
        <v>9.3932333961653153E-2</v>
      </c>
    </row>
    <row r="21" spans="1:31" ht="17">
      <c r="A21" s="35"/>
      <c r="B21" s="35" t="s">
        <v>52</v>
      </c>
      <c r="C21" s="36">
        <v>0.28333333333333499</v>
      </c>
      <c r="D21">
        <v>43.140856388927503</v>
      </c>
      <c r="E21" s="22">
        <v>191205</v>
      </c>
      <c r="F21" s="22" t="s">
        <v>53</v>
      </c>
      <c r="G21" s="4">
        <v>3.7716261222822079E-3</v>
      </c>
      <c r="H21" s="4">
        <v>7.7967971726053912E-3</v>
      </c>
      <c r="I21" s="4">
        <v>2.1455282187458832E-3</v>
      </c>
      <c r="J21" s="13">
        <v>0</v>
      </c>
      <c r="K21" s="13">
        <v>0.17394966632962505</v>
      </c>
      <c r="L21" s="13">
        <v>7.9668397727372692E-2</v>
      </c>
      <c r="M21" s="17">
        <f>AVERAGE($D$21:$D$23)</f>
        <v>44.083903744008268</v>
      </c>
      <c r="N21" s="4">
        <f t="shared" ref="N21:N29" si="9">MAX(0, I21-AVERAGE(I$21:I$23))</f>
        <v>2.8037586479985957E-7</v>
      </c>
      <c r="O21" s="3"/>
      <c r="P21" t="s">
        <v>53</v>
      </c>
      <c r="Q21" s="6">
        <v>16.542312596136298</v>
      </c>
      <c r="R21" s="6">
        <v>-2.4090657937532098</v>
      </c>
      <c r="S21" s="6">
        <v>18.951378389889499</v>
      </c>
      <c r="T21" s="6">
        <v>7.0666234011915696</v>
      </c>
      <c r="U21" s="6">
        <v>31.419559716844699</v>
      </c>
      <c r="V21" s="6">
        <v>61.787297186876202</v>
      </c>
      <c r="W21" s="19">
        <v>3.73731781225969E-3</v>
      </c>
      <c r="X21" s="19">
        <v>3.6676430696092601E-3</v>
      </c>
      <c r="Y21" s="19">
        <f t="shared" si="3"/>
        <v>2.1455282187458832E-3</v>
      </c>
      <c r="AA21">
        <v>14.979430928675443</v>
      </c>
      <c r="AB21" s="8">
        <f t="shared" si="0"/>
        <v>1.1805555555555625E-2</v>
      </c>
      <c r="AC21" s="8">
        <f t="shared" si="4"/>
        <v>5.5982894027252442E-2</v>
      </c>
      <c r="AD21" s="8">
        <f t="shared" si="5"/>
        <v>5.4939206032247091E-2</v>
      </c>
      <c r="AE21" s="8">
        <f t="shared" si="6"/>
        <v>3.2138791758228015E-2</v>
      </c>
    </row>
    <row r="22" spans="1:31" ht="17">
      <c r="A22" s="35"/>
      <c r="B22" s="35"/>
      <c r="C22" s="36">
        <v>0.28333333333333499</v>
      </c>
      <c r="D22">
        <v>46.338328016541197</v>
      </c>
      <c r="E22" s="22">
        <v>191205</v>
      </c>
      <c r="F22" s="22" t="s">
        <v>54</v>
      </c>
      <c r="G22" s="4">
        <v>3.7942570711423911E-3</v>
      </c>
      <c r="H22" s="4">
        <v>7.8383554802504193E-3</v>
      </c>
      <c r="I22" s="4">
        <v>2.1541230012851222E-3</v>
      </c>
      <c r="J22" s="13">
        <v>0</v>
      </c>
      <c r="K22" s="13">
        <v>0.17394966632962505</v>
      </c>
      <c r="L22" s="13">
        <v>7.9668397727372692E-2</v>
      </c>
      <c r="M22" s="17">
        <f t="shared" ref="M22:M29" si="10">AVERAGE($D$21:$D$23)</f>
        <v>44.083903744008268</v>
      </c>
      <c r="N22" s="4">
        <f t="shared" si="9"/>
        <v>8.8751584040387861E-6</v>
      </c>
      <c r="O22" s="2"/>
      <c r="P22" t="s">
        <v>54</v>
      </c>
      <c r="Q22" s="6">
        <v>20.4671434342496</v>
      </c>
      <c r="R22" s="6">
        <v>4.9742475447476204</v>
      </c>
      <c r="S22" s="6">
        <v>15.4928958895019</v>
      </c>
      <c r="T22" s="6">
        <v>12.720695489498601</v>
      </c>
      <c r="U22" s="6">
        <v>31.3772211532923</v>
      </c>
      <c r="V22" s="6">
        <v>61.702831519269502</v>
      </c>
      <c r="W22" s="19">
        <v>3.7517474528360102E-3</v>
      </c>
      <c r="X22" s="19">
        <v>3.6947878210982599E-3</v>
      </c>
      <c r="Y22" s="19">
        <f t="shared" si="3"/>
        <v>2.1541230012851222E-3</v>
      </c>
      <c r="AA22">
        <v>12.912526103574761</v>
      </c>
      <c r="AB22" s="8">
        <f t="shared" si="0"/>
        <v>1.1805555555555625E-2</v>
      </c>
      <c r="AC22" s="8">
        <f t="shared" si="4"/>
        <v>4.8444536918765102E-2</v>
      </c>
      <c r="AD22" s="8">
        <f t="shared" si="5"/>
        <v>4.7709044187101396E-2</v>
      </c>
      <c r="AE22" s="8">
        <f t="shared" si="6"/>
        <v>2.7815169484404947E-2</v>
      </c>
    </row>
    <row r="23" spans="1:31" ht="17">
      <c r="A23" s="35"/>
      <c r="B23" s="35"/>
      <c r="C23" s="36">
        <v>0.28333333333333499</v>
      </c>
      <c r="D23">
        <v>42.772526826556103</v>
      </c>
      <c r="E23" s="22">
        <v>191205</v>
      </c>
      <c r="F23" s="22" t="s">
        <v>55</v>
      </c>
      <c r="G23" s="4">
        <v>3.7631927846860417E-3</v>
      </c>
      <c r="H23" s="4">
        <v>7.7909774133587389E-3</v>
      </c>
      <c r="I23" s="4">
        <v>2.1360923086122439E-3</v>
      </c>
      <c r="J23" s="13">
        <v>0</v>
      </c>
      <c r="K23" s="13">
        <v>0.17394966632962505</v>
      </c>
      <c r="L23" s="13">
        <v>7.9668397727372692E-2</v>
      </c>
      <c r="M23" s="17">
        <f t="shared" si="10"/>
        <v>44.083903744008268</v>
      </c>
      <c r="N23" s="4">
        <f t="shared" si="9"/>
        <v>0</v>
      </c>
      <c r="O23" s="2"/>
      <c r="P23" t="s">
        <v>55</v>
      </c>
      <c r="Q23" s="6">
        <v>14.026878442003801</v>
      </c>
      <c r="R23" s="6">
        <v>-1.2426811056960301</v>
      </c>
      <c r="S23" s="6">
        <v>15.269559547699901</v>
      </c>
      <c r="T23" s="6">
        <v>6.3920986681539302</v>
      </c>
      <c r="U23" s="6">
        <v>29.155861678868298</v>
      </c>
      <c r="V23" s="6">
        <v>57.275768967730102</v>
      </c>
      <c r="W23" s="19">
        <v>3.7280698185920202E-3</v>
      </c>
      <c r="X23" s="19">
        <v>3.6719312829149001E-3</v>
      </c>
      <c r="Y23" s="19">
        <f t="shared" si="3"/>
        <v>2.1360923086122439E-3</v>
      </c>
      <c r="AA23">
        <v>15.702964314880729</v>
      </c>
      <c r="AB23" s="8">
        <f t="shared" si="0"/>
        <v>1.1805555555555625E-2</v>
      </c>
      <c r="AC23" s="8">
        <f t="shared" si="4"/>
        <v>5.8541747324734369E-2</v>
      </c>
      <c r="AD23" s="8">
        <f t="shared" si="5"/>
        <v>5.7660205902306888E-2</v>
      </c>
      <c r="AE23" s="8">
        <f t="shared" si="6"/>
        <v>3.3542981295429257E-2</v>
      </c>
    </row>
    <row r="24" spans="1:31" ht="17">
      <c r="A24" s="35"/>
      <c r="B24" s="35"/>
      <c r="C24" s="36">
        <v>11.75</v>
      </c>
      <c r="D24">
        <v>51.524312488226499</v>
      </c>
      <c r="E24" s="22">
        <v>191205</v>
      </c>
      <c r="F24" s="22" t="s">
        <v>56</v>
      </c>
      <c r="G24" s="4">
        <v>4.388392318474898E-3</v>
      </c>
      <c r="H24" s="4">
        <v>9.1247249554029276E-3</v>
      </c>
      <c r="I24" s="4">
        <v>2.1715662777275421E-3</v>
      </c>
      <c r="J24" s="13">
        <v>0</v>
      </c>
      <c r="K24" s="13">
        <v>0.17394966632962505</v>
      </c>
      <c r="L24" s="13">
        <v>7.9668397727372692E-2</v>
      </c>
      <c r="M24" s="17">
        <f t="shared" si="10"/>
        <v>44.083903744008268</v>
      </c>
      <c r="N24" s="4">
        <f t="shared" si="9"/>
        <v>2.6318434846458755E-5</v>
      </c>
      <c r="O24" s="2"/>
      <c r="P24" t="s">
        <v>56</v>
      </c>
      <c r="Q24" s="6">
        <v>193.474264510821</v>
      </c>
      <c r="R24" s="6">
        <v>182.002948318514</v>
      </c>
      <c r="S24" s="6">
        <v>11.471316192307</v>
      </c>
      <c r="T24" s="6">
        <v>187.738606414667</v>
      </c>
      <c r="U24" s="6">
        <v>29.9631019633443</v>
      </c>
      <c r="V24" s="6">
        <v>58.8835243848104</v>
      </c>
      <c r="W24" s="19">
        <v>4.3878081334740304E-3</v>
      </c>
      <c r="X24" s="19">
        <v>4.3456338394930096E-3</v>
      </c>
      <c r="Y24" s="19">
        <f t="shared" si="3"/>
        <v>2.1715662777275421E-3</v>
      </c>
      <c r="AA24">
        <v>11.626588135983035</v>
      </c>
      <c r="AB24" s="8">
        <f t="shared" si="0"/>
        <v>0.48958333333333331</v>
      </c>
      <c r="AC24" s="8">
        <f t="shared" si="4"/>
        <v>5.1015237987619026E-2</v>
      </c>
      <c r="AD24" s="8">
        <f t="shared" si="5"/>
        <v>5.0524894841575831E-2</v>
      </c>
      <c r="AE24" s="8">
        <f t="shared" si="6"/>
        <v>2.524790672112788E-2</v>
      </c>
    </row>
    <row r="25" spans="1:31" ht="17">
      <c r="A25" s="35"/>
      <c r="B25" s="35"/>
      <c r="C25" s="36">
        <v>11.75</v>
      </c>
      <c r="D25">
        <v>51.429013863644101</v>
      </c>
      <c r="E25" s="22">
        <v>191205</v>
      </c>
      <c r="F25" s="22" t="s">
        <v>57</v>
      </c>
      <c r="G25" s="4">
        <v>4.1202631420413005E-3</v>
      </c>
      <c r="H25" s="4">
        <v>8.5392228517388469E-3</v>
      </c>
      <c r="I25" s="4">
        <v>2.1646767540140078E-3</v>
      </c>
      <c r="J25" s="13">
        <v>0</v>
      </c>
      <c r="K25" s="13">
        <v>0.17394966632962505</v>
      </c>
      <c r="L25" s="13">
        <v>7.9668397727372692E-2</v>
      </c>
      <c r="M25" s="17">
        <f t="shared" si="10"/>
        <v>44.083903744008268</v>
      </c>
      <c r="N25" s="4">
        <f t="shared" si="9"/>
        <v>1.942891113292447E-5</v>
      </c>
      <c r="O25" s="2"/>
      <c r="P25" t="s">
        <v>57</v>
      </c>
      <c r="Q25" s="6">
        <v>115.180963240248</v>
      </c>
      <c r="R25" s="6">
        <v>100.971800197706</v>
      </c>
      <c r="S25" s="6">
        <v>14.209163042542199</v>
      </c>
      <c r="T25" s="6">
        <v>108.076381718977</v>
      </c>
      <c r="U25" s="6">
        <v>30.632316291673</v>
      </c>
      <c r="V25" s="6">
        <v>60.217274200860601</v>
      </c>
      <c r="W25" s="19">
        <v>4.0999628113527701E-3</v>
      </c>
      <c r="X25" s="19">
        <v>4.0477228234268598E-3</v>
      </c>
      <c r="Y25" s="19">
        <f t="shared" si="3"/>
        <v>2.1646767540140078E-3</v>
      </c>
      <c r="AA25">
        <v>14.766765025178469</v>
      </c>
      <c r="AB25" s="8">
        <f t="shared" si="0"/>
        <v>0.48958333333333331</v>
      </c>
      <c r="AC25" s="8">
        <f t="shared" si="4"/>
        <v>6.054318744721647E-2</v>
      </c>
      <c r="AD25" s="8">
        <f t="shared" si="5"/>
        <v>5.9771771820596398E-2</v>
      </c>
      <c r="AE25" s="8">
        <f t="shared" si="6"/>
        <v>3.1965272981990908E-2</v>
      </c>
    </row>
    <row r="26" spans="1:31" ht="17">
      <c r="A26" s="35"/>
      <c r="B26" s="35"/>
      <c r="C26" s="36">
        <v>11.75</v>
      </c>
      <c r="D26">
        <v>51.299642425928397</v>
      </c>
      <c r="E26" s="22">
        <v>191205</v>
      </c>
      <c r="F26" s="22" t="s">
        <v>58</v>
      </c>
      <c r="G26" s="4">
        <v>4.0592387200639969E-3</v>
      </c>
      <c r="H26" s="4">
        <v>8.4101429779827944E-3</v>
      </c>
      <c r="I26" s="4">
        <v>2.1596303444143955E-3</v>
      </c>
      <c r="J26" s="13">
        <v>0</v>
      </c>
      <c r="K26" s="13">
        <v>0.17394966632962505</v>
      </c>
      <c r="L26" s="13">
        <v>7.9668397727372692E-2</v>
      </c>
      <c r="M26" s="17">
        <f t="shared" si="10"/>
        <v>44.083903744008268</v>
      </c>
      <c r="N26" s="4">
        <f t="shared" si="9"/>
        <v>1.4382501533312126E-5</v>
      </c>
      <c r="O26" s="2"/>
      <c r="P26" t="s">
        <v>58</v>
      </c>
      <c r="Q26" s="6">
        <v>98.504632825483498</v>
      </c>
      <c r="R26" s="6">
        <v>82.5240297101073</v>
      </c>
      <c r="S26" s="6">
        <v>15.9806031153761</v>
      </c>
      <c r="T26" s="6">
        <v>90.514331267795399</v>
      </c>
      <c r="U26" s="6">
        <v>30.7741515417054</v>
      </c>
      <c r="V26" s="6">
        <v>60.500057415012002</v>
      </c>
      <c r="W26" s="19">
        <v>4.0386522825828896E-3</v>
      </c>
      <c r="X26" s="19">
        <v>3.97989959522921E-3</v>
      </c>
      <c r="Y26" s="19">
        <f t="shared" si="3"/>
        <v>2.1596303444143955E-3</v>
      </c>
      <c r="AA26">
        <v>16.91154376744181</v>
      </c>
      <c r="AB26" s="8">
        <f t="shared" si="0"/>
        <v>0.48958333333333331</v>
      </c>
      <c r="AC26" s="8">
        <f t="shared" si="4"/>
        <v>6.8299844838379309E-2</v>
      </c>
      <c r="AD26" s="8">
        <f t="shared" si="5"/>
        <v>6.7306246194742722E-2</v>
      </c>
      <c r="AE26" s="8">
        <f t="shared" si="6"/>
        <v>3.652268309105948E-2</v>
      </c>
    </row>
    <row r="27" spans="1:31" ht="17">
      <c r="A27" s="35"/>
      <c r="B27" s="35"/>
      <c r="C27" s="36">
        <v>24.083333333333329</v>
      </c>
      <c r="D27">
        <v>53.061648208001699</v>
      </c>
      <c r="E27" s="22">
        <v>191205</v>
      </c>
      <c r="F27" s="22" t="s">
        <v>59</v>
      </c>
      <c r="G27" s="4">
        <v>4.4313499636609056E-3</v>
      </c>
      <c r="H27" s="4">
        <v>9.2281817104013526E-3</v>
      </c>
      <c r="I27" s="4">
        <v>2.1659400115522035E-3</v>
      </c>
      <c r="J27" s="13">
        <v>0</v>
      </c>
      <c r="K27" s="13">
        <v>0.17394966632962505</v>
      </c>
      <c r="L27" s="13">
        <v>7.9668397727372692E-2</v>
      </c>
      <c r="M27" s="17">
        <f t="shared" si="10"/>
        <v>44.083903744008268</v>
      </c>
      <c r="N27" s="4">
        <f t="shared" si="9"/>
        <v>2.0692168671120146E-5</v>
      </c>
      <c r="O27" s="2"/>
      <c r="P27" t="s">
        <v>59</v>
      </c>
      <c r="Q27" s="6">
        <v>208.18113337531699</v>
      </c>
      <c r="R27" s="6">
        <v>195.448783303125</v>
      </c>
      <c r="S27" s="6">
        <v>12.732350072191799</v>
      </c>
      <c r="T27" s="6">
        <v>201.81495833922099</v>
      </c>
      <c r="U27" s="6">
        <v>29.840278318127002</v>
      </c>
      <c r="V27" s="6">
        <v>58.6388240771063</v>
      </c>
      <c r="W27" s="19">
        <v>4.4418779368543496E-3</v>
      </c>
      <c r="X27" s="19">
        <v>4.3950674518139403E-3</v>
      </c>
      <c r="Y27" s="19">
        <f t="shared" si="3"/>
        <v>2.1659400115522035E-3</v>
      </c>
      <c r="AA27">
        <v>17.395252053669211</v>
      </c>
      <c r="AB27" s="8">
        <f t="shared" si="0"/>
        <v>1.0034722222222221</v>
      </c>
      <c r="AC27" s="8">
        <f t="shared" si="4"/>
        <v>7.7267586303213578E-2</v>
      </c>
      <c r="AD27" s="8">
        <f t="shared" si="5"/>
        <v>7.6453306117181152E-2</v>
      </c>
      <c r="AE27" s="8">
        <f t="shared" si="6"/>
        <v>3.767707243407778E-2</v>
      </c>
    </row>
    <row r="28" spans="1:31" ht="17">
      <c r="A28" s="35"/>
      <c r="B28" s="35"/>
      <c r="C28" s="36">
        <v>24.083333333333329</v>
      </c>
      <c r="D28">
        <v>58.308392203662201</v>
      </c>
      <c r="E28" s="22">
        <v>191205</v>
      </c>
      <c r="F28" s="22" t="s">
        <v>60</v>
      </c>
      <c r="G28" s="4">
        <v>4.546696627829229E-3</v>
      </c>
      <c r="H28" s="4">
        <v>9.4493810420473029E-3</v>
      </c>
      <c r="I28" s="4">
        <v>2.1832895272578534E-3</v>
      </c>
      <c r="J28" s="13">
        <v>0</v>
      </c>
      <c r="K28" s="13">
        <v>0.17394966632962505</v>
      </c>
      <c r="L28" s="13">
        <v>7.9668397727372692E-2</v>
      </c>
      <c r="M28" s="17">
        <f t="shared" si="10"/>
        <v>44.083903744008268</v>
      </c>
      <c r="N28" s="4">
        <f t="shared" si="9"/>
        <v>3.8041684376770041E-5</v>
      </c>
      <c r="O28" s="2"/>
      <c r="P28" t="s">
        <v>60</v>
      </c>
      <c r="Q28" s="6">
        <v>237.53367577253999</v>
      </c>
      <c r="R28" s="6">
        <v>226.289557537609</v>
      </c>
      <c r="S28" s="6">
        <v>11.2441182349312</v>
      </c>
      <c r="T28" s="6">
        <v>231.911616655074</v>
      </c>
      <c r="U28" s="6">
        <v>29.5733739998376</v>
      </c>
      <c r="V28" s="6">
        <v>58.107167671671498</v>
      </c>
      <c r="W28" s="19">
        <v>4.5497925589777404E-3</v>
      </c>
      <c r="X28" s="19">
        <v>4.5084535582870199E-3</v>
      </c>
      <c r="Y28" s="19">
        <f t="shared" si="3"/>
        <v>2.1832895272578534E-3</v>
      </c>
      <c r="AA28">
        <v>12.088704014486806</v>
      </c>
      <c r="AB28" s="8">
        <f t="shared" si="0"/>
        <v>1.0034722222222221</v>
      </c>
      <c r="AC28" s="8">
        <f t="shared" si="4"/>
        <v>5.5001095572796407E-2</v>
      </c>
      <c r="AD28" s="8">
        <f t="shared" si="5"/>
        <v>5.4501360629191621E-2</v>
      </c>
      <c r="AE28" s="8">
        <f t="shared" si="6"/>
        <v>2.6393140872949014E-2</v>
      </c>
    </row>
    <row r="29" spans="1:31" ht="17">
      <c r="A29" s="35"/>
      <c r="B29" s="35"/>
      <c r="C29" s="36">
        <v>24.083333333333329</v>
      </c>
      <c r="D29">
        <v>55.630243069820999</v>
      </c>
      <c r="E29" s="22">
        <v>191205</v>
      </c>
      <c r="F29" s="22" t="s">
        <v>61</v>
      </c>
      <c r="G29" s="4">
        <v>4.4305369871782069E-3</v>
      </c>
      <c r="H29" s="4">
        <v>9.2264611745715482E-3</v>
      </c>
      <c r="I29" s="4">
        <v>2.1678791684507856E-3</v>
      </c>
      <c r="J29" s="13">
        <v>0</v>
      </c>
      <c r="K29" s="13">
        <v>0.17394966632962505</v>
      </c>
      <c r="L29" s="13">
        <v>7.9668397727372692E-2</v>
      </c>
      <c r="M29" s="17">
        <f t="shared" si="10"/>
        <v>44.083903744008268</v>
      </c>
      <c r="N29" s="4">
        <f t="shared" si="9"/>
        <v>2.2631325569702227E-5</v>
      </c>
      <c r="O29" s="2"/>
      <c r="P29" t="s">
        <v>61</v>
      </c>
      <c r="Q29" s="6">
        <v>207.23069663174201</v>
      </c>
      <c r="R29" s="6">
        <v>195.93102900415701</v>
      </c>
      <c r="S29" s="6">
        <v>11.2996676275851</v>
      </c>
      <c r="T29" s="6">
        <v>201.58086281794999</v>
      </c>
      <c r="U29" s="6">
        <v>29.842301319185498</v>
      </c>
      <c r="V29" s="6">
        <v>58.6428542599688</v>
      </c>
      <c r="W29" s="19">
        <v>4.4383836561666E-3</v>
      </c>
      <c r="X29" s="19">
        <v>4.3968404281337801E-3</v>
      </c>
      <c r="Y29" s="19">
        <f t="shared" si="3"/>
        <v>2.1678791684507856E-3</v>
      </c>
      <c r="AA29">
        <v>17.225665015921265</v>
      </c>
      <c r="AB29" s="8">
        <f t="shared" si="0"/>
        <v>1.0034722222222221</v>
      </c>
      <c r="AC29" s="8">
        <f t="shared" si="4"/>
        <v>7.6454110073265719E-2</v>
      </c>
      <c r="AD29" s="8">
        <f t="shared" si="5"/>
        <v>7.5738500343492332E-2</v>
      </c>
      <c r="AE29" s="8">
        <f t="shared" si="6"/>
        <v>3.7343160350727184E-2</v>
      </c>
    </row>
    <row r="30" spans="1:31">
      <c r="K30" s="3"/>
      <c r="L30" s="3"/>
      <c r="O30" s="2"/>
    </row>
    <row r="31" spans="1:31">
      <c r="G31" s="14"/>
      <c r="O31" s="2"/>
    </row>
    <row r="32" spans="1:31">
      <c r="O32" s="2"/>
    </row>
    <row r="33" spans="15:15">
      <c r="O33" s="2"/>
    </row>
    <row r="34" spans="15:15">
      <c r="O34" s="2"/>
    </row>
    <row r="35" spans="15:15">
      <c r="O35" s="2"/>
    </row>
    <row r="36" spans="15:15">
      <c r="O36" s="2"/>
    </row>
    <row r="37" spans="15:15">
      <c r="O37" s="2"/>
    </row>
    <row r="38" spans="15:15">
      <c r="O38" s="2"/>
    </row>
    <row r="39" spans="15:15">
      <c r="O39" s="2"/>
    </row>
    <row r="43" spans="15:15">
      <c r="O43" s="9"/>
    </row>
  </sheetData>
  <mergeCells count="4">
    <mergeCell ref="A3:A29"/>
    <mergeCell ref="B3:B11"/>
    <mergeCell ref="B12:B20"/>
    <mergeCell ref="B21:B29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LaMonica Kelly</dc:creator>
  <cp:lastModifiedBy>Colette LaMonica Kelly</cp:lastModifiedBy>
  <dcterms:created xsi:type="dcterms:W3CDTF">2019-02-01T17:53:12Z</dcterms:created>
  <dcterms:modified xsi:type="dcterms:W3CDTF">2022-12-16T19:54:43Z</dcterms:modified>
</cp:coreProperties>
</file>