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tte/Box Sync/N2O Research/Spec Calibration Files/N2O_isotopocule_data_corrections/pyisotopomer/pyisotopomer/verification/"/>
    </mc:Choice>
  </mc:AlternateContent>
  <xr:revisionPtr revIDLastSave="0" documentId="13_ncr:1_{4051972A-83FC-E04D-A9B5-A102E19E79ED}" xr6:coauthVersionLast="47" xr6:coauthVersionMax="47" xr10:uidLastSave="{00000000-0000-0000-0000-000000000000}"/>
  <bookViews>
    <workbookView xWindow="12180" yWindow="500" windowWidth="15840" windowHeight="15820" activeTab="3" xr2:uid="{C87639FE-6F05-2348-B25E-B6AD821683A8}"/>
  </bookViews>
  <sheets>
    <sheet name="size_correction" sheetId="2" r:id="rId1"/>
    <sheet name="atm_s2" sheetId="1" r:id="rId2"/>
    <sheet name="atm_b6" sheetId="6" r:id="rId3"/>
    <sheet name="s2_b6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4" i="2" l="1"/>
  <c r="AB4" i="2"/>
  <c r="AC4" i="2"/>
  <c r="AA5" i="2"/>
  <c r="AB5" i="2"/>
  <c r="AC5" i="2"/>
  <c r="AA6" i="2"/>
  <c r="AB6" i="2"/>
  <c r="AC6" i="2"/>
  <c r="AA7" i="2"/>
  <c r="AB7" i="2"/>
  <c r="AC7" i="2"/>
  <c r="AA8" i="2"/>
  <c r="AB8" i="2"/>
  <c r="AC8" i="2"/>
  <c r="AA9" i="2"/>
  <c r="AB9" i="2"/>
  <c r="AC9" i="2"/>
  <c r="AA10" i="2"/>
  <c r="AB10" i="2"/>
  <c r="AC10" i="2"/>
  <c r="AA11" i="2"/>
  <c r="AB11" i="2"/>
  <c r="AC11" i="2"/>
  <c r="AA12" i="2"/>
  <c r="AB12" i="2"/>
  <c r="AC12" i="2"/>
  <c r="AA13" i="2"/>
  <c r="AB13" i="2"/>
  <c r="AC13" i="2"/>
  <c r="AA14" i="2"/>
  <c r="AB14" i="2"/>
  <c r="AC14" i="2"/>
  <c r="AA15" i="2"/>
  <c r="AB15" i="2"/>
  <c r="AC15" i="2"/>
  <c r="AA16" i="2"/>
  <c r="AB16" i="2"/>
  <c r="AC16" i="2"/>
  <c r="AA17" i="2"/>
  <c r="AB17" i="2"/>
  <c r="AC17" i="2"/>
  <c r="AA18" i="2"/>
  <c r="AB18" i="2"/>
  <c r="AC18" i="2"/>
  <c r="AA19" i="2"/>
  <c r="AB19" i="2"/>
  <c r="AC19" i="2"/>
  <c r="AA20" i="2"/>
  <c r="AB20" i="2"/>
  <c r="AC20" i="2"/>
  <c r="AA21" i="2"/>
  <c r="AB21" i="2"/>
  <c r="AC21" i="2"/>
  <c r="AA22" i="2"/>
  <c r="AB22" i="2"/>
  <c r="AC22" i="2"/>
  <c r="AA23" i="2"/>
  <c r="AB23" i="2"/>
  <c r="AC23" i="2"/>
  <c r="AA24" i="2"/>
  <c r="AB24" i="2"/>
  <c r="AC24" i="2"/>
  <c r="AA25" i="2"/>
  <c r="AB25" i="2"/>
  <c r="AC25" i="2"/>
  <c r="AA26" i="2"/>
  <c r="AB26" i="2"/>
  <c r="AC26" i="2"/>
  <c r="AA27" i="2"/>
  <c r="AB27" i="2"/>
  <c r="AC27" i="2"/>
  <c r="AA28" i="2"/>
  <c r="AB28" i="2"/>
  <c r="AC28" i="2"/>
  <c r="AA29" i="2"/>
  <c r="AB29" i="2"/>
  <c r="AC29" i="2"/>
  <c r="AA30" i="2"/>
  <c r="AB30" i="2"/>
  <c r="AC30" i="2"/>
  <c r="AA31" i="2"/>
  <c r="AB31" i="2"/>
  <c r="AC31" i="2"/>
  <c r="AA32" i="2"/>
  <c r="AB32" i="2"/>
  <c r="AC32" i="2"/>
  <c r="AA33" i="2"/>
  <c r="AB33" i="2"/>
  <c r="AC33" i="2"/>
  <c r="AA34" i="2"/>
  <c r="AB34" i="2"/>
  <c r="AC34" i="2"/>
  <c r="AA35" i="2"/>
  <c r="AB35" i="2"/>
  <c r="AC35" i="2"/>
  <c r="AA36" i="2"/>
  <c r="AB36" i="2"/>
  <c r="AC36" i="2"/>
  <c r="AA37" i="2"/>
  <c r="AB37" i="2"/>
  <c r="AC37" i="2"/>
  <c r="AA38" i="2"/>
  <c r="AB38" i="2"/>
  <c r="AC38" i="2"/>
  <c r="AA39" i="2"/>
  <c r="AB39" i="2"/>
  <c r="AC39" i="2"/>
  <c r="AA40" i="2"/>
  <c r="AB40" i="2"/>
  <c r="AC40" i="2"/>
  <c r="AA41" i="2"/>
  <c r="AB41" i="2"/>
  <c r="AC41" i="2"/>
  <c r="AA42" i="2"/>
  <c r="AB42" i="2"/>
  <c r="AC42" i="2"/>
  <c r="AA43" i="2"/>
  <c r="AB43" i="2"/>
  <c r="AC43" i="2"/>
  <c r="AA44" i="2"/>
  <c r="AB44" i="2"/>
  <c r="AC44" i="2"/>
  <c r="AA45" i="2"/>
  <c r="AB45" i="2"/>
  <c r="AC45" i="2"/>
  <c r="AA46" i="2"/>
  <c r="AB46" i="2"/>
  <c r="AC46" i="2"/>
  <c r="AA47" i="2"/>
  <c r="AB47" i="2"/>
  <c r="AC47" i="2"/>
  <c r="AA48" i="2"/>
  <c r="AB48" i="2"/>
  <c r="AC48" i="2"/>
  <c r="AA49" i="2"/>
  <c r="AB49" i="2"/>
  <c r="AC49" i="2"/>
  <c r="AA50" i="2"/>
  <c r="AB50" i="2"/>
  <c r="AC50" i="2"/>
  <c r="AA51" i="2"/>
  <c r="AB51" i="2"/>
  <c r="AC51" i="2"/>
  <c r="AA52" i="2"/>
  <c r="AB52" i="2"/>
  <c r="AC52" i="2"/>
  <c r="AA53" i="2"/>
  <c r="AB53" i="2"/>
  <c r="AC53" i="2"/>
  <c r="AA54" i="2"/>
  <c r="AB54" i="2"/>
  <c r="AC54" i="2"/>
  <c r="AA55" i="2"/>
  <c r="AB55" i="2"/>
  <c r="AC55" i="2"/>
  <c r="AA56" i="2"/>
  <c r="AB56" i="2"/>
  <c r="AC56" i="2"/>
  <c r="AA57" i="2"/>
  <c r="AB57" i="2"/>
  <c r="AC57" i="2"/>
  <c r="AA58" i="2"/>
  <c r="AB58" i="2"/>
  <c r="AC58" i="2"/>
  <c r="AA59" i="2"/>
  <c r="AB59" i="2"/>
  <c r="AC59" i="2"/>
  <c r="AA60" i="2"/>
  <c r="AB60" i="2"/>
  <c r="AC60" i="2"/>
  <c r="AA61" i="2"/>
  <c r="AB61" i="2"/>
  <c r="AC61" i="2"/>
  <c r="AA62" i="2"/>
  <c r="AB62" i="2"/>
  <c r="AC62" i="2"/>
  <c r="AA63" i="2"/>
  <c r="AB63" i="2"/>
  <c r="AC63" i="2"/>
  <c r="AA64" i="2"/>
  <c r="AB64" i="2"/>
  <c r="AC64" i="2"/>
  <c r="AA65" i="2"/>
  <c r="AB65" i="2"/>
  <c r="AC65" i="2"/>
  <c r="AA66" i="2"/>
  <c r="AB66" i="2"/>
  <c r="AC66" i="2"/>
  <c r="AA67" i="2"/>
  <c r="AB67" i="2"/>
  <c r="AC67" i="2"/>
  <c r="AA68" i="2"/>
  <c r="AB68" i="2"/>
  <c r="AC68" i="2"/>
  <c r="AA69" i="2"/>
  <c r="AB69" i="2"/>
  <c r="AC69" i="2"/>
  <c r="AA70" i="2"/>
  <c r="AB70" i="2"/>
  <c r="AC70" i="2"/>
  <c r="AA71" i="2"/>
  <c r="AB71" i="2"/>
  <c r="AC71" i="2"/>
  <c r="AA72" i="2"/>
  <c r="AB72" i="2"/>
  <c r="AC72" i="2"/>
  <c r="AA73" i="2"/>
  <c r="AB73" i="2"/>
  <c r="AC73" i="2"/>
  <c r="AA74" i="2"/>
  <c r="AB74" i="2"/>
  <c r="AC74" i="2"/>
  <c r="AA75" i="2"/>
  <c r="AB75" i="2"/>
  <c r="AC75" i="2"/>
  <c r="AA76" i="2"/>
  <c r="AB76" i="2"/>
  <c r="AC76" i="2"/>
  <c r="AA77" i="2"/>
  <c r="AB77" i="2"/>
  <c r="AC77" i="2"/>
  <c r="AA78" i="2"/>
  <c r="AB78" i="2"/>
  <c r="AC78" i="2"/>
  <c r="AA79" i="2"/>
  <c r="AB79" i="2"/>
  <c r="AC79" i="2"/>
  <c r="AA80" i="2"/>
  <c r="AB80" i="2"/>
  <c r="AC80" i="2"/>
  <c r="AA81" i="2"/>
  <c r="AB81" i="2"/>
  <c r="AC81" i="2"/>
  <c r="AA82" i="2"/>
  <c r="AB82" i="2"/>
  <c r="AC82" i="2"/>
  <c r="AA83" i="2"/>
  <c r="AB83" i="2"/>
  <c r="AC83" i="2"/>
  <c r="AA84" i="2"/>
  <c r="AB84" i="2"/>
  <c r="AC84" i="2"/>
  <c r="AA85" i="2"/>
  <c r="AB85" i="2"/>
  <c r="AC85" i="2"/>
  <c r="AA86" i="2"/>
  <c r="AB86" i="2"/>
  <c r="AC86" i="2"/>
  <c r="AA87" i="2"/>
  <c r="AB87" i="2"/>
  <c r="AC87" i="2"/>
  <c r="AA88" i="2"/>
  <c r="AB88" i="2"/>
  <c r="AC88" i="2"/>
  <c r="AA89" i="2"/>
  <c r="AB89" i="2"/>
  <c r="AC89" i="2"/>
  <c r="AA90" i="2"/>
  <c r="AB90" i="2"/>
  <c r="AC90" i="2"/>
  <c r="AA91" i="2"/>
  <c r="AB91" i="2"/>
  <c r="AC91" i="2"/>
  <c r="AA92" i="2"/>
  <c r="AB92" i="2"/>
  <c r="AC92" i="2"/>
  <c r="AA93" i="2"/>
  <c r="AB93" i="2"/>
  <c r="AC93" i="2"/>
  <c r="AA94" i="2"/>
  <c r="AB94" i="2"/>
  <c r="AC94" i="2"/>
  <c r="AA95" i="2"/>
  <c r="AB95" i="2"/>
  <c r="AC95" i="2"/>
  <c r="AA96" i="2"/>
  <c r="AB96" i="2"/>
  <c r="AC96" i="2"/>
  <c r="AA97" i="2"/>
  <c r="AB97" i="2"/>
  <c r="AC97" i="2"/>
  <c r="AA98" i="2"/>
  <c r="AB98" i="2"/>
  <c r="AC98" i="2"/>
  <c r="AA99" i="2"/>
  <c r="AB99" i="2"/>
  <c r="AC99" i="2"/>
  <c r="AA100" i="2"/>
  <c r="AB100" i="2"/>
  <c r="AC100" i="2"/>
  <c r="AA101" i="2"/>
  <c r="AB101" i="2"/>
  <c r="AC101" i="2"/>
  <c r="AE4" i="2"/>
  <c r="AF4" i="2"/>
  <c r="AG4" i="2"/>
  <c r="AE5" i="2"/>
  <c r="AF5" i="2"/>
  <c r="AG5" i="2"/>
  <c r="AE6" i="2"/>
  <c r="AF6" i="2"/>
  <c r="AG6" i="2"/>
  <c r="AE7" i="2"/>
  <c r="AF7" i="2"/>
  <c r="AG7" i="2"/>
  <c r="AE8" i="2"/>
  <c r="AF8" i="2"/>
  <c r="AG8" i="2"/>
  <c r="AE9" i="2"/>
  <c r="AF9" i="2"/>
  <c r="AG9" i="2"/>
  <c r="AE10" i="2"/>
  <c r="AF10" i="2"/>
  <c r="AG10" i="2"/>
  <c r="AE11" i="2"/>
  <c r="AF11" i="2"/>
  <c r="AG11" i="2"/>
  <c r="AE12" i="2"/>
  <c r="AF12" i="2"/>
  <c r="AG12" i="2"/>
  <c r="AE13" i="2"/>
  <c r="AF13" i="2"/>
  <c r="AG13" i="2"/>
  <c r="AE14" i="2"/>
  <c r="AF14" i="2"/>
  <c r="AG14" i="2"/>
  <c r="AE15" i="2"/>
  <c r="AF15" i="2"/>
  <c r="AG15" i="2"/>
  <c r="AE16" i="2"/>
  <c r="AF16" i="2"/>
  <c r="AG16" i="2"/>
  <c r="AE17" i="2"/>
  <c r="AF17" i="2"/>
  <c r="AG17" i="2"/>
  <c r="AE18" i="2"/>
  <c r="AF18" i="2"/>
  <c r="AG18" i="2"/>
  <c r="AE19" i="2"/>
  <c r="AF19" i="2"/>
  <c r="AG19" i="2"/>
  <c r="AE20" i="2"/>
  <c r="AF20" i="2"/>
  <c r="AG20" i="2"/>
  <c r="AE21" i="2"/>
  <c r="AF21" i="2"/>
  <c r="AG21" i="2"/>
  <c r="AE22" i="2"/>
  <c r="AF22" i="2"/>
  <c r="AG22" i="2"/>
  <c r="AE23" i="2"/>
  <c r="AF23" i="2"/>
  <c r="AG23" i="2"/>
  <c r="AE24" i="2"/>
  <c r="AF24" i="2"/>
  <c r="AG24" i="2"/>
  <c r="AE25" i="2"/>
  <c r="AF25" i="2"/>
  <c r="AG25" i="2"/>
  <c r="AE26" i="2"/>
  <c r="AF26" i="2"/>
  <c r="AG26" i="2"/>
  <c r="AE27" i="2"/>
  <c r="AF27" i="2"/>
  <c r="AG27" i="2"/>
  <c r="AE28" i="2"/>
  <c r="AF28" i="2"/>
  <c r="AG28" i="2"/>
  <c r="AE29" i="2"/>
  <c r="AF29" i="2"/>
  <c r="AG29" i="2"/>
  <c r="AE30" i="2"/>
  <c r="AF30" i="2"/>
  <c r="AG30" i="2"/>
  <c r="AE31" i="2"/>
  <c r="AF31" i="2"/>
  <c r="AG31" i="2"/>
  <c r="AE32" i="2"/>
  <c r="AF32" i="2"/>
  <c r="AG32" i="2"/>
  <c r="AE33" i="2"/>
  <c r="AF33" i="2"/>
  <c r="AG33" i="2"/>
  <c r="AE34" i="2"/>
  <c r="AF34" i="2"/>
  <c r="AG34" i="2"/>
  <c r="AE35" i="2"/>
  <c r="AF35" i="2"/>
  <c r="AG35" i="2"/>
  <c r="AE36" i="2"/>
  <c r="AF36" i="2"/>
  <c r="AG36" i="2"/>
  <c r="AE37" i="2"/>
  <c r="AF37" i="2"/>
  <c r="AG37" i="2"/>
  <c r="AE38" i="2"/>
  <c r="AF38" i="2"/>
  <c r="AG38" i="2"/>
  <c r="AE39" i="2"/>
  <c r="AF39" i="2"/>
  <c r="AG39" i="2"/>
  <c r="AE40" i="2"/>
  <c r="AF40" i="2"/>
  <c r="AG40" i="2"/>
  <c r="AE41" i="2"/>
  <c r="AF41" i="2"/>
  <c r="AG41" i="2"/>
  <c r="AE42" i="2"/>
  <c r="AF42" i="2"/>
  <c r="AG42" i="2"/>
  <c r="AE43" i="2"/>
  <c r="AF43" i="2"/>
  <c r="AG43" i="2"/>
  <c r="AE44" i="2"/>
  <c r="AF44" i="2"/>
  <c r="AG44" i="2"/>
  <c r="AE45" i="2"/>
  <c r="AF45" i="2"/>
  <c r="AG45" i="2"/>
  <c r="AE46" i="2"/>
  <c r="AF46" i="2"/>
  <c r="AG46" i="2"/>
  <c r="AE47" i="2"/>
  <c r="AF47" i="2"/>
  <c r="AG47" i="2"/>
  <c r="AE48" i="2"/>
  <c r="AF48" i="2"/>
  <c r="AG48" i="2"/>
  <c r="AE49" i="2"/>
  <c r="AF49" i="2"/>
  <c r="AG49" i="2"/>
  <c r="AE50" i="2"/>
  <c r="AF50" i="2"/>
  <c r="AG50" i="2"/>
  <c r="AE51" i="2"/>
  <c r="AF51" i="2"/>
  <c r="AG51" i="2"/>
  <c r="AE52" i="2"/>
  <c r="AF52" i="2"/>
  <c r="AG52" i="2"/>
  <c r="AE53" i="2"/>
  <c r="AF53" i="2"/>
  <c r="AG53" i="2"/>
  <c r="AE54" i="2"/>
  <c r="AF54" i="2"/>
  <c r="AG54" i="2"/>
  <c r="AE55" i="2"/>
  <c r="AF55" i="2"/>
  <c r="AG55" i="2"/>
  <c r="AE56" i="2"/>
  <c r="AF56" i="2"/>
  <c r="AG56" i="2"/>
  <c r="AE57" i="2"/>
  <c r="AF57" i="2"/>
  <c r="AG57" i="2"/>
  <c r="AE58" i="2"/>
  <c r="AF58" i="2"/>
  <c r="AG58" i="2"/>
  <c r="AE59" i="2"/>
  <c r="AF59" i="2"/>
  <c r="AG59" i="2"/>
  <c r="AE60" i="2"/>
  <c r="AF60" i="2"/>
  <c r="AG60" i="2"/>
  <c r="AE61" i="2"/>
  <c r="AF61" i="2"/>
  <c r="AG61" i="2"/>
  <c r="AE62" i="2"/>
  <c r="AF62" i="2"/>
  <c r="AG62" i="2"/>
  <c r="AE63" i="2"/>
  <c r="AF63" i="2"/>
  <c r="AG63" i="2"/>
  <c r="AE64" i="2"/>
  <c r="AF64" i="2"/>
  <c r="AG64" i="2"/>
  <c r="AE65" i="2"/>
  <c r="AF65" i="2"/>
  <c r="AG65" i="2"/>
  <c r="AE66" i="2"/>
  <c r="AF66" i="2"/>
  <c r="AG66" i="2"/>
  <c r="AE67" i="2"/>
  <c r="AF67" i="2"/>
  <c r="AG67" i="2"/>
  <c r="AE68" i="2"/>
  <c r="AF68" i="2"/>
  <c r="AG68" i="2"/>
  <c r="AE69" i="2"/>
  <c r="AF69" i="2"/>
  <c r="AG69" i="2"/>
  <c r="AE70" i="2"/>
  <c r="AF70" i="2"/>
  <c r="AG70" i="2"/>
  <c r="AE71" i="2"/>
  <c r="AF71" i="2"/>
  <c r="AG71" i="2"/>
  <c r="AE72" i="2"/>
  <c r="AF72" i="2"/>
  <c r="AG72" i="2"/>
  <c r="AE73" i="2"/>
  <c r="AF73" i="2"/>
  <c r="AG73" i="2"/>
  <c r="AE74" i="2"/>
  <c r="AF74" i="2"/>
  <c r="AG74" i="2"/>
  <c r="AE75" i="2"/>
  <c r="AF75" i="2"/>
  <c r="AG75" i="2"/>
  <c r="AE76" i="2"/>
  <c r="AF76" i="2"/>
  <c r="AG76" i="2"/>
  <c r="AE77" i="2"/>
  <c r="AF77" i="2"/>
  <c r="AG77" i="2"/>
  <c r="AE78" i="2"/>
  <c r="AF78" i="2"/>
  <c r="AG78" i="2"/>
  <c r="AE79" i="2"/>
  <c r="AF79" i="2"/>
  <c r="AG79" i="2"/>
  <c r="AE80" i="2"/>
  <c r="AF80" i="2"/>
  <c r="AG80" i="2"/>
  <c r="AE81" i="2"/>
  <c r="AF81" i="2"/>
  <c r="AG81" i="2"/>
  <c r="AE82" i="2"/>
  <c r="AF82" i="2"/>
  <c r="AG82" i="2"/>
  <c r="AE83" i="2"/>
  <c r="AF83" i="2"/>
  <c r="AG83" i="2"/>
  <c r="AE84" i="2"/>
  <c r="AF84" i="2"/>
  <c r="AG84" i="2"/>
  <c r="AE85" i="2"/>
  <c r="AF85" i="2"/>
  <c r="AG85" i="2"/>
  <c r="AE86" i="2"/>
  <c r="AF86" i="2"/>
  <c r="AG86" i="2"/>
  <c r="AE87" i="2"/>
  <c r="AF87" i="2"/>
  <c r="AG87" i="2"/>
  <c r="AE88" i="2"/>
  <c r="AF88" i="2"/>
  <c r="AG88" i="2"/>
  <c r="AE89" i="2"/>
  <c r="AF89" i="2"/>
  <c r="AG89" i="2"/>
  <c r="AE90" i="2"/>
  <c r="AF90" i="2"/>
  <c r="AG90" i="2"/>
  <c r="AE91" i="2"/>
  <c r="AF91" i="2"/>
  <c r="AG91" i="2"/>
  <c r="AE92" i="2"/>
  <c r="AP92" i="2" s="1"/>
  <c r="AF92" i="2"/>
  <c r="AG92" i="2"/>
  <c r="AE93" i="2"/>
  <c r="AF93" i="2"/>
  <c r="AQ93" i="2" s="1"/>
  <c r="AG93" i="2"/>
  <c r="AE94" i="2"/>
  <c r="AF94" i="2"/>
  <c r="AG94" i="2"/>
  <c r="AR94" i="2" s="1"/>
  <c r="AE95" i="2"/>
  <c r="AF95" i="2"/>
  <c r="AG95" i="2"/>
  <c r="AE96" i="2"/>
  <c r="AP96" i="2" s="1"/>
  <c r="AF96" i="2"/>
  <c r="AG96" i="2"/>
  <c r="AE97" i="2"/>
  <c r="AF97" i="2"/>
  <c r="AQ97" i="2" s="1"/>
  <c r="AG97" i="2"/>
  <c r="AE98" i="2"/>
  <c r="AF98" i="2"/>
  <c r="AG98" i="2"/>
  <c r="AR98" i="2" s="1"/>
  <c r="AE99" i="2"/>
  <c r="AF99" i="2"/>
  <c r="AG99" i="2"/>
  <c r="AE100" i="2"/>
  <c r="AP100" i="2" s="1"/>
  <c r="AF100" i="2"/>
  <c r="AG100" i="2"/>
  <c r="AE101" i="2"/>
  <c r="AF101" i="2"/>
  <c r="AQ101" i="2" s="1"/>
  <c r="AG101" i="2"/>
  <c r="AE3" i="2"/>
  <c r="AL4" i="2"/>
  <c r="AM4" i="2"/>
  <c r="AN4" i="2"/>
  <c r="AL5" i="2"/>
  <c r="AM5" i="2"/>
  <c r="AN5" i="2"/>
  <c r="AL6" i="2"/>
  <c r="AM6" i="2"/>
  <c r="AN6" i="2"/>
  <c r="AL7" i="2"/>
  <c r="AM7" i="2"/>
  <c r="AN7" i="2"/>
  <c r="AL8" i="2"/>
  <c r="AM8" i="2"/>
  <c r="AN8" i="2"/>
  <c r="AL9" i="2"/>
  <c r="AM9" i="2"/>
  <c r="AN9" i="2"/>
  <c r="AL10" i="2"/>
  <c r="AM10" i="2"/>
  <c r="AN10" i="2"/>
  <c r="AL11" i="2"/>
  <c r="AM11" i="2"/>
  <c r="AN11" i="2"/>
  <c r="AL12" i="2"/>
  <c r="AM12" i="2"/>
  <c r="AN12" i="2"/>
  <c r="AL13" i="2"/>
  <c r="AM13" i="2"/>
  <c r="AN13" i="2"/>
  <c r="AL14" i="2"/>
  <c r="AM14" i="2"/>
  <c r="AN14" i="2"/>
  <c r="AL15" i="2"/>
  <c r="AM15" i="2"/>
  <c r="AN15" i="2"/>
  <c r="AL16" i="2"/>
  <c r="AM16" i="2"/>
  <c r="AN16" i="2"/>
  <c r="AL17" i="2"/>
  <c r="AM17" i="2"/>
  <c r="AN17" i="2"/>
  <c r="AL18" i="2"/>
  <c r="AM18" i="2"/>
  <c r="AN18" i="2"/>
  <c r="AL19" i="2"/>
  <c r="AM19" i="2"/>
  <c r="AN19" i="2"/>
  <c r="AL20" i="2"/>
  <c r="AM20" i="2"/>
  <c r="AN20" i="2"/>
  <c r="AL21" i="2"/>
  <c r="AM21" i="2"/>
  <c r="AN21" i="2"/>
  <c r="AL22" i="2"/>
  <c r="AM22" i="2"/>
  <c r="AN22" i="2"/>
  <c r="AL23" i="2"/>
  <c r="AM23" i="2"/>
  <c r="AN23" i="2"/>
  <c r="AL24" i="2"/>
  <c r="AM24" i="2"/>
  <c r="AN24" i="2"/>
  <c r="AL25" i="2"/>
  <c r="AM25" i="2"/>
  <c r="AN25" i="2"/>
  <c r="AL26" i="2"/>
  <c r="AM26" i="2"/>
  <c r="AN26" i="2"/>
  <c r="AL27" i="2"/>
  <c r="AM27" i="2"/>
  <c r="AN27" i="2"/>
  <c r="AL28" i="2"/>
  <c r="AM28" i="2"/>
  <c r="AN28" i="2"/>
  <c r="AL29" i="2"/>
  <c r="AM29" i="2"/>
  <c r="AN29" i="2"/>
  <c r="AL30" i="2"/>
  <c r="AM30" i="2"/>
  <c r="AN30" i="2"/>
  <c r="AL31" i="2"/>
  <c r="AM31" i="2"/>
  <c r="AN31" i="2"/>
  <c r="AL32" i="2"/>
  <c r="AM32" i="2"/>
  <c r="AN32" i="2"/>
  <c r="AL33" i="2"/>
  <c r="AM33" i="2"/>
  <c r="AN33" i="2"/>
  <c r="AL34" i="2"/>
  <c r="AM34" i="2"/>
  <c r="AN34" i="2"/>
  <c r="AL35" i="2"/>
  <c r="AM35" i="2"/>
  <c r="AN35" i="2"/>
  <c r="AL36" i="2"/>
  <c r="AM36" i="2"/>
  <c r="AN36" i="2"/>
  <c r="AL37" i="2"/>
  <c r="AM37" i="2"/>
  <c r="AN37" i="2"/>
  <c r="AL38" i="2"/>
  <c r="AM38" i="2"/>
  <c r="AN38" i="2"/>
  <c r="AL39" i="2"/>
  <c r="AM39" i="2"/>
  <c r="AN39" i="2"/>
  <c r="AL40" i="2"/>
  <c r="AM40" i="2"/>
  <c r="AN40" i="2"/>
  <c r="AL41" i="2"/>
  <c r="AM41" i="2"/>
  <c r="AN41" i="2"/>
  <c r="AL42" i="2"/>
  <c r="AM42" i="2"/>
  <c r="AN42" i="2"/>
  <c r="AL43" i="2"/>
  <c r="AM43" i="2"/>
  <c r="AN43" i="2"/>
  <c r="AL44" i="2"/>
  <c r="AM44" i="2"/>
  <c r="AN44" i="2"/>
  <c r="AL45" i="2"/>
  <c r="AM45" i="2"/>
  <c r="AN45" i="2"/>
  <c r="AL46" i="2"/>
  <c r="AM46" i="2"/>
  <c r="AN46" i="2"/>
  <c r="AL47" i="2"/>
  <c r="AM47" i="2"/>
  <c r="AN47" i="2"/>
  <c r="AL48" i="2"/>
  <c r="AM48" i="2"/>
  <c r="AN48" i="2"/>
  <c r="AL49" i="2"/>
  <c r="AM49" i="2"/>
  <c r="AN49" i="2"/>
  <c r="AL50" i="2"/>
  <c r="AM50" i="2"/>
  <c r="AN50" i="2"/>
  <c r="AL51" i="2"/>
  <c r="AM51" i="2"/>
  <c r="AN51" i="2"/>
  <c r="AL52" i="2"/>
  <c r="AM52" i="2"/>
  <c r="AN52" i="2"/>
  <c r="AL53" i="2"/>
  <c r="AM53" i="2"/>
  <c r="AN53" i="2"/>
  <c r="AL54" i="2"/>
  <c r="AM54" i="2"/>
  <c r="AN54" i="2"/>
  <c r="AL55" i="2"/>
  <c r="AM55" i="2"/>
  <c r="AN55" i="2"/>
  <c r="AL56" i="2"/>
  <c r="AM56" i="2"/>
  <c r="AN56" i="2"/>
  <c r="AL57" i="2"/>
  <c r="AM57" i="2"/>
  <c r="AN57" i="2"/>
  <c r="AL58" i="2"/>
  <c r="AM58" i="2"/>
  <c r="AN58" i="2"/>
  <c r="AL59" i="2"/>
  <c r="AM59" i="2"/>
  <c r="AN59" i="2"/>
  <c r="AL60" i="2"/>
  <c r="AM60" i="2"/>
  <c r="AN60" i="2"/>
  <c r="AL61" i="2"/>
  <c r="AM61" i="2"/>
  <c r="AN61" i="2"/>
  <c r="AL62" i="2"/>
  <c r="AM62" i="2"/>
  <c r="AN62" i="2"/>
  <c r="AL63" i="2"/>
  <c r="AM63" i="2"/>
  <c r="AN63" i="2"/>
  <c r="AL64" i="2"/>
  <c r="AM64" i="2"/>
  <c r="AN64" i="2"/>
  <c r="AL65" i="2"/>
  <c r="AM65" i="2"/>
  <c r="AN65" i="2"/>
  <c r="AL66" i="2"/>
  <c r="AM66" i="2"/>
  <c r="AN66" i="2"/>
  <c r="AL67" i="2"/>
  <c r="AM67" i="2"/>
  <c r="AN67" i="2"/>
  <c r="AL68" i="2"/>
  <c r="AM68" i="2"/>
  <c r="AN68" i="2"/>
  <c r="AL69" i="2"/>
  <c r="AM69" i="2"/>
  <c r="AN69" i="2"/>
  <c r="AL70" i="2"/>
  <c r="AM70" i="2"/>
  <c r="AN70" i="2"/>
  <c r="AL71" i="2"/>
  <c r="AM71" i="2"/>
  <c r="AN71" i="2"/>
  <c r="AL72" i="2"/>
  <c r="AM72" i="2"/>
  <c r="AN72" i="2"/>
  <c r="AL73" i="2"/>
  <c r="AM73" i="2"/>
  <c r="AN73" i="2"/>
  <c r="AL74" i="2"/>
  <c r="AM74" i="2"/>
  <c r="AN74" i="2"/>
  <c r="AL75" i="2"/>
  <c r="AM75" i="2"/>
  <c r="AN75" i="2"/>
  <c r="AL76" i="2"/>
  <c r="AM76" i="2"/>
  <c r="AN76" i="2"/>
  <c r="AL77" i="2"/>
  <c r="AM77" i="2"/>
  <c r="AN77" i="2"/>
  <c r="AL78" i="2"/>
  <c r="AM78" i="2"/>
  <c r="AN78" i="2"/>
  <c r="AL79" i="2"/>
  <c r="AM79" i="2"/>
  <c r="AN79" i="2"/>
  <c r="AL80" i="2"/>
  <c r="AM80" i="2"/>
  <c r="AN80" i="2"/>
  <c r="AL81" i="2"/>
  <c r="AM81" i="2"/>
  <c r="AN81" i="2"/>
  <c r="AL82" i="2"/>
  <c r="AM82" i="2"/>
  <c r="AN82" i="2"/>
  <c r="AL83" i="2"/>
  <c r="AM83" i="2"/>
  <c r="AN83" i="2"/>
  <c r="AL84" i="2"/>
  <c r="AM84" i="2"/>
  <c r="AN84" i="2"/>
  <c r="AL85" i="2"/>
  <c r="AM85" i="2"/>
  <c r="AN85" i="2"/>
  <c r="AL86" i="2"/>
  <c r="AM86" i="2"/>
  <c r="AN86" i="2"/>
  <c r="AL87" i="2"/>
  <c r="AM87" i="2"/>
  <c r="AN87" i="2"/>
  <c r="AL88" i="2"/>
  <c r="AM88" i="2"/>
  <c r="AN88" i="2"/>
  <c r="AL89" i="2"/>
  <c r="AM89" i="2"/>
  <c r="AN89" i="2"/>
  <c r="AL90" i="2"/>
  <c r="AM90" i="2"/>
  <c r="AN90" i="2"/>
  <c r="AL91" i="2"/>
  <c r="AM91" i="2"/>
  <c r="AN91" i="2"/>
  <c r="AL92" i="2"/>
  <c r="AM92" i="2"/>
  <c r="AN92" i="2"/>
  <c r="AL93" i="2"/>
  <c r="AM93" i="2"/>
  <c r="AN93" i="2"/>
  <c r="AL94" i="2"/>
  <c r="AM94" i="2"/>
  <c r="AN94" i="2"/>
  <c r="AL95" i="2"/>
  <c r="AM95" i="2"/>
  <c r="AN95" i="2"/>
  <c r="AL96" i="2"/>
  <c r="AM96" i="2"/>
  <c r="AN96" i="2"/>
  <c r="AL97" i="2"/>
  <c r="AM97" i="2"/>
  <c r="AN97" i="2"/>
  <c r="AL98" i="2"/>
  <c r="AM98" i="2"/>
  <c r="AN98" i="2"/>
  <c r="AL99" i="2"/>
  <c r="AM99" i="2"/>
  <c r="AN99" i="2"/>
  <c r="AL100" i="2"/>
  <c r="AM100" i="2"/>
  <c r="AN100" i="2"/>
  <c r="AL101" i="2"/>
  <c r="AM101" i="2"/>
  <c r="AN101" i="2"/>
  <c r="AP4" i="2"/>
  <c r="AQ4" i="2"/>
  <c r="AR4" i="2"/>
  <c r="AP5" i="2"/>
  <c r="AQ5" i="2"/>
  <c r="AR5" i="2"/>
  <c r="AP6" i="2"/>
  <c r="AQ6" i="2"/>
  <c r="AR6" i="2"/>
  <c r="AP7" i="2"/>
  <c r="AQ7" i="2"/>
  <c r="AR7" i="2"/>
  <c r="AP8" i="2"/>
  <c r="AQ8" i="2"/>
  <c r="AR8" i="2"/>
  <c r="AP9" i="2"/>
  <c r="AQ9" i="2"/>
  <c r="AR9" i="2"/>
  <c r="AP10" i="2"/>
  <c r="AQ10" i="2"/>
  <c r="AR10" i="2"/>
  <c r="AP11" i="2"/>
  <c r="AQ11" i="2"/>
  <c r="AR11" i="2"/>
  <c r="AP12" i="2"/>
  <c r="AQ12" i="2"/>
  <c r="AR12" i="2"/>
  <c r="AP13" i="2"/>
  <c r="AQ13" i="2"/>
  <c r="AR13" i="2"/>
  <c r="AP14" i="2"/>
  <c r="AQ14" i="2"/>
  <c r="AR14" i="2"/>
  <c r="AP15" i="2"/>
  <c r="AQ15" i="2"/>
  <c r="AR15" i="2"/>
  <c r="AP16" i="2"/>
  <c r="AQ16" i="2"/>
  <c r="AR16" i="2"/>
  <c r="AP17" i="2"/>
  <c r="AQ17" i="2"/>
  <c r="AR17" i="2"/>
  <c r="AP18" i="2"/>
  <c r="AQ18" i="2"/>
  <c r="AR18" i="2"/>
  <c r="AP19" i="2"/>
  <c r="AQ19" i="2"/>
  <c r="AR19" i="2"/>
  <c r="AP20" i="2"/>
  <c r="AQ20" i="2"/>
  <c r="AR20" i="2"/>
  <c r="AP21" i="2"/>
  <c r="AQ21" i="2"/>
  <c r="AR21" i="2"/>
  <c r="AP22" i="2"/>
  <c r="AQ22" i="2"/>
  <c r="AR22" i="2"/>
  <c r="AP23" i="2"/>
  <c r="AQ23" i="2"/>
  <c r="AR23" i="2"/>
  <c r="AP24" i="2"/>
  <c r="AQ24" i="2"/>
  <c r="AR24" i="2"/>
  <c r="AP25" i="2"/>
  <c r="AQ25" i="2"/>
  <c r="AR25" i="2"/>
  <c r="AP26" i="2"/>
  <c r="AQ26" i="2"/>
  <c r="AR26" i="2"/>
  <c r="AP27" i="2"/>
  <c r="AQ27" i="2"/>
  <c r="AR27" i="2"/>
  <c r="AP28" i="2"/>
  <c r="AQ28" i="2"/>
  <c r="AR28" i="2"/>
  <c r="AP29" i="2"/>
  <c r="AQ29" i="2"/>
  <c r="AR29" i="2"/>
  <c r="AP30" i="2"/>
  <c r="AQ30" i="2"/>
  <c r="AR30" i="2"/>
  <c r="AP31" i="2"/>
  <c r="AQ31" i="2"/>
  <c r="AR31" i="2"/>
  <c r="AP32" i="2"/>
  <c r="AQ32" i="2"/>
  <c r="AR32" i="2"/>
  <c r="AP33" i="2"/>
  <c r="AQ33" i="2"/>
  <c r="AR33" i="2"/>
  <c r="AP34" i="2"/>
  <c r="AQ34" i="2"/>
  <c r="AR34" i="2"/>
  <c r="AP35" i="2"/>
  <c r="AQ35" i="2"/>
  <c r="AR35" i="2"/>
  <c r="AP36" i="2"/>
  <c r="AQ36" i="2"/>
  <c r="AR36" i="2"/>
  <c r="AP37" i="2"/>
  <c r="AQ37" i="2"/>
  <c r="AR37" i="2"/>
  <c r="AP38" i="2"/>
  <c r="AQ38" i="2"/>
  <c r="AR38" i="2"/>
  <c r="AP39" i="2"/>
  <c r="AQ39" i="2"/>
  <c r="AR39" i="2"/>
  <c r="AP40" i="2"/>
  <c r="AQ40" i="2"/>
  <c r="AR40" i="2"/>
  <c r="AP41" i="2"/>
  <c r="AQ41" i="2"/>
  <c r="AR41" i="2"/>
  <c r="AP42" i="2"/>
  <c r="AQ42" i="2"/>
  <c r="AR42" i="2"/>
  <c r="AP43" i="2"/>
  <c r="AQ43" i="2"/>
  <c r="AR43" i="2"/>
  <c r="AP44" i="2"/>
  <c r="AQ44" i="2"/>
  <c r="AR44" i="2"/>
  <c r="AP45" i="2"/>
  <c r="AQ45" i="2"/>
  <c r="AR45" i="2"/>
  <c r="AP46" i="2"/>
  <c r="AQ46" i="2"/>
  <c r="AR46" i="2"/>
  <c r="AP47" i="2"/>
  <c r="AQ47" i="2"/>
  <c r="AR47" i="2"/>
  <c r="AP48" i="2"/>
  <c r="AQ48" i="2"/>
  <c r="AR48" i="2"/>
  <c r="AP49" i="2"/>
  <c r="AQ49" i="2"/>
  <c r="AR49" i="2"/>
  <c r="AP50" i="2"/>
  <c r="AQ50" i="2"/>
  <c r="AR50" i="2"/>
  <c r="AP51" i="2"/>
  <c r="AQ51" i="2"/>
  <c r="AR51" i="2"/>
  <c r="AP52" i="2"/>
  <c r="AQ52" i="2"/>
  <c r="AR52" i="2"/>
  <c r="AP53" i="2"/>
  <c r="AQ53" i="2"/>
  <c r="AR53" i="2"/>
  <c r="AP54" i="2"/>
  <c r="AQ54" i="2"/>
  <c r="AR54" i="2"/>
  <c r="AP55" i="2"/>
  <c r="AQ55" i="2"/>
  <c r="AR55" i="2"/>
  <c r="AP56" i="2"/>
  <c r="AQ56" i="2"/>
  <c r="AR56" i="2"/>
  <c r="AP57" i="2"/>
  <c r="AQ57" i="2"/>
  <c r="AR57" i="2"/>
  <c r="AP58" i="2"/>
  <c r="AQ58" i="2"/>
  <c r="AR58" i="2"/>
  <c r="AP59" i="2"/>
  <c r="AQ59" i="2"/>
  <c r="AR59" i="2"/>
  <c r="AP60" i="2"/>
  <c r="AQ60" i="2"/>
  <c r="AR60" i="2"/>
  <c r="AP61" i="2"/>
  <c r="AQ61" i="2"/>
  <c r="AR61" i="2"/>
  <c r="AP62" i="2"/>
  <c r="AQ62" i="2"/>
  <c r="AR62" i="2"/>
  <c r="AP63" i="2"/>
  <c r="AQ63" i="2"/>
  <c r="AR63" i="2"/>
  <c r="AP64" i="2"/>
  <c r="AQ64" i="2"/>
  <c r="AR64" i="2"/>
  <c r="AP65" i="2"/>
  <c r="AQ65" i="2"/>
  <c r="AR65" i="2"/>
  <c r="AP66" i="2"/>
  <c r="AQ66" i="2"/>
  <c r="AR66" i="2"/>
  <c r="AP67" i="2"/>
  <c r="AQ67" i="2"/>
  <c r="AR67" i="2"/>
  <c r="AP68" i="2"/>
  <c r="AQ68" i="2"/>
  <c r="AR68" i="2"/>
  <c r="AP69" i="2"/>
  <c r="AQ69" i="2"/>
  <c r="AR69" i="2"/>
  <c r="AP70" i="2"/>
  <c r="AQ70" i="2"/>
  <c r="AR70" i="2"/>
  <c r="AP71" i="2"/>
  <c r="AQ71" i="2"/>
  <c r="AR71" i="2"/>
  <c r="AP72" i="2"/>
  <c r="AQ72" i="2"/>
  <c r="AR72" i="2"/>
  <c r="AP73" i="2"/>
  <c r="AQ73" i="2"/>
  <c r="AR73" i="2"/>
  <c r="AP74" i="2"/>
  <c r="AQ74" i="2"/>
  <c r="AR74" i="2"/>
  <c r="AP75" i="2"/>
  <c r="AQ75" i="2"/>
  <c r="AR75" i="2"/>
  <c r="AP76" i="2"/>
  <c r="AQ76" i="2"/>
  <c r="AR76" i="2"/>
  <c r="AP77" i="2"/>
  <c r="AQ77" i="2"/>
  <c r="AR77" i="2"/>
  <c r="AP78" i="2"/>
  <c r="AQ78" i="2"/>
  <c r="AR78" i="2"/>
  <c r="AP79" i="2"/>
  <c r="AQ79" i="2"/>
  <c r="AR79" i="2"/>
  <c r="AP80" i="2"/>
  <c r="AQ80" i="2"/>
  <c r="AR80" i="2"/>
  <c r="AP81" i="2"/>
  <c r="AQ81" i="2"/>
  <c r="AR81" i="2"/>
  <c r="AP82" i="2"/>
  <c r="AQ82" i="2"/>
  <c r="AR82" i="2"/>
  <c r="AP83" i="2"/>
  <c r="AQ83" i="2"/>
  <c r="AR83" i="2"/>
  <c r="AP84" i="2"/>
  <c r="AQ84" i="2"/>
  <c r="AR84" i="2"/>
  <c r="AP85" i="2"/>
  <c r="AQ85" i="2"/>
  <c r="AR85" i="2"/>
  <c r="AP86" i="2"/>
  <c r="AQ86" i="2"/>
  <c r="AR86" i="2"/>
  <c r="AP87" i="2"/>
  <c r="AQ87" i="2"/>
  <c r="AR87" i="2"/>
  <c r="AP88" i="2"/>
  <c r="AQ88" i="2"/>
  <c r="AR88" i="2"/>
  <c r="AP89" i="2"/>
  <c r="AQ89" i="2"/>
  <c r="AR89" i="2"/>
  <c r="AP90" i="2"/>
  <c r="AQ90" i="2"/>
  <c r="AR90" i="2"/>
  <c r="AP91" i="2"/>
  <c r="AQ91" i="2"/>
  <c r="AR91" i="2"/>
  <c r="AQ92" i="2"/>
  <c r="AR92" i="2"/>
  <c r="AP93" i="2"/>
  <c r="AR93" i="2"/>
  <c r="AP94" i="2"/>
  <c r="AQ94" i="2"/>
  <c r="AP95" i="2"/>
  <c r="AQ95" i="2"/>
  <c r="AR95" i="2"/>
  <c r="AQ96" i="2"/>
  <c r="AR96" i="2"/>
  <c r="AP97" i="2"/>
  <c r="AR97" i="2"/>
  <c r="AP98" i="2"/>
  <c r="AQ98" i="2"/>
  <c r="AP99" i="2"/>
  <c r="AQ99" i="2"/>
  <c r="AR99" i="2"/>
  <c r="AQ100" i="2"/>
  <c r="AR100" i="2"/>
  <c r="AP101" i="2"/>
  <c r="AR101" i="2"/>
  <c r="AP3" i="2"/>
  <c r="B4" i="1"/>
  <c r="B5" i="1"/>
  <c r="B6" i="1"/>
  <c r="B7" i="1"/>
  <c r="B8" i="1"/>
  <c r="B9" i="1"/>
  <c r="B10" i="1"/>
  <c r="B11" i="1"/>
  <c r="B12" i="1"/>
  <c r="B13" i="1"/>
  <c r="A14" i="1"/>
  <c r="B14" i="1"/>
  <c r="A15" i="1"/>
  <c r="A16" i="1"/>
  <c r="A17" i="1"/>
  <c r="A18" i="1"/>
  <c r="A19" i="1"/>
  <c r="A20" i="1"/>
  <c r="A21" i="1"/>
  <c r="A22" i="1"/>
  <c r="A23" i="1"/>
  <c r="A24" i="1"/>
  <c r="A25" i="1"/>
  <c r="B25" i="1"/>
  <c r="B3" i="1"/>
  <c r="A3" i="1"/>
  <c r="AK92" i="2"/>
  <c r="AK93" i="2" s="1"/>
  <c r="AK94" i="2" s="1"/>
  <c r="AK95" i="2" s="1"/>
  <c r="AK96" i="2" s="1"/>
  <c r="AK97" i="2" s="1"/>
  <c r="AK98" i="2" s="1"/>
  <c r="AK99" i="2" s="1"/>
  <c r="AK100" i="2" s="1"/>
  <c r="AK101" i="2" s="1"/>
  <c r="AJ92" i="2"/>
  <c r="AJ93" i="2" s="1"/>
  <c r="AJ94" i="2" s="1"/>
  <c r="AJ95" i="2" s="1"/>
  <c r="AJ96" i="2" s="1"/>
  <c r="AJ97" i="2" s="1"/>
  <c r="AJ98" i="2" s="1"/>
  <c r="AJ99" i="2" s="1"/>
  <c r="AJ100" i="2" s="1"/>
  <c r="AJ101" i="2" s="1"/>
  <c r="AK81" i="2"/>
  <c r="AK82" i="2" s="1"/>
  <c r="AK83" i="2" s="1"/>
  <c r="AK84" i="2" s="1"/>
  <c r="AK85" i="2" s="1"/>
  <c r="AK86" i="2" s="1"/>
  <c r="AK87" i="2" s="1"/>
  <c r="AK88" i="2" s="1"/>
  <c r="AK89" i="2" s="1"/>
  <c r="AK90" i="2" s="1"/>
  <c r="AJ70" i="2"/>
  <c r="AJ71" i="2" s="1"/>
  <c r="AJ72" i="2" s="1"/>
  <c r="AK60" i="2"/>
  <c r="AK61" i="2" s="1"/>
  <c r="AK62" i="2" s="1"/>
  <c r="AK63" i="2" s="1"/>
  <c r="AK64" i="2" s="1"/>
  <c r="AK65" i="2" s="1"/>
  <c r="AK66" i="2" s="1"/>
  <c r="AK67" i="2" s="1"/>
  <c r="AK68" i="2" s="1"/>
  <c r="AK59" i="2"/>
  <c r="AJ59" i="2"/>
  <c r="AJ60" i="2" s="1"/>
  <c r="AJ61" i="2" s="1"/>
  <c r="AJ62" i="2" s="1"/>
  <c r="AJ63" i="2" s="1"/>
  <c r="AJ64" i="2" s="1"/>
  <c r="AJ65" i="2" s="1"/>
  <c r="AJ66" i="2" s="1"/>
  <c r="AJ67" i="2" s="1"/>
  <c r="AJ68" i="2" s="1"/>
  <c r="AK48" i="2"/>
  <c r="AK49" i="2" s="1"/>
  <c r="AK50" i="2" s="1"/>
  <c r="AK51" i="2" s="1"/>
  <c r="AK52" i="2" s="1"/>
  <c r="AK53" i="2" s="1"/>
  <c r="AK54" i="2" s="1"/>
  <c r="AK55" i="2" s="1"/>
  <c r="AK56" i="2" s="1"/>
  <c r="AK57" i="2" s="1"/>
  <c r="AJ37" i="2"/>
  <c r="AJ38" i="2" s="1"/>
  <c r="AJ39" i="2" s="1"/>
  <c r="V38" i="1"/>
  <c r="U38" i="1"/>
  <c r="T38" i="1"/>
  <c r="V37" i="1"/>
  <c r="U37" i="1"/>
  <c r="T37" i="1"/>
  <c r="O38" i="1"/>
  <c r="N38" i="1"/>
  <c r="M38" i="1"/>
  <c r="O37" i="1"/>
  <c r="N37" i="1"/>
  <c r="M37" i="1"/>
  <c r="H38" i="1"/>
  <c r="G38" i="1"/>
  <c r="F38" i="1"/>
  <c r="H37" i="1"/>
  <c r="G37" i="1"/>
  <c r="F37" i="1"/>
  <c r="O38" i="6"/>
  <c r="N38" i="6"/>
  <c r="M38" i="6"/>
  <c r="O37" i="6"/>
  <c r="N37" i="6"/>
  <c r="M37" i="6"/>
  <c r="H38" i="6"/>
  <c r="G38" i="6"/>
  <c r="F38" i="6"/>
  <c r="H37" i="6"/>
  <c r="G37" i="6"/>
  <c r="F37" i="6"/>
  <c r="O37" i="7"/>
  <c r="N37" i="7"/>
  <c r="M37" i="7"/>
  <c r="G37" i="7"/>
  <c r="H37" i="7"/>
  <c r="F37" i="7"/>
  <c r="O38" i="7"/>
  <c r="N38" i="7"/>
  <c r="M38" i="7"/>
  <c r="G38" i="7"/>
  <c r="H38" i="7"/>
  <c r="F38" i="7"/>
  <c r="B26" i="7"/>
  <c r="B27" i="7" s="1"/>
  <c r="B28" i="7" s="1"/>
  <c r="B29" i="7" s="1"/>
  <c r="B30" i="7" s="1"/>
  <c r="B31" i="7" s="1"/>
  <c r="B32" i="7" s="1"/>
  <c r="B33" i="7" s="1"/>
  <c r="B34" i="7" s="1"/>
  <c r="B35" i="7" s="1"/>
  <c r="A26" i="7"/>
  <c r="A27" i="7" s="1"/>
  <c r="A28" i="7" s="1"/>
  <c r="A29" i="7" s="1"/>
  <c r="A30" i="7" s="1"/>
  <c r="A31" i="7" s="1"/>
  <c r="A32" i="7" s="1"/>
  <c r="A33" i="7" s="1"/>
  <c r="A34" i="7" s="1"/>
  <c r="A35" i="7" s="1"/>
  <c r="B15" i="7"/>
  <c r="B16" i="7" s="1"/>
  <c r="B17" i="7" s="1"/>
  <c r="B18" i="7" s="1"/>
  <c r="B19" i="7" s="1"/>
  <c r="B20" i="7" s="1"/>
  <c r="B21" i="7" s="1"/>
  <c r="B22" i="7" s="1"/>
  <c r="B23" i="7" s="1"/>
  <c r="B24" i="7" s="1"/>
  <c r="A4" i="7"/>
  <c r="A5" i="7" s="1"/>
  <c r="A6" i="7" s="1"/>
  <c r="A7" i="7" s="1"/>
  <c r="A8" i="7" s="1"/>
  <c r="A9" i="7" s="1"/>
  <c r="A10" i="7" s="1"/>
  <c r="A11" i="7" s="1"/>
  <c r="A12" i="7" s="1"/>
  <c r="A13" i="7" s="1"/>
  <c r="X3" i="7"/>
  <c r="W3" i="7"/>
  <c r="AJ40" i="2" l="1"/>
  <c r="AJ73" i="2"/>
  <c r="X3" i="6"/>
  <c r="W3" i="6"/>
  <c r="AE3" i="1"/>
  <c r="AD3" i="1"/>
  <c r="B26" i="6"/>
  <c r="B27" i="6" s="1"/>
  <c r="B28" i="6" s="1"/>
  <c r="B29" i="6" s="1"/>
  <c r="B30" i="6" s="1"/>
  <c r="B31" i="6" s="1"/>
  <c r="B32" i="6" s="1"/>
  <c r="B33" i="6" s="1"/>
  <c r="B34" i="6" s="1"/>
  <c r="B35" i="6" s="1"/>
  <c r="A26" i="6"/>
  <c r="A27" i="6" s="1"/>
  <c r="A28" i="6" s="1"/>
  <c r="A29" i="6" s="1"/>
  <c r="A30" i="6" s="1"/>
  <c r="A31" i="6" s="1"/>
  <c r="A32" i="6" s="1"/>
  <c r="A33" i="6" s="1"/>
  <c r="A34" i="6" s="1"/>
  <c r="A35" i="6" s="1"/>
  <c r="B15" i="6"/>
  <c r="B16" i="6" s="1"/>
  <c r="B17" i="6" s="1"/>
  <c r="B18" i="6" s="1"/>
  <c r="B19" i="6" s="1"/>
  <c r="B20" i="6" s="1"/>
  <c r="B21" i="6" s="1"/>
  <c r="B22" i="6" s="1"/>
  <c r="B23" i="6" s="1"/>
  <c r="B24" i="6" s="1"/>
  <c r="A4" i="6"/>
  <c r="A5" i="6" s="1"/>
  <c r="A6" i="6" s="1"/>
  <c r="A7" i="6" s="1"/>
  <c r="A8" i="6" s="1"/>
  <c r="A9" i="6" s="1"/>
  <c r="A10" i="6" s="1"/>
  <c r="A11" i="6" s="1"/>
  <c r="A12" i="6" s="1"/>
  <c r="A13" i="6" s="1"/>
  <c r="AJ74" i="2" l="1"/>
  <c r="AJ41" i="2"/>
  <c r="AK26" i="2"/>
  <c r="AJ26" i="2"/>
  <c r="A26" i="1" s="1"/>
  <c r="AK15" i="2"/>
  <c r="AJ4" i="2"/>
  <c r="A4" i="1" s="1"/>
  <c r="BI4" i="2"/>
  <c r="BK4" i="2"/>
  <c r="BL4" i="2" s="1"/>
  <c r="BJ4" i="2"/>
  <c r="BH4" i="2"/>
  <c r="AA3" i="2"/>
  <c r="AK16" i="2" l="1"/>
  <c r="B16" i="1" s="1"/>
  <c r="B15" i="1"/>
  <c r="AJ42" i="2"/>
  <c r="AK27" i="2"/>
  <c r="B26" i="1"/>
  <c r="AJ75" i="2"/>
  <c r="AK17" i="2"/>
  <c r="AM3" i="2"/>
  <c r="AL3" i="2"/>
  <c r="AJ5" i="2"/>
  <c r="A5" i="1" s="1"/>
  <c r="AJ27" i="2"/>
  <c r="A27" i="1" s="1"/>
  <c r="AN3" i="2"/>
  <c r="AS3" i="2"/>
  <c r="AJ76" i="2" l="1"/>
  <c r="AJ43" i="2"/>
  <c r="AK18" i="2"/>
  <c r="B17" i="1"/>
  <c r="AK28" i="2"/>
  <c r="B27" i="1"/>
  <c r="AJ6" i="2"/>
  <c r="AJ28" i="2"/>
  <c r="A28" i="1" s="1"/>
  <c r="AK19" i="2" l="1"/>
  <c r="B18" i="1"/>
  <c r="A6" i="1"/>
  <c r="AJ44" i="2"/>
  <c r="AK29" i="2"/>
  <c r="B28" i="1"/>
  <c r="AJ77" i="2"/>
  <c r="AJ29" i="2"/>
  <c r="A29" i="1" s="1"/>
  <c r="AJ7" i="2"/>
  <c r="A7" i="1" s="1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K30" i="2" l="1"/>
  <c r="B29" i="1"/>
  <c r="AJ78" i="2"/>
  <c r="AJ45" i="2"/>
  <c r="AK20" i="2"/>
  <c r="B19" i="1"/>
  <c r="AJ8" i="2"/>
  <c r="A8" i="1" s="1"/>
  <c r="AJ30" i="2"/>
  <c r="A30" i="1" s="1"/>
  <c r="AJ46" i="2" l="1"/>
  <c r="AK31" i="2"/>
  <c r="B30" i="1"/>
  <c r="B20" i="1"/>
  <c r="AK21" i="2"/>
  <c r="AJ79" i="2"/>
  <c r="AJ9" i="2"/>
  <c r="A9" i="1" s="1"/>
  <c r="AJ31" i="2"/>
  <c r="A31" i="1" s="1"/>
  <c r="B21" i="1" l="1"/>
  <c r="AK22" i="2"/>
  <c r="AK32" i="2"/>
  <c r="B31" i="1"/>
  <c r="AJ32" i="2"/>
  <c r="A32" i="1" s="1"/>
  <c r="AJ10" i="2"/>
  <c r="A10" i="1" s="1"/>
  <c r="AK33" i="2" l="1"/>
  <c r="B32" i="1"/>
  <c r="B22" i="1"/>
  <c r="AK23" i="2"/>
  <c r="AJ11" i="2"/>
  <c r="A11" i="1" s="1"/>
  <c r="AJ33" i="2"/>
  <c r="A33" i="1" s="1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3" i="2"/>
  <c r="B23" i="1" l="1"/>
  <c r="AK24" i="2"/>
  <c r="AK34" i="2"/>
  <c r="B33" i="1"/>
  <c r="AJ34" i="2"/>
  <c r="A34" i="1" s="1"/>
  <c r="AJ12" i="2"/>
  <c r="A12" i="1" s="1"/>
  <c r="AK35" i="2" l="1"/>
  <c r="B35" i="1" s="1"/>
  <c r="B34" i="1"/>
  <c r="B24" i="1"/>
  <c r="AJ13" i="2"/>
  <c r="AJ35" i="2"/>
  <c r="AC3" i="2"/>
  <c r="AB3" i="2"/>
  <c r="AG3" i="2" s="1"/>
  <c r="AR3" i="2" s="1"/>
  <c r="AF3" i="2"/>
  <c r="AQ3" i="2" s="1"/>
  <c r="A35" i="1" l="1"/>
  <c r="A13" i="1"/>
</calcChain>
</file>

<file path=xl/sharedStrings.xml><?xml version="1.0" encoding="utf-8"?>
<sst xmlns="http://schemas.openxmlformats.org/spreadsheetml/2006/main" count="623" uniqueCount="188">
  <si>
    <t>45R</t>
  </si>
  <si>
    <t>gamma</t>
  </si>
  <si>
    <t>kappa</t>
  </si>
  <si>
    <t>Raw data</t>
  </si>
  <si>
    <t>These are the reference values for Stanford A01 tank 06281195</t>
    <phoneticPr fontId="0" type="noConversion"/>
  </si>
  <si>
    <t>corrected to m/z=44 peak area of 20 Vs</t>
  </si>
  <si>
    <t>VALUES FOR SCRAMBLING CALIBRATION</t>
  </si>
  <si>
    <t>Row</t>
  </si>
  <si>
    <t>Identifier 1</t>
  </si>
  <si>
    <t>Is Ref _</t>
  </si>
  <si>
    <t>d 15N/14N</t>
  </si>
  <si>
    <t>d 18O/16O</t>
  </si>
  <si>
    <t>d 17O/16O</t>
  </si>
  <si>
    <t>Area 44</t>
  </si>
  <si>
    <t>Area 30</t>
  </si>
  <si>
    <t>BGD 44</t>
  </si>
  <si>
    <t>Rt</t>
  </si>
  <si>
    <t>FileHeader: Filename</t>
  </si>
  <si>
    <t>Time Code</t>
  </si>
  <si>
    <t>rR 45N2O/44N2O sam</t>
  </si>
  <si>
    <t>rR 46N2O/44N2O sam</t>
  </si>
  <si>
    <t>rR 31NO/30NO sam</t>
  </si>
  <si>
    <t>rR 45N2O/44N2O std</t>
  </si>
  <si>
    <t>rR 46N2O/44N2O std</t>
  </si>
  <si>
    <t>rR 31NO/30NO std</t>
  </si>
  <si>
    <t>31R</t>
    <phoneticPr fontId="0" type="noConversion"/>
  </si>
  <si>
    <t>45R</t>
    <phoneticPr fontId="0" type="noConversion"/>
  </si>
  <si>
    <t>46R</t>
    <phoneticPr fontId="0" type="noConversion"/>
  </si>
  <si>
    <t>raw 45rR/45rR</t>
  </si>
  <si>
    <t>raw 46rR/46rR</t>
  </si>
  <si>
    <t>raw 31rR/31rR</t>
  </si>
  <si>
    <t>size corrected 31rR/31rR</t>
  </si>
  <si>
    <t>size corrected 45rR/45rR</t>
  </si>
  <si>
    <t>size corrected 46rR/46rR</t>
  </si>
  <si>
    <t>size corrected 31R</t>
  </si>
  <si>
    <t>size corrected 45R</t>
  </si>
  <si>
    <t>size corrected 46R</t>
  </si>
  <si>
    <t>d15Na</t>
  </si>
  <si>
    <t>d15Nb</t>
  </si>
  <si>
    <t>d15Nbulk</t>
  </si>
  <si>
    <t>d18O</t>
  </si>
  <si>
    <t>SP</t>
  </si>
  <si>
    <t>Calibrated Values</t>
  </si>
  <si>
    <t>AIR (Mohn et al., 2014)</t>
  </si>
  <si>
    <t>B6 (Air Liquide)</t>
  </si>
  <si>
    <t>S2 (Tokyo Tech)</t>
  </si>
  <si>
    <t>2.3</t>
  </si>
  <si>
    <t>SIZE CORRECTED DELTA VALUES</t>
  </si>
  <si>
    <t>peak area 20</t>
  </si>
  <si>
    <t>d17O</t>
  </si>
  <si>
    <t>ATM_EQ_SW_1</t>
  </si>
  <si>
    <t>S2_ref_1</t>
  </si>
  <si>
    <t>B6_ref_1</t>
  </si>
  <si>
    <t>g=0.171</t>
  </si>
  <si>
    <t>SAMPLE ID</t>
  </si>
  <si>
    <t>DATE</t>
  </si>
  <si>
    <t>201207_V-0000.dxf</t>
  </si>
  <si>
    <t>201207_V-0001.dxf</t>
  </si>
  <si>
    <t>2020/12/07 12:26:40</t>
  </si>
  <si>
    <t>201207_V-0002.dxf</t>
  </si>
  <si>
    <t>2020/12/07 13:08:33</t>
  </si>
  <si>
    <t>2.4</t>
  </si>
  <si>
    <t>k=0.079</t>
  </si>
  <si>
    <t>SIZE CORRECTION SLOPES (updated 5/10/21)</t>
  </si>
  <si>
    <t>MATLAB/PYTHON OUTPUT</t>
  </si>
  <si>
    <t>Scrambling coefficients</t>
  </si>
  <si>
    <t>Put MATLAB/python outputs here:</t>
  </si>
  <si>
    <t>tank</t>
  </si>
  <si>
    <t>15Ra</t>
  </si>
  <si>
    <t>15Rb</t>
  </si>
  <si>
    <t>18R</t>
  </si>
  <si>
    <t>17R</t>
  </si>
  <si>
    <t>06281195 March 2015</t>
  </si>
  <si>
    <t>Coefficients for ref. injection</t>
  </si>
  <si>
    <t>ATMOSPHERE-EQUILIBRATED SEAWATER</t>
  </si>
  <si>
    <t>B6 REFERENCE GAS</t>
  </si>
  <si>
    <t>S2 REFERENCE GAS</t>
  </si>
  <si>
    <t>PYTHON OUTPUT:</t>
  </si>
  <si>
    <t>Python scrambling output</t>
  </si>
  <si>
    <t>Mean</t>
  </si>
  <si>
    <t>Std. dev.</t>
  </si>
  <si>
    <t>gamma_ref</t>
  </si>
  <si>
    <t>kappa_ref</t>
  </si>
  <si>
    <t>gamma_sample</t>
  </si>
  <si>
    <t>kappa_sample</t>
  </si>
  <si>
    <t>series</t>
  </si>
  <si>
    <t>User inputs</t>
  </si>
  <si>
    <t>run_date</t>
  </si>
  <si>
    <t>ref_tag</t>
  </si>
  <si>
    <t>ATM</t>
  </si>
  <si>
    <t>S2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</si>
  <si>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</si>
  <si>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</si>
  <si>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</si>
  <si>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</si>
  <si>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</si>
  <si>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</si>
  <si>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</si>
  <si>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</si>
  <si>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</si>
  <si>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</si>
  <si>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</si>
  <si>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</si>
  <si>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</si>
  <si>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</si>
  <si>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</si>
  <si>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</si>
  <si>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</si>
  <si>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</si>
  <si>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</si>
  <si>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</si>
  <si>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</si>
  <si>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</si>
  <si>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</si>
  <si>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</si>
  <si>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</si>
  <si>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</si>
  <si>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</si>
  <si>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</si>
  <si>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</si>
  <si>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</si>
  <si>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</si>
  <si>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</si>
  <si>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B6</t>
  </si>
  <si>
    <t>B6_ref_2</t>
  </si>
  <si>
    <t>2020/12/07 13:08:34</t>
  </si>
  <si>
    <t>B6_ref_3</t>
  </si>
  <si>
    <t>2020/12/07 13:08:35</t>
  </si>
  <si>
    <t>B6_ref_4</t>
  </si>
  <si>
    <t>2020/12/07 13:08:36</t>
  </si>
  <si>
    <t>B6_ref_5</t>
  </si>
  <si>
    <t>2020/12/07 13:08:37</t>
  </si>
  <si>
    <t>B6_ref_6</t>
  </si>
  <si>
    <t>2020/12/07 13:08:38</t>
  </si>
  <si>
    <t>B6_ref_7</t>
  </si>
  <si>
    <t>2020/12/07 13:08:39</t>
  </si>
  <si>
    <t>B6_ref_8</t>
  </si>
  <si>
    <t>2020/12/07 13:08:40</t>
  </si>
  <si>
    <t>B6_ref_9</t>
  </si>
  <si>
    <t>2020/12/07 13:08:41</t>
  </si>
  <si>
    <t>B6_ref_10</t>
  </si>
  <si>
    <t>2020/12/07 13:08:42</t>
  </si>
  <si>
    <t>B6_ref_11</t>
  </si>
  <si>
    <t>2020/12/07 13:08:43</t>
  </si>
  <si>
    <t>B6_ref_12</t>
  </si>
  <si>
    <t>2020/12/07 13:08:44</t>
  </si>
  <si>
    <t>B6_ref_13</t>
  </si>
  <si>
    <t>2020/12/07 13:08:45</t>
  </si>
  <si>
    <t>B6_ref_14</t>
  </si>
  <si>
    <t>2020/12/07 13:08:46</t>
  </si>
  <si>
    <t>B6_ref_15</t>
  </si>
  <si>
    <t>2020/12/07 13:08:47</t>
  </si>
  <si>
    <t>B6_ref_16</t>
  </si>
  <si>
    <t>2020/12/07 13:08:48</t>
  </si>
  <si>
    <t>B6_ref_17</t>
  </si>
  <si>
    <t>2020/12/07 13:08:49</t>
  </si>
  <si>
    <t>B6_ref_18</t>
  </si>
  <si>
    <t>2020/12/07 13:08:50</t>
  </si>
  <si>
    <t>B6_ref_19</t>
  </si>
  <si>
    <t>2020/12/07 13:08:51</t>
  </si>
  <si>
    <t>B6_ref_20</t>
  </si>
  <si>
    <t>2020/12/07 13:08:52</t>
  </si>
  <si>
    <t>B6_ref_21</t>
  </si>
  <si>
    <t>2020/12/07 13:08:53</t>
  </si>
  <si>
    <t>B6_ref_22</t>
  </si>
  <si>
    <t>2020/12/07 13:08:54</t>
  </si>
  <si>
    <t>B6_ref_23</t>
  </si>
  <si>
    <t>2020/12/07 13:08:55</t>
  </si>
  <si>
    <t>B6_ref_24</t>
  </si>
  <si>
    <t>2020/12/07 13:08:56</t>
  </si>
  <si>
    <t>B6_ref_25</t>
  </si>
  <si>
    <t>2020/12/07 13:08:57</t>
  </si>
  <si>
    <t>B6_ref_26</t>
  </si>
  <si>
    <t>2020/12/07 13:08:58</t>
  </si>
  <si>
    <t>B6_ref_27</t>
  </si>
  <si>
    <t>2020/12/07 13:08:59</t>
  </si>
  <si>
    <t>B6_ref_28</t>
  </si>
  <si>
    <t>2020/12/07 13:08:60</t>
  </si>
  <si>
    <t>B6_ref_29</t>
  </si>
  <si>
    <t>2020/12/07 13:08:61</t>
  </si>
  <si>
    <t>B6_ref_30</t>
  </si>
  <si>
    <t>2020/12/07 13:08:62</t>
  </si>
  <si>
    <t>B6_ref_31</t>
  </si>
  <si>
    <t>2020/12/07 13:08:63</t>
  </si>
  <si>
    <t>B6_ref_32</t>
  </si>
  <si>
    <t>2020/12/07 13:08:64</t>
  </si>
  <si>
    <t>B6_ref_33</t>
  </si>
  <si>
    <t>2020/12/07 13:08:65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</si>
</sst>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000000000"/>
    <numFmt numFmtId="166" formatCode="0.00000000000"/>
    <numFmt numFmtId="167" formatCode="0.00000000000000000"/>
    <numFmt numFmtId="168" formatCode="0.000000000000"/>
  </numFmts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48"/>
      <name val="MS Sans Serif"/>
      <family val="2"/>
    </font>
    <font>
      <b/>
      <sz val="10"/>
      <name val="MS Sans Serif"/>
      <family val="2"/>
    </font>
    <font>
      <sz val="10"/>
      <name val="MS Reference Sans Serif"/>
      <family val="2"/>
    </font>
    <font>
      <b/>
      <u/>
      <sz val="12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Helvetica Neue"/>
      <family val="2"/>
    </font>
    <font>
      <b/>
      <sz val="12"/>
      <color rgb="FF000000"/>
      <name val="Helvetica Neue"/>
      <family val="2"/>
    </font>
    <font>
      <sz val="14"/>
      <color rgb="FF303F9F"/>
      <name val="Courier New"/>
      <family val="1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65" fontId="0" fillId="0" borderId="0" xfId="0" applyNumberFormat="1"/>
    <xf numFmtId="166" fontId="0" fillId="0" borderId="0" xfId="0" applyNumberFormat="1"/>
    <xf numFmtId="0" fontId="0" fillId="2" borderId="4" xfId="0" applyFill="1" applyBorder="1"/>
    <xf numFmtId="0" fontId="0" fillId="2" borderId="5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quotePrefix="1" applyFill="1" applyAlignment="1">
      <alignment wrapText="1"/>
    </xf>
    <xf numFmtId="2" fontId="0" fillId="4" borderId="0" xfId="0" quotePrefix="1" applyNumberFormat="1" applyFill="1" applyAlignment="1">
      <alignment wrapText="1"/>
    </xf>
    <xf numFmtId="164" fontId="0" fillId="4" borderId="0" xfId="0" quotePrefix="1" applyNumberFormat="1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quotePrefix="1" applyFill="1" applyAlignment="1">
      <alignment wrapText="1"/>
    </xf>
    <xf numFmtId="167" fontId="3" fillId="6" borderId="6" xfId="0" applyNumberFormat="1" applyFont="1" applyFill="1" applyBorder="1" applyAlignment="1">
      <alignment wrapText="1"/>
    </xf>
    <xf numFmtId="167" fontId="3" fillId="6" borderId="0" xfId="0" applyNumberFormat="1" applyFont="1" applyFill="1" applyAlignment="1">
      <alignment wrapText="1"/>
    </xf>
    <xf numFmtId="167" fontId="3" fillId="6" borderId="7" xfId="0" applyNumberFormat="1" applyFont="1" applyFill="1" applyBorder="1" applyAlignment="1">
      <alignment wrapText="1"/>
    </xf>
    <xf numFmtId="165" fontId="0" fillId="7" borderId="8" xfId="0" applyNumberFormat="1" applyFill="1" applyBorder="1" applyAlignment="1">
      <alignment wrapText="1"/>
    </xf>
    <xf numFmtId="166" fontId="0" fillId="7" borderId="9" xfId="0" applyNumberFormat="1" applyFill="1" applyBorder="1" applyAlignment="1">
      <alignment wrapText="1"/>
    </xf>
    <xf numFmtId="2" fontId="0" fillId="7" borderId="10" xfId="0" applyNumberForma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3" borderId="12" xfId="0" applyFont="1" applyFill="1" applyBorder="1" applyAlignment="1">
      <alignment wrapText="1"/>
    </xf>
    <xf numFmtId="0" fontId="4" fillId="3" borderId="13" xfId="0" applyFont="1" applyFill="1" applyBorder="1" applyAlignment="1">
      <alignment wrapText="1"/>
    </xf>
    <xf numFmtId="0" fontId="4" fillId="3" borderId="14" xfId="0" applyFont="1" applyFill="1" applyBorder="1" applyAlignment="1">
      <alignment wrapText="1"/>
    </xf>
    <xf numFmtId="0" fontId="0" fillId="0" borderId="0" xfId="0" quotePrefix="1"/>
    <xf numFmtId="165" fontId="0" fillId="7" borderId="0" xfId="0" applyNumberFormat="1" applyFill="1"/>
    <xf numFmtId="166" fontId="0" fillId="7" borderId="0" xfId="0" applyNumberFormat="1" applyFill="1" applyAlignment="1">
      <alignment wrapText="1"/>
    </xf>
    <xf numFmtId="166" fontId="0" fillId="7" borderId="0" xfId="0" applyNumberFormat="1" applyFill="1"/>
    <xf numFmtId="165" fontId="0" fillId="2" borderId="0" xfId="0" applyNumberFormat="1" applyFill="1" applyAlignment="1">
      <alignment wrapText="1"/>
    </xf>
    <xf numFmtId="165" fontId="0" fillId="0" borderId="0" xfId="0" applyNumberFormat="1" applyAlignment="1">
      <alignment wrapText="1"/>
    </xf>
    <xf numFmtId="165" fontId="0" fillId="3" borderId="0" xfId="0" applyNumberFormat="1" applyFill="1" applyAlignment="1">
      <alignment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2" fontId="6" fillId="0" borderId="0" xfId="0" applyNumberFormat="1" applyFont="1" applyAlignment="1">
      <alignment horizontal="center"/>
    </xf>
    <xf numFmtId="0" fontId="7" fillId="0" borderId="0" xfId="0" applyFont="1"/>
    <xf numFmtId="2" fontId="8" fillId="0" borderId="0" xfId="0" applyNumberFormat="1" applyFont="1"/>
    <xf numFmtId="0" fontId="0" fillId="8" borderId="0" xfId="0" applyFill="1"/>
    <xf numFmtId="0" fontId="0" fillId="8" borderId="9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0" fillId="0" borderId="0" xfId="0" applyFont="1"/>
    <xf numFmtId="0" fontId="0" fillId="0" borderId="0" xfId="0" applyFill="1"/>
    <xf numFmtId="0" fontId="0" fillId="0" borderId="0" xfId="0" applyFill="1" applyBorder="1"/>
    <xf numFmtId="0" fontId="4" fillId="0" borderId="0" xfId="0" applyFont="1" applyFill="1" applyBorder="1" applyAlignment="1">
      <alignment wrapText="1"/>
    </xf>
    <xf numFmtId="0" fontId="0" fillId="0" borderId="0" xfId="0" applyNumberFormat="1" applyFill="1" applyAlignment="1">
      <alignment wrapText="1"/>
    </xf>
    <xf numFmtId="0" fontId="0" fillId="0" borderId="0" xfId="0" applyFont="1" applyFill="1" applyBorder="1"/>
    <xf numFmtId="0" fontId="0" fillId="0" borderId="0" xfId="0" quotePrefix="1" applyFill="1"/>
    <xf numFmtId="0" fontId="0" fillId="0" borderId="0" xfId="0" applyNumberFormat="1" applyFill="1" applyBorder="1" applyAlignment="1">
      <alignment wrapText="1"/>
    </xf>
    <xf numFmtId="0" fontId="0" fillId="0" borderId="0" xfId="0" quotePrefix="1" applyFill="1" applyBorder="1"/>
    <xf numFmtId="2" fontId="0" fillId="0" borderId="0" xfId="0" applyNumberFormat="1" applyFill="1"/>
    <xf numFmtId="2" fontId="0" fillId="0" borderId="0" xfId="0" applyNumberFormat="1" applyFont="1" applyFill="1"/>
    <xf numFmtId="2" fontId="0" fillId="0" borderId="0" xfId="0" applyNumberFormat="1"/>
    <xf numFmtId="2" fontId="0" fillId="0" borderId="0" xfId="0" applyNumberFormat="1" applyFont="1"/>
    <xf numFmtId="0" fontId="4" fillId="0" borderId="0" xfId="0" applyFont="1" applyBorder="1" applyAlignment="1">
      <alignment wrapText="1"/>
    </xf>
    <xf numFmtId="0" fontId="9" fillId="0" borderId="0" xfId="0" applyFont="1" applyAlignment="1">
      <alignment horizontal="center"/>
    </xf>
    <xf numFmtId="0" fontId="0" fillId="9" borderId="0" xfId="0" applyFill="1"/>
    <xf numFmtId="168" fontId="0" fillId="0" borderId="0" xfId="0" applyNumberFormat="1"/>
    <xf numFmtId="165" fontId="5" fillId="0" borderId="0" xfId="0" applyNumberFormat="1" applyFont="1" applyBorder="1"/>
    <xf numFmtId="168" fontId="5" fillId="0" borderId="0" xfId="0" applyNumberFormat="1" applyFont="1" applyBorder="1"/>
    <xf numFmtId="0" fontId="10" fillId="0" borderId="0" xfId="0" applyFont="1"/>
    <xf numFmtId="0" fontId="10" fillId="0" borderId="0" xfId="0" applyNumberFormat="1" applyFont="1"/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2" fontId="0" fillId="8" borderId="0" xfId="0" applyNumberFormat="1" applyFill="1"/>
    <xf numFmtId="0" fontId="12" fillId="0" borderId="0" xfId="0" applyFont="1"/>
    <xf numFmtId="2" fontId="1" fillId="0" borderId="0" xfId="0" applyNumberFormat="1" applyFont="1"/>
    <xf numFmtId="2" fontId="11" fillId="0" borderId="0" xfId="0" applyNumberFormat="1" applyFont="1"/>
    <xf numFmtId="164" fontId="11" fillId="0" borderId="0" xfId="0" applyNumberFormat="1" applyFont="1"/>
    <xf numFmtId="2" fontId="12" fillId="0" borderId="0" xfId="0" applyNumberFormat="1" applyFont="1"/>
    <xf numFmtId="0" fontId="13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7E5"/>
      <color rgb="FFFFF7B0"/>
      <color rgb="FFDC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812C-3217-554B-B2A1-EA8A97EA775D}">
  <dimension ref="A1:BL101"/>
  <sheetViews>
    <sheetView topLeftCell="X69" workbookViewId="0">
      <selection activeCell="AC83" sqref="AC83"/>
    </sheetView>
  </sheetViews>
  <sheetFormatPr baseColWidth="10" defaultRowHeight="16"/>
  <cols>
    <col min="1" max="2" width="11.1640625" customWidth="1"/>
    <col min="4" max="4" width="14" customWidth="1"/>
    <col min="8" max="11" width="14.6640625" bestFit="1" customWidth="1"/>
    <col min="23" max="23" width="15.83203125" bestFit="1" customWidth="1"/>
    <col min="24" max="24" width="14.83203125" bestFit="1" customWidth="1"/>
    <col min="25" max="25" width="15.83203125" bestFit="1" customWidth="1"/>
    <col min="27" max="27" width="15.6640625" bestFit="1" customWidth="1"/>
    <col min="28" max="29" width="13.6640625" bestFit="1" customWidth="1"/>
    <col min="31" max="33" width="15.6640625" bestFit="1" customWidth="1"/>
    <col min="34" max="34" width="12.1640625" customWidth="1"/>
    <col min="38" max="39" width="18.83203125" customWidth="1"/>
    <col min="40" max="40" width="16.6640625" customWidth="1"/>
    <col min="41" max="41" width="14.6640625" bestFit="1" customWidth="1"/>
    <col min="42" max="44" width="15.6640625" bestFit="1" customWidth="1"/>
    <col min="45" max="45" width="15.6640625" style="50" customWidth="1"/>
    <col min="46" max="46" width="14.33203125" customWidth="1"/>
    <col min="48" max="48" width="13.5" customWidth="1"/>
    <col min="53" max="53" width="14.1640625" customWidth="1"/>
  </cols>
  <sheetData>
    <row r="1" spans="1:64">
      <c r="A1" t="s">
        <v>86</v>
      </c>
      <c r="C1" t="s">
        <v>3</v>
      </c>
      <c r="W1" s="4" t="s">
        <v>63</v>
      </c>
      <c r="X1" s="5"/>
      <c r="Y1" s="6"/>
      <c r="AA1" s="7"/>
      <c r="AB1" s="8"/>
      <c r="AE1" s="9" t="s">
        <v>5</v>
      </c>
      <c r="AF1" s="10"/>
      <c r="AG1" s="10"/>
      <c r="AL1" s="4" t="s">
        <v>4</v>
      </c>
      <c r="AM1" s="5"/>
      <c r="AN1" s="6"/>
      <c r="AP1" s="11" t="s">
        <v>6</v>
      </c>
      <c r="AQ1" s="12"/>
      <c r="AR1" s="13"/>
      <c r="AS1" s="51"/>
      <c r="AU1" s="46" t="s">
        <v>64</v>
      </c>
      <c r="AV1" s="46"/>
      <c r="AW1" s="46" t="s">
        <v>47</v>
      </c>
      <c r="AX1" s="46"/>
      <c r="AY1" s="46"/>
      <c r="AZ1" s="46" t="s">
        <v>48</v>
      </c>
    </row>
    <row r="2" spans="1:64" ht="52" thickBot="1">
      <c r="A2" s="14" t="s">
        <v>87</v>
      </c>
      <c r="B2" s="14" t="s">
        <v>88</v>
      </c>
      <c r="C2" s="15" t="s">
        <v>7</v>
      </c>
      <c r="D2" s="16" t="s">
        <v>8</v>
      </c>
      <c r="E2" s="16" t="s">
        <v>9</v>
      </c>
      <c r="F2" s="17" t="s">
        <v>10</v>
      </c>
      <c r="G2" s="16" t="s">
        <v>11</v>
      </c>
      <c r="H2" s="16" t="s">
        <v>12</v>
      </c>
      <c r="I2" s="18" t="s">
        <v>13</v>
      </c>
      <c r="J2" s="17" t="s">
        <v>14</v>
      </c>
      <c r="K2" s="16" t="s">
        <v>15</v>
      </c>
      <c r="L2" s="16" t="s">
        <v>16</v>
      </c>
      <c r="M2" s="16" t="s">
        <v>17</v>
      </c>
      <c r="N2" s="16" t="s">
        <v>18</v>
      </c>
      <c r="O2" s="16" t="s">
        <v>19</v>
      </c>
      <c r="P2" s="16" t="s">
        <v>20</v>
      </c>
      <c r="Q2" s="16" t="s">
        <v>21</v>
      </c>
      <c r="R2" s="19"/>
      <c r="S2" s="20" t="s">
        <v>22</v>
      </c>
      <c r="T2" s="20" t="s">
        <v>23</v>
      </c>
      <c r="U2" s="20" t="s">
        <v>24</v>
      </c>
      <c r="V2" s="14"/>
      <c r="W2" s="21" t="s">
        <v>25</v>
      </c>
      <c r="X2" s="22" t="s">
        <v>26</v>
      </c>
      <c r="Y2" s="23" t="s">
        <v>27</v>
      </c>
      <c r="Z2" s="14"/>
      <c r="AA2" s="24" t="s">
        <v>28</v>
      </c>
      <c r="AB2" s="25" t="s">
        <v>29</v>
      </c>
      <c r="AC2" s="26" t="s">
        <v>30</v>
      </c>
      <c r="AD2" s="14"/>
      <c r="AE2" s="27" t="s">
        <v>31</v>
      </c>
      <c r="AF2" s="28" t="s">
        <v>32</v>
      </c>
      <c r="AG2" s="28" t="s">
        <v>33</v>
      </c>
      <c r="AH2" s="29"/>
      <c r="AI2" s="62" t="s">
        <v>85</v>
      </c>
      <c r="AJ2" s="62" t="s">
        <v>81</v>
      </c>
      <c r="AK2" s="62" t="s">
        <v>82</v>
      </c>
      <c r="AL2" s="21" t="s">
        <v>25</v>
      </c>
      <c r="AM2" s="22" t="s">
        <v>0</v>
      </c>
      <c r="AN2" s="23" t="s">
        <v>27</v>
      </c>
      <c r="AO2" s="29"/>
      <c r="AP2" s="30" t="s">
        <v>34</v>
      </c>
      <c r="AQ2" s="31" t="s">
        <v>35</v>
      </c>
      <c r="AR2" s="32" t="s">
        <v>36</v>
      </c>
      <c r="AS2" s="52" t="s">
        <v>55</v>
      </c>
      <c r="AT2" s="1" t="s">
        <v>54</v>
      </c>
      <c r="AU2" s="47" t="s">
        <v>37</v>
      </c>
      <c r="AV2" s="47" t="s">
        <v>38</v>
      </c>
      <c r="AW2" s="47" t="s">
        <v>41</v>
      </c>
      <c r="AX2" s="47" t="s">
        <v>39</v>
      </c>
      <c r="AY2" s="47" t="s">
        <v>49</v>
      </c>
      <c r="AZ2" s="48" t="s">
        <v>40</v>
      </c>
      <c r="BA2" s="16" t="s">
        <v>65</v>
      </c>
      <c r="BB2" s="50"/>
      <c r="BC2" s="50"/>
      <c r="BD2" s="50"/>
    </row>
    <row r="3" spans="1:64" ht="17" thickBot="1">
      <c r="A3" s="68">
        <v>1</v>
      </c>
      <c r="B3" s="68" t="s">
        <v>89</v>
      </c>
      <c r="C3" s="68">
        <v>1</v>
      </c>
      <c r="D3" s="68" t="s">
        <v>50</v>
      </c>
      <c r="E3" s="68">
        <v>0</v>
      </c>
      <c r="F3" s="68">
        <v>5.4989999999999997</v>
      </c>
      <c r="G3" s="68">
        <v>44.616</v>
      </c>
      <c r="H3" s="68">
        <v>2.407</v>
      </c>
      <c r="I3" s="68">
        <v>4.6529999999999996</v>
      </c>
      <c r="J3" s="68">
        <v>4.8600000000000003</v>
      </c>
      <c r="K3" s="68">
        <v>2.2000000000000002</v>
      </c>
      <c r="L3" s="68">
        <v>1550.3</v>
      </c>
      <c r="M3" s="68" t="s">
        <v>56</v>
      </c>
      <c r="N3" s="69">
        <v>44172.496145833335</v>
      </c>
      <c r="O3" s="68">
        <v>0.76570720000000003</v>
      </c>
      <c r="P3" s="68">
        <v>0.73973610000000001</v>
      </c>
      <c r="Q3" s="68">
        <v>0.43345840000000002</v>
      </c>
      <c r="R3" s="68"/>
      <c r="S3" s="68">
        <v>0.76167949999999995</v>
      </c>
      <c r="T3" s="68">
        <v>0.73626460000000005</v>
      </c>
      <c r="U3" s="68">
        <v>0.42918780000000001</v>
      </c>
      <c r="W3" s="40">
        <v>5.65785154557688E-5</v>
      </c>
      <c r="X3" s="41">
        <v>2.8107236390596598E-5</v>
      </c>
      <c r="Y3" s="42">
        <v>4.8711468260038703E-5</v>
      </c>
      <c r="AA3" s="34">
        <f>O3/S3</f>
        <v>1.0052879196564961</v>
      </c>
      <c r="AB3" s="35">
        <f t="shared" ref="AB3:AC18" si="0">P3/T3</f>
        <v>1.0047150168567116</v>
      </c>
      <c r="AC3" s="36">
        <f t="shared" si="0"/>
        <v>1.0099504226354989</v>
      </c>
      <c r="AE3" s="37">
        <f>$W$3*(20-I3)+AC3</f>
        <v>1.0108187331121987</v>
      </c>
      <c r="AF3" s="37">
        <f t="shared" ref="AF3:AF39" si="1">$X$3*(20-I3)+AA3</f>
        <v>1.0057192814133826</v>
      </c>
      <c r="AG3" s="37">
        <f t="shared" ref="AG3:AG39" si="2">$Y$3*(20-I3)+AB3</f>
        <v>1.0054625917600983</v>
      </c>
      <c r="AH3" s="38"/>
      <c r="AI3">
        <v>1</v>
      </c>
      <c r="AJ3">
        <v>0.17</v>
      </c>
      <c r="AK3">
        <v>0.08</v>
      </c>
      <c r="AL3" s="66">
        <f t="shared" ref="AL3:AL35" si="3">((1-AJ3)*BI$4+AK3*BJ$4+BI$4*BJ$4+BL$4*(1+AJ3*BI$4+(1-AK3)*BJ$4))/(1+AJ3*BI$4+(1-AK3)*BJ$4)</f>
        <v>3.7337628256705483E-3</v>
      </c>
      <c r="AM3" s="67">
        <f t="shared" ref="AM3:AM35" si="4">BI$4+BJ$4+BL$4</f>
        <v>7.7410249496226323E-3</v>
      </c>
      <c r="AN3" s="66">
        <f t="shared" ref="AN3:AN35" si="5">(BI$4+BJ$4)*BL$4+BK$4+BI$4*BJ$4</f>
        <v>2.1012952215756163E-3</v>
      </c>
      <c r="AO3" s="38"/>
      <c r="AP3" s="39">
        <f>AE3*AL3</f>
        <v>3.7741574091857267E-3</v>
      </c>
      <c r="AQ3" s="39">
        <f>AF3*AM3</f>
        <v>7.78529804973754E-3</v>
      </c>
      <c r="AR3" s="39">
        <f>AG3*AN3</f>
        <v>2.1127737395385295E-3</v>
      </c>
      <c r="AS3" s="53">
        <f>A3</f>
        <v>1</v>
      </c>
      <c r="AT3" t="str">
        <f>D3</f>
        <v>ATM_EQ_SW_1</v>
      </c>
      <c r="AU3" s="58">
        <v>13.837845058209499</v>
      </c>
      <c r="AV3" s="58">
        <v>-2.16465516902328</v>
      </c>
      <c r="AW3" s="58">
        <v>16.002500227232701</v>
      </c>
      <c r="AX3" s="58">
        <v>5.8365949445930898</v>
      </c>
      <c r="AY3" s="58">
        <v>24.2603773951218</v>
      </c>
      <c r="AZ3" s="58">
        <v>47.550916076763798</v>
      </c>
      <c r="BA3" s="33" t="s">
        <v>53</v>
      </c>
      <c r="BB3" s="50"/>
      <c r="BC3" s="63" t="s">
        <v>67</v>
      </c>
      <c r="BD3" s="63" t="s">
        <v>37</v>
      </c>
      <c r="BE3" s="63" t="s">
        <v>38</v>
      </c>
      <c r="BF3" s="63" t="s">
        <v>39</v>
      </c>
      <c r="BG3" s="63" t="s">
        <v>40</v>
      </c>
      <c r="BH3" s="63" t="s">
        <v>41</v>
      </c>
      <c r="BI3" s="63" t="s">
        <v>68</v>
      </c>
      <c r="BJ3" s="63" t="s">
        <v>69</v>
      </c>
      <c r="BK3" s="63" t="s">
        <v>70</v>
      </c>
      <c r="BL3" s="63" t="s">
        <v>71</v>
      </c>
    </row>
    <row r="4" spans="1:64">
      <c r="A4">
        <v>2</v>
      </c>
      <c r="B4" s="68" t="s">
        <v>89</v>
      </c>
      <c r="C4" s="68">
        <v>1</v>
      </c>
      <c r="D4" s="68" t="s">
        <v>50</v>
      </c>
      <c r="E4" s="68">
        <v>0</v>
      </c>
      <c r="F4" s="68">
        <v>5.4989999999999997</v>
      </c>
      <c r="G4" s="68">
        <v>44.616</v>
      </c>
      <c r="H4" s="68">
        <v>2.407</v>
      </c>
      <c r="I4" s="68">
        <v>4.6529999999999996</v>
      </c>
      <c r="J4" s="68">
        <v>4.8600000000000003</v>
      </c>
      <c r="K4" s="68">
        <v>2.2000000000000002</v>
      </c>
      <c r="L4" s="68">
        <v>1550.3</v>
      </c>
      <c r="M4" s="68" t="s">
        <v>56</v>
      </c>
      <c r="N4" s="69">
        <v>44172.496145833335</v>
      </c>
      <c r="O4" s="68">
        <v>0.76570720000000003</v>
      </c>
      <c r="P4" s="68">
        <v>0.73973610000000001</v>
      </c>
      <c r="Q4" s="68">
        <v>0.43345840000000002</v>
      </c>
      <c r="S4" s="68">
        <v>0.76167949999999995</v>
      </c>
      <c r="T4" s="68">
        <v>0.73626460000000005</v>
      </c>
      <c r="U4" s="68">
        <v>0.42918780000000001</v>
      </c>
      <c r="AA4" s="34">
        <f t="shared" ref="AA4:AA67" si="6">O4/S4</f>
        <v>1.0052879196564961</v>
      </c>
      <c r="AB4" s="35">
        <f t="shared" ref="AB4:AB67" si="7">P4/T4</f>
        <v>1.0047150168567116</v>
      </c>
      <c r="AC4" s="36">
        <f t="shared" ref="AC4:AC67" si="8">Q4/U4</f>
        <v>1.0099504226354989</v>
      </c>
      <c r="AE4" s="37">
        <f t="shared" ref="AE4:AE67" si="9">$W$3*(20-I4)+AC4</f>
        <v>1.0108187331121987</v>
      </c>
      <c r="AF4" s="37">
        <f t="shared" ref="AF4:AF67" si="10">$X$3*(20-I4)+AA4</f>
        <v>1.0057192814133826</v>
      </c>
      <c r="AG4" s="37">
        <f t="shared" ref="AG4:AG67" si="11">$Y$3*(20-I4)+AB4</f>
        <v>1.0054625917600983</v>
      </c>
      <c r="AH4" s="38"/>
      <c r="AI4">
        <v>1</v>
      </c>
      <c r="AJ4">
        <f>AJ3+0.001</f>
        <v>0.17100000000000001</v>
      </c>
      <c r="AK4">
        <v>0.08</v>
      </c>
      <c r="AL4" s="66">
        <f t="shared" ref="AL4:AL67" si="12">((1-AJ4)*BI$4+AK4*BJ$4+BI$4*BJ$4+BL$4*(1+AJ4*BI$4+(1-AK4)*BJ$4))/(1+AJ4*BI$4+(1-AK4)*BJ$4)</f>
        <v>3.7300882460614762E-3</v>
      </c>
      <c r="AM4" s="67">
        <f t="shared" ref="AM4:AM67" si="13">BI$4+BJ$4+BL$4</f>
        <v>7.7410249496226323E-3</v>
      </c>
      <c r="AN4" s="66">
        <f t="shared" ref="AN4:AN67" si="14">(BI$4+BJ$4)*BL$4+BK$4+BI$4*BJ$4</f>
        <v>2.1012952215756163E-3</v>
      </c>
      <c r="AO4" s="38"/>
      <c r="AP4" s="39">
        <f t="shared" ref="AP4:AP67" si="15">AE4*AL4</f>
        <v>3.7704430752805648E-3</v>
      </c>
      <c r="AQ4" s="39">
        <f t="shared" ref="AQ4:AQ67" si="16">AF4*AM4</f>
        <v>7.78529804973754E-3</v>
      </c>
      <c r="AR4" s="39">
        <f t="shared" ref="AR4:AR67" si="17">AG4*AN4</f>
        <v>2.1127737395385295E-3</v>
      </c>
      <c r="AS4" s="53">
        <f t="shared" ref="AS4:AS17" si="18">A4</f>
        <v>2</v>
      </c>
      <c r="AT4" s="49" t="str">
        <f t="shared" ref="AT4:AT17" si="19">D4</f>
        <v>ATM_EQ_SW_1</v>
      </c>
      <c r="AU4" s="59">
        <v>5.5054466069134902</v>
      </c>
      <c r="AV4" s="59">
        <v>-12.0924502848762</v>
      </c>
      <c r="AW4" s="59">
        <v>17.597896891789699</v>
      </c>
      <c r="AX4" s="59">
        <v>-3.2935018389813799</v>
      </c>
      <c r="AY4" s="59">
        <v>17.6812819742809</v>
      </c>
      <c r="AZ4" s="59">
        <v>34.550094218463101</v>
      </c>
      <c r="BA4" s="33" t="s">
        <v>62</v>
      </c>
      <c r="BB4" s="50"/>
      <c r="BC4" s="64" t="s">
        <v>72</v>
      </c>
      <c r="BD4" s="60">
        <v>0.14000000000000001</v>
      </c>
      <c r="BE4" s="60">
        <v>-0.03</v>
      </c>
      <c r="BF4" s="60">
        <v>0.05</v>
      </c>
      <c r="BG4" s="60">
        <v>39.76</v>
      </c>
      <c r="BH4">
        <f>BD4-BE4</f>
        <v>0.17</v>
      </c>
      <c r="BI4" s="65">
        <f>(BD4/1000+1)*0.0036765</f>
        <v>3.6770147100000003E-3</v>
      </c>
      <c r="BJ4" s="65">
        <f>(BE4/1000+1)*0.0036765</f>
        <v>3.6763897050000002E-3</v>
      </c>
      <c r="BK4" s="65">
        <f>(BG4/1000+1)*0.0020052</f>
        <v>2.084926752E-3</v>
      </c>
      <c r="BL4" s="65">
        <f>(BK4/0.0020052)^0.516*0.0003799</f>
        <v>3.8762053462263163E-4</v>
      </c>
    </row>
    <row r="5" spans="1:64">
      <c r="A5">
        <v>3</v>
      </c>
      <c r="B5" s="68" t="s">
        <v>89</v>
      </c>
      <c r="C5" s="68">
        <v>1</v>
      </c>
      <c r="D5" s="68" t="s">
        <v>50</v>
      </c>
      <c r="E5" s="68">
        <v>0</v>
      </c>
      <c r="F5" s="68">
        <v>5.4989999999999997</v>
      </c>
      <c r="G5" s="68">
        <v>44.616</v>
      </c>
      <c r="H5" s="68">
        <v>2.407</v>
      </c>
      <c r="I5" s="68">
        <v>4.6529999999999996</v>
      </c>
      <c r="J5" s="68">
        <v>4.8600000000000003</v>
      </c>
      <c r="K5" s="68">
        <v>2.2000000000000002</v>
      </c>
      <c r="L5" s="68">
        <v>1550.3</v>
      </c>
      <c r="M5" s="68" t="s">
        <v>56</v>
      </c>
      <c r="N5" s="69">
        <v>44172.496145833335</v>
      </c>
      <c r="O5" s="68">
        <v>0.76570720000000003</v>
      </c>
      <c r="P5" s="68">
        <v>0.73973610000000001</v>
      </c>
      <c r="Q5" s="68">
        <v>0.43345840000000002</v>
      </c>
      <c r="S5" s="68">
        <v>0.76167949999999995</v>
      </c>
      <c r="T5" s="68">
        <v>0.73626460000000005</v>
      </c>
      <c r="U5" s="68">
        <v>0.42918780000000001</v>
      </c>
      <c r="AA5" s="34">
        <f t="shared" si="6"/>
        <v>1.0052879196564961</v>
      </c>
      <c r="AB5" s="35">
        <f t="shared" si="7"/>
        <v>1.0047150168567116</v>
      </c>
      <c r="AC5" s="36">
        <f t="shared" si="8"/>
        <v>1.0099504226354989</v>
      </c>
      <c r="AE5" s="37">
        <f t="shared" si="9"/>
        <v>1.0108187331121987</v>
      </c>
      <c r="AF5" s="37">
        <f t="shared" si="10"/>
        <v>1.0057192814133826</v>
      </c>
      <c r="AG5" s="37">
        <f t="shared" si="11"/>
        <v>1.0054625917600983</v>
      </c>
      <c r="AH5" s="38"/>
      <c r="AI5">
        <v>1</v>
      </c>
      <c r="AJ5">
        <f t="shared" ref="AJ5:AJ13" si="20">AJ4+0.001</f>
        <v>0.17200000000000001</v>
      </c>
      <c r="AK5">
        <v>0.08</v>
      </c>
      <c r="AL5" s="66">
        <f t="shared" si="12"/>
        <v>3.7264136933673146E-3</v>
      </c>
      <c r="AM5" s="67">
        <f t="shared" si="13"/>
        <v>7.7410249496226323E-3</v>
      </c>
      <c r="AN5" s="66">
        <f t="shared" si="14"/>
        <v>2.1012952215756163E-3</v>
      </c>
      <c r="AO5" s="38"/>
      <c r="AP5" s="39">
        <f t="shared" si="15"/>
        <v>3.7667287685814984E-3</v>
      </c>
      <c r="AQ5" s="39">
        <f t="shared" si="16"/>
        <v>7.78529804973754E-3</v>
      </c>
      <c r="AR5" s="39">
        <f t="shared" si="17"/>
        <v>2.1127737395385295E-3</v>
      </c>
      <c r="AS5" s="53">
        <f t="shared" si="18"/>
        <v>3</v>
      </c>
      <c r="AT5" s="49" t="str">
        <f t="shared" si="19"/>
        <v>ATM_EQ_SW_1</v>
      </c>
      <c r="AU5" s="59">
        <v>-1.5458648044796</v>
      </c>
      <c r="AV5" s="59">
        <v>2.2271825789230899</v>
      </c>
      <c r="AW5" s="59">
        <v>-3.7730473834026799</v>
      </c>
      <c r="AX5" s="59">
        <v>0.34065888722174398</v>
      </c>
      <c r="AY5" s="59">
        <v>22.603672551350499</v>
      </c>
      <c r="AZ5" s="59">
        <v>44.269731766645201</v>
      </c>
      <c r="BA5" s="33"/>
      <c r="BB5" s="50"/>
      <c r="BC5" s="50"/>
      <c r="BD5" s="50"/>
    </row>
    <row r="6" spans="1:64">
      <c r="A6">
        <v>4</v>
      </c>
      <c r="B6" s="68" t="s">
        <v>89</v>
      </c>
      <c r="C6" s="68">
        <v>1</v>
      </c>
      <c r="D6" s="68" t="s">
        <v>50</v>
      </c>
      <c r="E6" s="68">
        <v>0</v>
      </c>
      <c r="F6" s="68">
        <v>5.4989999999999997</v>
      </c>
      <c r="G6" s="68">
        <v>44.616</v>
      </c>
      <c r="H6" s="68">
        <v>2.407</v>
      </c>
      <c r="I6" s="68">
        <v>4.6529999999999996</v>
      </c>
      <c r="J6" s="68">
        <v>4.8600000000000003</v>
      </c>
      <c r="K6" s="68">
        <v>2.2000000000000002</v>
      </c>
      <c r="L6" s="68">
        <v>1550.3</v>
      </c>
      <c r="M6" s="68" t="s">
        <v>56</v>
      </c>
      <c r="N6" s="69">
        <v>44172.496145833335</v>
      </c>
      <c r="O6" s="68">
        <v>0.76570720000000003</v>
      </c>
      <c r="P6" s="68">
        <v>0.73973610000000001</v>
      </c>
      <c r="Q6" s="68">
        <v>0.43345840000000002</v>
      </c>
      <c r="S6" s="68">
        <v>0.76167949999999995</v>
      </c>
      <c r="T6" s="68">
        <v>0.73626460000000005</v>
      </c>
      <c r="U6" s="68">
        <v>0.42918780000000001</v>
      </c>
      <c r="AA6" s="34">
        <f t="shared" si="6"/>
        <v>1.0052879196564961</v>
      </c>
      <c r="AB6" s="35">
        <f t="shared" si="7"/>
        <v>1.0047150168567116</v>
      </c>
      <c r="AC6" s="36">
        <f t="shared" si="8"/>
        <v>1.0099504226354989</v>
      </c>
      <c r="AE6" s="37">
        <f t="shared" si="9"/>
        <v>1.0108187331121987</v>
      </c>
      <c r="AF6" s="37">
        <f t="shared" si="10"/>
        <v>1.0057192814133826</v>
      </c>
      <c r="AG6" s="37">
        <f t="shared" si="11"/>
        <v>1.0054625917600983</v>
      </c>
      <c r="AH6" s="38"/>
      <c r="AI6">
        <v>1</v>
      </c>
      <c r="AJ6">
        <f t="shared" si="20"/>
        <v>0.17300000000000001</v>
      </c>
      <c r="AK6">
        <v>0.08</v>
      </c>
      <c r="AL6" s="66">
        <f t="shared" si="12"/>
        <v>3.7227391675877675E-3</v>
      </c>
      <c r="AM6" s="67">
        <f t="shared" si="13"/>
        <v>7.7410249496226323E-3</v>
      </c>
      <c r="AN6" s="66">
        <f t="shared" si="14"/>
        <v>2.1012952215756163E-3</v>
      </c>
      <c r="AO6" s="38"/>
      <c r="AP6" s="39">
        <f t="shared" si="15"/>
        <v>3.7630144890882285E-3</v>
      </c>
      <c r="AQ6" s="39">
        <f t="shared" si="16"/>
        <v>7.78529804973754E-3</v>
      </c>
      <c r="AR6" s="39">
        <f t="shared" si="17"/>
        <v>2.1127737395385295E-3</v>
      </c>
      <c r="AS6" s="53">
        <f t="shared" si="18"/>
        <v>4</v>
      </c>
      <c r="AT6" t="str">
        <f t="shared" si="19"/>
        <v>ATM_EQ_SW_1</v>
      </c>
      <c r="AU6" s="58">
        <v>13.624539536088299</v>
      </c>
      <c r="AV6" s="58">
        <v>-0.44284175578310597</v>
      </c>
      <c r="AW6" s="58">
        <v>14.067381291871399</v>
      </c>
      <c r="AX6" s="58">
        <v>6.5908488901525999</v>
      </c>
      <c r="AY6" s="58">
        <v>24.352429878149199</v>
      </c>
      <c r="AZ6" s="58">
        <v>47.733376584516698</v>
      </c>
      <c r="BA6" s="33"/>
      <c r="BB6" s="50"/>
      <c r="BC6" s="50"/>
      <c r="BD6" s="50"/>
    </row>
    <row r="7" spans="1:64">
      <c r="A7">
        <v>5</v>
      </c>
      <c r="B7" s="68" t="s">
        <v>89</v>
      </c>
      <c r="C7" s="68">
        <v>1</v>
      </c>
      <c r="D7" s="68" t="s">
        <v>50</v>
      </c>
      <c r="E7" s="68">
        <v>0</v>
      </c>
      <c r="F7" s="68">
        <v>5.4989999999999997</v>
      </c>
      <c r="G7" s="68">
        <v>44.616</v>
      </c>
      <c r="H7" s="68">
        <v>2.407</v>
      </c>
      <c r="I7" s="68">
        <v>4.6529999999999996</v>
      </c>
      <c r="J7" s="68">
        <v>4.8600000000000003</v>
      </c>
      <c r="K7" s="68">
        <v>2.2000000000000002</v>
      </c>
      <c r="L7" s="68">
        <v>1550.3</v>
      </c>
      <c r="M7" s="68" t="s">
        <v>56</v>
      </c>
      <c r="N7" s="69">
        <v>44172.496145833335</v>
      </c>
      <c r="O7" s="68">
        <v>0.76570720000000003</v>
      </c>
      <c r="P7" s="68">
        <v>0.73973610000000001</v>
      </c>
      <c r="Q7" s="68">
        <v>0.43345840000000002</v>
      </c>
      <c r="S7" s="68">
        <v>0.76167949999999995</v>
      </c>
      <c r="T7" s="68">
        <v>0.73626460000000005</v>
      </c>
      <c r="U7" s="68">
        <v>0.42918780000000001</v>
      </c>
      <c r="AA7" s="34">
        <f t="shared" si="6"/>
        <v>1.0052879196564961</v>
      </c>
      <c r="AB7" s="35">
        <f t="shared" si="7"/>
        <v>1.0047150168567116</v>
      </c>
      <c r="AC7" s="36">
        <f t="shared" si="8"/>
        <v>1.0099504226354989</v>
      </c>
      <c r="AE7" s="37">
        <f t="shared" si="9"/>
        <v>1.0108187331121987</v>
      </c>
      <c r="AF7" s="37">
        <f t="shared" si="10"/>
        <v>1.0057192814133826</v>
      </c>
      <c r="AG7" s="37">
        <f t="shared" si="11"/>
        <v>1.0054625917600983</v>
      </c>
      <c r="AH7" s="38"/>
      <c r="AI7">
        <v>1</v>
      </c>
      <c r="AJ7">
        <f t="shared" si="20"/>
        <v>0.17400000000000002</v>
      </c>
      <c r="AK7">
        <v>0.08</v>
      </c>
      <c r="AL7" s="66">
        <f t="shared" si="12"/>
        <v>3.7190646687225394E-3</v>
      </c>
      <c r="AM7" s="67">
        <f t="shared" si="13"/>
        <v>7.7410249496226323E-3</v>
      </c>
      <c r="AN7" s="66">
        <f t="shared" si="14"/>
        <v>2.1012952215756163E-3</v>
      </c>
      <c r="AO7" s="38"/>
      <c r="AP7" s="39">
        <f t="shared" si="15"/>
        <v>3.7593002368004561E-3</v>
      </c>
      <c r="AQ7" s="39">
        <f t="shared" si="16"/>
        <v>7.78529804973754E-3</v>
      </c>
      <c r="AR7" s="39">
        <f t="shared" si="17"/>
        <v>2.1127737395385295E-3</v>
      </c>
      <c r="AS7" s="53">
        <f t="shared" si="18"/>
        <v>5</v>
      </c>
      <c r="AT7" t="str">
        <f t="shared" si="19"/>
        <v>ATM_EQ_SW_1</v>
      </c>
      <c r="AU7" s="58">
        <v>5.2915702148271899</v>
      </c>
      <c r="AV7" s="58">
        <v>-12.0104270284902</v>
      </c>
      <c r="AW7" s="58">
        <v>17.301997243317398</v>
      </c>
      <c r="AX7" s="58">
        <v>-3.3594284068315101</v>
      </c>
      <c r="AY7" s="58">
        <v>17.7806714278295</v>
      </c>
      <c r="AZ7" s="58">
        <v>34.745911145374301</v>
      </c>
      <c r="BA7" s="33"/>
      <c r="BB7" s="50"/>
      <c r="BC7" s="50"/>
      <c r="BD7" s="50"/>
    </row>
    <row r="8" spans="1:64">
      <c r="A8">
        <v>6</v>
      </c>
      <c r="B8" s="68" t="s">
        <v>89</v>
      </c>
      <c r="C8" s="68">
        <v>1</v>
      </c>
      <c r="D8" s="68" t="s">
        <v>50</v>
      </c>
      <c r="E8" s="68">
        <v>0</v>
      </c>
      <c r="F8" s="68">
        <v>5.4989999999999997</v>
      </c>
      <c r="G8" s="68">
        <v>44.616</v>
      </c>
      <c r="H8" s="68">
        <v>2.407</v>
      </c>
      <c r="I8" s="68">
        <v>4.6529999999999996</v>
      </c>
      <c r="J8" s="68">
        <v>4.8600000000000003</v>
      </c>
      <c r="K8" s="68">
        <v>2.2000000000000002</v>
      </c>
      <c r="L8" s="68">
        <v>1550.3</v>
      </c>
      <c r="M8" s="68" t="s">
        <v>56</v>
      </c>
      <c r="N8" s="69">
        <v>44172.496145833335</v>
      </c>
      <c r="O8" s="68">
        <v>0.76570720000000003</v>
      </c>
      <c r="P8" s="68">
        <v>0.73973610000000001</v>
      </c>
      <c r="Q8" s="68">
        <v>0.43345840000000002</v>
      </c>
      <c r="S8" s="68">
        <v>0.76167949999999995</v>
      </c>
      <c r="T8" s="68">
        <v>0.73626460000000005</v>
      </c>
      <c r="U8" s="68">
        <v>0.42918780000000001</v>
      </c>
      <c r="AA8" s="34">
        <f t="shared" si="6"/>
        <v>1.0052879196564961</v>
      </c>
      <c r="AB8" s="35">
        <f t="shared" si="7"/>
        <v>1.0047150168567116</v>
      </c>
      <c r="AC8" s="36">
        <f t="shared" si="8"/>
        <v>1.0099504226354989</v>
      </c>
      <c r="AE8" s="37">
        <f t="shared" si="9"/>
        <v>1.0108187331121987</v>
      </c>
      <c r="AF8" s="37">
        <f t="shared" si="10"/>
        <v>1.0057192814133826</v>
      </c>
      <c r="AG8" s="37">
        <f t="shared" si="11"/>
        <v>1.0054625917600983</v>
      </c>
      <c r="AH8" s="38"/>
      <c r="AI8">
        <v>1</v>
      </c>
      <c r="AJ8">
        <f t="shared" si="20"/>
        <v>0.17500000000000002</v>
      </c>
      <c r="AK8">
        <v>0.08</v>
      </c>
      <c r="AL8" s="66">
        <f t="shared" si="12"/>
        <v>3.7153901967713352E-3</v>
      </c>
      <c r="AM8" s="67">
        <f t="shared" si="13"/>
        <v>7.7410249496226323E-3</v>
      </c>
      <c r="AN8" s="66">
        <f t="shared" si="14"/>
        <v>2.1012952215756163E-3</v>
      </c>
      <c r="AO8" s="38"/>
      <c r="AP8" s="39">
        <f t="shared" si="15"/>
        <v>3.7555860117178836E-3</v>
      </c>
      <c r="AQ8" s="39">
        <f t="shared" si="16"/>
        <v>7.78529804973754E-3</v>
      </c>
      <c r="AR8" s="39">
        <f t="shared" si="17"/>
        <v>2.1127737395385295E-3</v>
      </c>
      <c r="AS8" s="53">
        <f t="shared" si="18"/>
        <v>6</v>
      </c>
      <c r="AT8" t="str">
        <f t="shared" si="19"/>
        <v>ATM_EQ_SW_1</v>
      </c>
      <c r="AU8" s="60">
        <v>-2.19025748922324</v>
      </c>
      <c r="AV8" s="60">
        <v>0.42265552747914598</v>
      </c>
      <c r="AW8" s="60">
        <v>-2.61291301670239</v>
      </c>
      <c r="AX8" s="60">
        <v>-0.88380098087204795</v>
      </c>
      <c r="AY8" s="60">
        <v>21.5940737361231</v>
      </c>
      <c r="AZ8" s="60">
        <v>42.272615580605901</v>
      </c>
      <c r="BA8" s="33"/>
      <c r="BB8" s="50"/>
      <c r="BC8" s="50"/>
      <c r="BD8" s="50"/>
    </row>
    <row r="9" spans="1:64">
      <c r="A9">
        <v>7</v>
      </c>
      <c r="B9" s="68" t="s">
        <v>89</v>
      </c>
      <c r="C9" s="68">
        <v>1</v>
      </c>
      <c r="D9" s="68" t="s">
        <v>50</v>
      </c>
      <c r="E9" s="68">
        <v>0</v>
      </c>
      <c r="F9" s="68">
        <v>5.4989999999999997</v>
      </c>
      <c r="G9" s="68">
        <v>44.616</v>
      </c>
      <c r="H9" s="68">
        <v>2.407</v>
      </c>
      <c r="I9" s="68">
        <v>4.6529999999999996</v>
      </c>
      <c r="J9" s="68">
        <v>4.8600000000000003</v>
      </c>
      <c r="K9" s="68">
        <v>2.2000000000000002</v>
      </c>
      <c r="L9" s="68">
        <v>1550.3</v>
      </c>
      <c r="M9" s="68" t="s">
        <v>56</v>
      </c>
      <c r="N9" s="69">
        <v>44172.496145833335</v>
      </c>
      <c r="O9" s="68">
        <v>0.76570720000000003</v>
      </c>
      <c r="P9" s="68">
        <v>0.73973610000000001</v>
      </c>
      <c r="Q9" s="68">
        <v>0.43345840000000002</v>
      </c>
      <c r="S9" s="68">
        <v>0.76167949999999995</v>
      </c>
      <c r="T9" s="68">
        <v>0.73626460000000005</v>
      </c>
      <c r="U9" s="68">
        <v>0.42918780000000001</v>
      </c>
      <c r="AA9" s="34">
        <f t="shared" si="6"/>
        <v>1.0052879196564961</v>
      </c>
      <c r="AB9" s="35">
        <f t="shared" si="7"/>
        <v>1.0047150168567116</v>
      </c>
      <c r="AC9" s="36">
        <f t="shared" si="8"/>
        <v>1.0099504226354989</v>
      </c>
      <c r="AE9" s="37">
        <f t="shared" si="9"/>
        <v>1.0108187331121987</v>
      </c>
      <c r="AF9" s="37">
        <f t="shared" si="10"/>
        <v>1.0057192814133826</v>
      </c>
      <c r="AG9" s="37">
        <f t="shared" si="11"/>
        <v>1.0054625917600983</v>
      </c>
      <c r="AI9">
        <v>1</v>
      </c>
      <c r="AJ9">
        <f t="shared" si="20"/>
        <v>0.17600000000000002</v>
      </c>
      <c r="AK9">
        <v>0.08</v>
      </c>
      <c r="AL9" s="66">
        <f t="shared" si="12"/>
        <v>3.7117157517338592E-3</v>
      </c>
      <c r="AM9" s="67">
        <f t="shared" si="13"/>
        <v>7.7410249496226323E-3</v>
      </c>
      <c r="AN9" s="66">
        <f t="shared" si="14"/>
        <v>2.1012952215756163E-3</v>
      </c>
      <c r="AP9" s="39">
        <f t="shared" si="15"/>
        <v>3.7518718138402117E-3</v>
      </c>
      <c r="AQ9" s="39">
        <f t="shared" si="16"/>
        <v>7.78529804973754E-3</v>
      </c>
      <c r="AR9" s="39">
        <f t="shared" si="17"/>
        <v>2.1127737395385295E-3</v>
      </c>
      <c r="AS9" s="53">
        <f t="shared" si="18"/>
        <v>7</v>
      </c>
      <c r="AT9" s="49" t="str">
        <f t="shared" si="19"/>
        <v>ATM_EQ_SW_1</v>
      </c>
      <c r="AU9" s="59">
        <v>14.7204185921359</v>
      </c>
      <c r="AV9" s="59">
        <v>-4.19292836172629</v>
      </c>
      <c r="AW9" s="59">
        <v>18.913346953862199</v>
      </c>
      <c r="AX9" s="59">
        <v>5.2637451152047898</v>
      </c>
      <c r="AY9" s="59">
        <v>23.3079288441653</v>
      </c>
      <c r="AZ9" s="59">
        <v>45.6639367309728</v>
      </c>
      <c r="BA9" s="55"/>
    </row>
    <row r="10" spans="1:64">
      <c r="A10">
        <v>8</v>
      </c>
      <c r="B10" s="68" t="s">
        <v>89</v>
      </c>
      <c r="C10" s="68">
        <v>1</v>
      </c>
      <c r="D10" s="68" t="s">
        <v>50</v>
      </c>
      <c r="E10" s="68">
        <v>0</v>
      </c>
      <c r="F10" s="68">
        <v>5.4989999999999997</v>
      </c>
      <c r="G10" s="68">
        <v>44.616</v>
      </c>
      <c r="H10" s="68">
        <v>2.407</v>
      </c>
      <c r="I10" s="68">
        <v>4.6529999999999996</v>
      </c>
      <c r="J10" s="68">
        <v>4.8600000000000003</v>
      </c>
      <c r="K10" s="68">
        <v>2.2000000000000002</v>
      </c>
      <c r="L10" s="68">
        <v>1550.3</v>
      </c>
      <c r="M10" s="68" t="s">
        <v>56</v>
      </c>
      <c r="N10" s="69">
        <v>44172.496145833335</v>
      </c>
      <c r="O10" s="68">
        <v>0.76570720000000003</v>
      </c>
      <c r="P10" s="68">
        <v>0.73973610000000001</v>
      </c>
      <c r="Q10" s="68">
        <v>0.43345840000000002</v>
      </c>
      <c r="S10" s="68">
        <v>0.76167949999999995</v>
      </c>
      <c r="T10" s="68">
        <v>0.73626460000000005</v>
      </c>
      <c r="U10" s="68">
        <v>0.42918780000000001</v>
      </c>
      <c r="AA10" s="34">
        <f t="shared" si="6"/>
        <v>1.0052879196564961</v>
      </c>
      <c r="AB10" s="35">
        <f t="shared" si="7"/>
        <v>1.0047150168567116</v>
      </c>
      <c r="AC10" s="36">
        <f t="shared" si="8"/>
        <v>1.0099504226354989</v>
      </c>
      <c r="AE10" s="37">
        <f t="shared" si="9"/>
        <v>1.0108187331121987</v>
      </c>
      <c r="AF10" s="37">
        <f t="shared" si="10"/>
        <v>1.0057192814133826</v>
      </c>
      <c r="AG10" s="37">
        <f t="shared" si="11"/>
        <v>1.0054625917600983</v>
      </c>
      <c r="AI10">
        <v>1</v>
      </c>
      <c r="AJ10">
        <f t="shared" si="20"/>
        <v>0.17700000000000002</v>
      </c>
      <c r="AK10">
        <v>0.08</v>
      </c>
      <c r="AL10" s="66">
        <f t="shared" si="12"/>
        <v>3.7080413336098138E-3</v>
      </c>
      <c r="AM10" s="67">
        <f t="shared" si="13"/>
        <v>7.7410249496226323E-3</v>
      </c>
      <c r="AN10" s="66">
        <f t="shared" si="14"/>
        <v>2.1012952215756163E-3</v>
      </c>
      <c r="AP10" s="39">
        <f t="shared" si="15"/>
        <v>3.74815764316714E-3</v>
      </c>
      <c r="AQ10" s="39">
        <f t="shared" si="16"/>
        <v>7.78529804973754E-3</v>
      </c>
      <c r="AR10" s="39">
        <f t="shared" si="17"/>
        <v>2.1127737395385295E-3</v>
      </c>
      <c r="AS10" s="53">
        <f t="shared" si="18"/>
        <v>8</v>
      </c>
      <c r="AT10" t="str">
        <f t="shared" si="19"/>
        <v>ATM_EQ_SW_1</v>
      </c>
      <c r="AU10" s="58">
        <v>12.5296145068617</v>
      </c>
      <c r="AV10" s="58">
        <v>-31.800722793578199</v>
      </c>
      <c r="AW10" s="58">
        <v>44.33033730044</v>
      </c>
      <c r="AX10" s="58">
        <v>-9.6355541433582399</v>
      </c>
      <c r="AY10" s="58">
        <v>23.011923180081201</v>
      </c>
      <c r="AZ10" s="58">
        <v>45.077829352134998</v>
      </c>
      <c r="BA10" s="55"/>
    </row>
    <row r="11" spans="1:64">
      <c r="A11">
        <v>9</v>
      </c>
      <c r="B11" s="68" t="s">
        <v>89</v>
      </c>
      <c r="C11" s="68">
        <v>1</v>
      </c>
      <c r="D11" s="68" t="s">
        <v>50</v>
      </c>
      <c r="E11" s="68">
        <v>0</v>
      </c>
      <c r="F11" s="68">
        <v>5.4989999999999997</v>
      </c>
      <c r="G11" s="68">
        <v>44.616</v>
      </c>
      <c r="H11" s="68">
        <v>2.407</v>
      </c>
      <c r="I11" s="68">
        <v>4.6529999999999996</v>
      </c>
      <c r="J11" s="68">
        <v>4.8600000000000003</v>
      </c>
      <c r="K11" s="68">
        <v>2.2000000000000002</v>
      </c>
      <c r="L11" s="68">
        <v>1550.3</v>
      </c>
      <c r="M11" s="68" t="s">
        <v>56</v>
      </c>
      <c r="N11" s="69">
        <v>44172.496145833335</v>
      </c>
      <c r="O11" s="68">
        <v>0.76570720000000003</v>
      </c>
      <c r="P11" s="68">
        <v>0.73973610000000001</v>
      </c>
      <c r="Q11" s="68">
        <v>0.43345840000000002</v>
      </c>
      <c r="S11" s="68">
        <v>0.76167949999999995</v>
      </c>
      <c r="T11" s="68">
        <v>0.73626460000000005</v>
      </c>
      <c r="U11" s="68">
        <v>0.42918780000000001</v>
      </c>
      <c r="AA11" s="34">
        <f t="shared" si="6"/>
        <v>1.0052879196564961</v>
      </c>
      <c r="AB11" s="35">
        <f t="shared" si="7"/>
        <v>1.0047150168567116</v>
      </c>
      <c r="AC11" s="36">
        <f t="shared" si="8"/>
        <v>1.0099504226354989</v>
      </c>
      <c r="AE11" s="37">
        <f t="shared" si="9"/>
        <v>1.0108187331121987</v>
      </c>
      <c r="AF11" s="37">
        <f t="shared" si="10"/>
        <v>1.0057192814133826</v>
      </c>
      <c r="AG11" s="37">
        <f t="shared" si="11"/>
        <v>1.0054625917600983</v>
      </c>
      <c r="AI11">
        <v>1</v>
      </c>
      <c r="AJ11">
        <f t="shared" si="20"/>
        <v>0.17800000000000002</v>
      </c>
      <c r="AK11">
        <v>0.08</v>
      </c>
      <c r="AL11" s="66">
        <f t="shared" si="12"/>
        <v>3.7043669423989065E-3</v>
      </c>
      <c r="AM11" s="67">
        <f t="shared" si="13"/>
        <v>7.7410249496226323E-3</v>
      </c>
      <c r="AN11" s="66">
        <f t="shared" si="14"/>
        <v>2.1012952215756163E-3</v>
      </c>
      <c r="AP11" s="39">
        <f t="shared" si="15"/>
        <v>3.7444434996983717E-3</v>
      </c>
      <c r="AQ11" s="39">
        <f t="shared" si="16"/>
        <v>7.78529804973754E-3</v>
      </c>
      <c r="AR11" s="39">
        <f t="shared" si="17"/>
        <v>2.1127737395385295E-3</v>
      </c>
      <c r="AS11" s="53">
        <f t="shared" si="18"/>
        <v>9</v>
      </c>
      <c r="AT11" s="49" t="str">
        <f t="shared" si="19"/>
        <v>ATM_EQ_SW_1</v>
      </c>
      <c r="AU11" s="59">
        <v>15.8309907320658</v>
      </c>
      <c r="AV11" s="59">
        <v>-3.9731856475206002</v>
      </c>
      <c r="AW11" s="59">
        <v>19.804176379586401</v>
      </c>
      <c r="AX11" s="59">
        <v>5.9289025422726001</v>
      </c>
      <c r="AY11" s="59">
        <v>23.171307203657499</v>
      </c>
      <c r="AZ11" s="59">
        <v>45.393398658799804</v>
      </c>
      <c r="BA11" s="50"/>
    </row>
    <row r="12" spans="1:64">
      <c r="A12">
        <v>10</v>
      </c>
      <c r="B12" s="68" t="s">
        <v>89</v>
      </c>
      <c r="C12" s="68">
        <v>1</v>
      </c>
      <c r="D12" s="68" t="s">
        <v>50</v>
      </c>
      <c r="E12" s="68">
        <v>0</v>
      </c>
      <c r="F12" s="68">
        <v>5.4989999999999997</v>
      </c>
      <c r="G12" s="68">
        <v>44.616</v>
      </c>
      <c r="H12" s="68">
        <v>2.407</v>
      </c>
      <c r="I12" s="68">
        <v>4.6529999999999996</v>
      </c>
      <c r="J12" s="68">
        <v>4.8600000000000003</v>
      </c>
      <c r="K12" s="68">
        <v>2.2000000000000002</v>
      </c>
      <c r="L12" s="68">
        <v>1550.3</v>
      </c>
      <c r="M12" s="68" t="s">
        <v>56</v>
      </c>
      <c r="N12" s="69">
        <v>44172.496145833335</v>
      </c>
      <c r="O12" s="68">
        <v>0.76570720000000003</v>
      </c>
      <c r="P12" s="68">
        <v>0.73973610000000001</v>
      </c>
      <c r="Q12" s="68">
        <v>0.43345840000000002</v>
      </c>
      <c r="S12" s="68">
        <v>0.76167949999999995</v>
      </c>
      <c r="T12" s="68">
        <v>0.73626460000000005</v>
      </c>
      <c r="U12" s="68">
        <v>0.42918780000000001</v>
      </c>
      <c r="AA12" s="34">
        <f t="shared" si="6"/>
        <v>1.0052879196564961</v>
      </c>
      <c r="AB12" s="35">
        <f t="shared" si="7"/>
        <v>1.0047150168567116</v>
      </c>
      <c r="AC12" s="36">
        <f t="shared" si="8"/>
        <v>1.0099504226354989</v>
      </c>
      <c r="AE12" s="37">
        <f t="shared" si="9"/>
        <v>1.0108187331121987</v>
      </c>
      <c r="AF12" s="37">
        <f t="shared" si="10"/>
        <v>1.0057192814133826</v>
      </c>
      <c r="AG12" s="37">
        <f t="shared" si="11"/>
        <v>1.0054625917600983</v>
      </c>
      <c r="AI12">
        <v>1</v>
      </c>
      <c r="AJ12">
        <f t="shared" si="20"/>
        <v>0.17900000000000002</v>
      </c>
      <c r="AK12">
        <v>0.08</v>
      </c>
      <c r="AL12" s="66">
        <f t="shared" si="12"/>
        <v>3.7006925781008387E-3</v>
      </c>
      <c r="AM12" s="67">
        <f t="shared" si="13"/>
        <v>7.7410249496226323E-3</v>
      </c>
      <c r="AN12" s="66">
        <f t="shared" si="14"/>
        <v>2.1012952215756163E-3</v>
      </c>
      <c r="AP12" s="39">
        <f t="shared" si="15"/>
        <v>3.7407293834336064E-3</v>
      </c>
      <c r="AQ12" s="39">
        <f t="shared" si="16"/>
        <v>7.78529804973754E-3</v>
      </c>
      <c r="AR12" s="39">
        <f t="shared" si="17"/>
        <v>2.1127737395385295E-3</v>
      </c>
      <c r="AS12" s="53">
        <f t="shared" si="18"/>
        <v>10</v>
      </c>
      <c r="AT12" s="49" t="str">
        <f t="shared" si="19"/>
        <v>ATM_EQ_SW_1</v>
      </c>
      <c r="AU12" s="59">
        <v>5.6303612459263199</v>
      </c>
      <c r="AV12" s="59">
        <v>-12.7369578551756</v>
      </c>
      <c r="AW12" s="59">
        <v>18.367319101101899</v>
      </c>
      <c r="AX12" s="59">
        <v>-3.55329830462462</v>
      </c>
      <c r="AY12" s="59">
        <v>17.047650523571001</v>
      </c>
      <c r="AZ12" s="59">
        <v>33.302136344730599</v>
      </c>
      <c r="BA12" s="50"/>
    </row>
    <row r="13" spans="1:64">
      <c r="A13">
        <v>11</v>
      </c>
      <c r="B13" s="68" t="s">
        <v>89</v>
      </c>
      <c r="C13" s="68">
        <v>1</v>
      </c>
      <c r="D13" s="68" t="s">
        <v>50</v>
      </c>
      <c r="E13" s="68">
        <v>0</v>
      </c>
      <c r="F13" s="68">
        <v>5.4989999999999997</v>
      </c>
      <c r="G13" s="68">
        <v>44.616</v>
      </c>
      <c r="H13" s="68">
        <v>2.407</v>
      </c>
      <c r="I13" s="68">
        <v>4.6529999999999996</v>
      </c>
      <c r="J13" s="68">
        <v>4.8600000000000003</v>
      </c>
      <c r="K13" s="68">
        <v>2.2000000000000002</v>
      </c>
      <c r="L13" s="68">
        <v>1550.3</v>
      </c>
      <c r="M13" s="68" t="s">
        <v>56</v>
      </c>
      <c r="N13" s="69">
        <v>44172.496145833335</v>
      </c>
      <c r="O13" s="68">
        <v>0.76570720000000003</v>
      </c>
      <c r="P13" s="68">
        <v>0.73973610000000001</v>
      </c>
      <c r="Q13" s="68">
        <v>0.43345840000000002</v>
      </c>
      <c r="S13" s="68">
        <v>0.76167949999999995</v>
      </c>
      <c r="T13" s="68">
        <v>0.73626460000000005</v>
      </c>
      <c r="U13" s="68">
        <v>0.42918780000000001</v>
      </c>
      <c r="AA13" s="34">
        <f t="shared" si="6"/>
        <v>1.0052879196564961</v>
      </c>
      <c r="AB13" s="35">
        <f t="shared" si="7"/>
        <v>1.0047150168567116</v>
      </c>
      <c r="AC13" s="36">
        <f t="shared" si="8"/>
        <v>1.0099504226354989</v>
      </c>
      <c r="AE13" s="37">
        <f t="shared" si="9"/>
        <v>1.0108187331121987</v>
      </c>
      <c r="AF13" s="37">
        <f t="shared" si="10"/>
        <v>1.0057192814133826</v>
      </c>
      <c r="AG13" s="37">
        <f t="shared" si="11"/>
        <v>1.0054625917600983</v>
      </c>
      <c r="AI13">
        <v>1</v>
      </c>
      <c r="AJ13">
        <f t="shared" si="20"/>
        <v>0.18000000000000002</v>
      </c>
      <c r="AK13">
        <v>0.08</v>
      </c>
      <c r="AL13" s="66">
        <f t="shared" si="12"/>
        <v>3.6970182407153156E-3</v>
      </c>
      <c r="AM13" s="67">
        <f t="shared" si="13"/>
        <v>7.7410249496226323E-3</v>
      </c>
      <c r="AN13" s="66">
        <f t="shared" si="14"/>
        <v>2.1012952215756163E-3</v>
      </c>
      <c r="AP13" s="39">
        <f t="shared" si="15"/>
        <v>3.7370152943725452E-3</v>
      </c>
      <c r="AQ13" s="39">
        <f t="shared" si="16"/>
        <v>7.78529804973754E-3</v>
      </c>
      <c r="AR13" s="39">
        <f t="shared" si="17"/>
        <v>2.1127737395385295E-3</v>
      </c>
      <c r="AS13" s="53">
        <f t="shared" si="18"/>
        <v>11</v>
      </c>
      <c r="AT13" s="49" t="str">
        <f t="shared" si="19"/>
        <v>ATM_EQ_SW_1</v>
      </c>
      <c r="AU13" s="59">
        <v>-0.95197073077611605</v>
      </c>
      <c r="AV13" s="59">
        <v>1.2195527286622301</v>
      </c>
      <c r="AW13" s="59">
        <v>-2.1715234594383501</v>
      </c>
      <c r="AX13" s="59">
        <v>0.13379099894305799</v>
      </c>
      <c r="AY13" s="59">
        <v>22.459159738802899</v>
      </c>
      <c r="AZ13" s="59">
        <v>43.983753381824997</v>
      </c>
      <c r="BA13" s="50"/>
    </row>
    <row r="14" spans="1:64">
      <c r="A14">
        <v>12</v>
      </c>
      <c r="B14" s="68" t="s">
        <v>89</v>
      </c>
      <c r="C14" s="68">
        <v>1</v>
      </c>
      <c r="D14" s="68" t="s">
        <v>50</v>
      </c>
      <c r="E14" s="68">
        <v>0</v>
      </c>
      <c r="F14" s="68">
        <v>5.4989999999999997</v>
      </c>
      <c r="G14" s="68">
        <v>44.616</v>
      </c>
      <c r="H14" s="68">
        <v>2.407</v>
      </c>
      <c r="I14" s="68">
        <v>4.6529999999999996</v>
      </c>
      <c r="J14" s="68">
        <v>4.8600000000000003</v>
      </c>
      <c r="K14" s="68">
        <v>2.2000000000000002</v>
      </c>
      <c r="L14" s="68">
        <v>1550.3</v>
      </c>
      <c r="M14" s="68" t="s">
        <v>56</v>
      </c>
      <c r="N14" s="69">
        <v>44172.496145833335</v>
      </c>
      <c r="O14" s="68">
        <v>0.76570720000000003</v>
      </c>
      <c r="P14" s="68">
        <v>0.73973610000000001</v>
      </c>
      <c r="Q14" s="68">
        <v>0.43345840000000002</v>
      </c>
      <c r="S14" s="68">
        <v>0.76167949999999995</v>
      </c>
      <c r="T14" s="68">
        <v>0.73626460000000005</v>
      </c>
      <c r="U14" s="68">
        <v>0.42918780000000001</v>
      </c>
      <c r="AA14" s="34">
        <f t="shared" si="6"/>
        <v>1.0052879196564961</v>
      </c>
      <c r="AB14" s="35">
        <f t="shared" si="7"/>
        <v>1.0047150168567116</v>
      </c>
      <c r="AC14" s="36">
        <f t="shared" si="8"/>
        <v>1.0099504226354989</v>
      </c>
      <c r="AE14" s="37">
        <f t="shared" si="9"/>
        <v>1.0108187331121987</v>
      </c>
      <c r="AF14" s="37">
        <f t="shared" si="10"/>
        <v>1.0057192814133826</v>
      </c>
      <c r="AG14" s="37">
        <f t="shared" si="11"/>
        <v>1.0054625917600983</v>
      </c>
      <c r="AI14">
        <v>2</v>
      </c>
      <c r="AJ14">
        <v>0.17</v>
      </c>
      <c r="AK14">
        <v>0.08</v>
      </c>
      <c r="AL14" s="66">
        <f t="shared" si="12"/>
        <v>3.7337628256705483E-3</v>
      </c>
      <c r="AM14" s="67">
        <f t="shared" si="13"/>
        <v>7.7410249496226323E-3</v>
      </c>
      <c r="AN14" s="66">
        <f t="shared" si="14"/>
        <v>2.1012952215756163E-3</v>
      </c>
      <c r="AP14" s="39">
        <f t="shared" si="15"/>
        <v>3.7741574091857267E-3</v>
      </c>
      <c r="AQ14" s="39">
        <f t="shared" si="16"/>
        <v>7.78529804973754E-3</v>
      </c>
      <c r="AR14" s="39">
        <f t="shared" si="17"/>
        <v>2.1127737395385295E-3</v>
      </c>
      <c r="AS14" s="53">
        <f t="shared" si="18"/>
        <v>12</v>
      </c>
      <c r="AT14" s="49" t="str">
        <f t="shared" si="19"/>
        <v>ATM_EQ_SW_1</v>
      </c>
      <c r="AU14" s="61">
        <v>13.1212595032093</v>
      </c>
      <c r="AV14" s="61">
        <v>-3.0245950750757999</v>
      </c>
      <c r="AW14" s="61">
        <v>16.1458545782851</v>
      </c>
      <c r="AX14" s="61">
        <v>5.0483322140667397</v>
      </c>
      <c r="AY14" s="61">
        <v>23.1234883652725</v>
      </c>
      <c r="AZ14" s="61">
        <v>45.298715835012402</v>
      </c>
    </row>
    <row r="15" spans="1:64">
      <c r="A15">
        <v>13</v>
      </c>
      <c r="B15" s="68" t="s">
        <v>89</v>
      </c>
      <c r="C15" s="68">
        <v>1</v>
      </c>
      <c r="D15" s="68" t="s">
        <v>50</v>
      </c>
      <c r="E15" s="68">
        <v>0</v>
      </c>
      <c r="F15" s="68">
        <v>5.4989999999999997</v>
      </c>
      <c r="G15" s="68">
        <v>44.616</v>
      </c>
      <c r="H15" s="68">
        <v>2.407</v>
      </c>
      <c r="I15" s="68">
        <v>4.6529999999999996</v>
      </c>
      <c r="J15" s="68">
        <v>4.8600000000000003</v>
      </c>
      <c r="K15" s="68">
        <v>2.2000000000000002</v>
      </c>
      <c r="L15" s="68">
        <v>1550.3</v>
      </c>
      <c r="M15" s="68" t="s">
        <v>56</v>
      </c>
      <c r="N15" s="69">
        <v>44172.496145833335</v>
      </c>
      <c r="O15" s="68">
        <v>0.76570720000000003</v>
      </c>
      <c r="P15" s="68">
        <v>0.73973610000000001</v>
      </c>
      <c r="Q15" s="68">
        <v>0.43345840000000002</v>
      </c>
      <c r="S15" s="68">
        <v>0.76167949999999995</v>
      </c>
      <c r="T15" s="68">
        <v>0.73626460000000005</v>
      </c>
      <c r="U15" s="68">
        <v>0.42918780000000001</v>
      </c>
      <c r="AA15" s="34">
        <f t="shared" si="6"/>
        <v>1.0052879196564961</v>
      </c>
      <c r="AB15" s="35">
        <f t="shared" si="7"/>
        <v>1.0047150168567116</v>
      </c>
      <c r="AC15" s="36">
        <f t="shared" si="8"/>
        <v>1.0099504226354989</v>
      </c>
      <c r="AE15" s="37">
        <f t="shared" si="9"/>
        <v>1.0108187331121987</v>
      </c>
      <c r="AF15" s="37">
        <f t="shared" si="10"/>
        <v>1.0057192814133826</v>
      </c>
      <c r="AG15" s="37">
        <f t="shared" si="11"/>
        <v>1.0054625917600983</v>
      </c>
      <c r="AI15">
        <v>2</v>
      </c>
      <c r="AJ15">
        <v>0.17</v>
      </c>
      <c r="AK15">
        <f>AK14-0.001</f>
        <v>7.9000000000000001E-2</v>
      </c>
      <c r="AL15" s="66">
        <f t="shared" si="12"/>
        <v>3.7300888706502788E-3</v>
      </c>
      <c r="AM15" s="67">
        <f t="shared" si="13"/>
        <v>7.7410249496226323E-3</v>
      </c>
      <c r="AN15" s="66">
        <f t="shared" si="14"/>
        <v>2.1012952215756163E-3</v>
      </c>
      <c r="AP15" s="39">
        <f t="shared" si="15"/>
        <v>3.7704437066266271E-3</v>
      </c>
      <c r="AQ15" s="39">
        <f t="shared" si="16"/>
        <v>7.78529804973754E-3</v>
      </c>
      <c r="AR15" s="39">
        <f t="shared" si="17"/>
        <v>2.1127737395385295E-3</v>
      </c>
      <c r="AS15" s="53">
        <f t="shared" si="18"/>
        <v>13</v>
      </c>
      <c r="AT15" t="str">
        <f t="shared" si="19"/>
        <v>ATM_EQ_SW_1</v>
      </c>
      <c r="AU15" s="60">
        <v>15.3661695705781</v>
      </c>
      <c r="AV15" s="60">
        <v>-3.7328175302236501</v>
      </c>
      <c r="AW15" s="60">
        <v>19.0989871008017</v>
      </c>
      <c r="AX15" s="60">
        <v>5.8166760201772103</v>
      </c>
      <c r="AY15" s="60">
        <v>23.703556787671602</v>
      </c>
      <c r="AZ15" s="60">
        <v>46.447550009369102</v>
      </c>
    </row>
    <row r="16" spans="1:64">
      <c r="A16">
        <v>14</v>
      </c>
      <c r="B16" s="68" t="s">
        <v>89</v>
      </c>
      <c r="C16" s="68">
        <v>1</v>
      </c>
      <c r="D16" s="68" t="s">
        <v>50</v>
      </c>
      <c r="E16" s="68">
        <v>0</v>
      </c>
      <c r="F16" s="68">
        <v>5.4989999999999997</v>
      </c>
      <c r="G16" s="68">
        <v>44.616</v>
      </c>
      <c r="H16" s="68">
        <v>2.407</v>
      </c>
      <c r="I16" s="68">
        <v>4.6529999999999996</v>
      </c>
      <c r="J16" s="68">
        <v>4.8600000000000003</v>
      </c>
      <c r="K16" s="68">
        <v>2.2000000000000002</v>
      </c>
      <c r="L16" s="68">
        <v>1550.3</v>
      </c>
      <c r="M16" s="68" t="s">
        <v>56</v>
      </c>
      <c r="N16" s="69">
        <v>44172.496145833335</v>
      </c>
      <c r="O16" s="68">
        <v>0.76570720000000003</v>
      </c>
      <c r="P16" s="68">
        <v>0.73973610000000001</v>
      </c>
      <c r="Q16" s="68">
        <v>0.43345840000000002</v>
      </c>
      <c r="S16" s="68">
        <v>0.76167949999999995</v>
      </c>
      <c r="T16" s="68">
        <v>0.73626460000000005</v>
      </c>
      <c r="U16" s="68">
        <v>0.42918780000000001</v>
      </c>
      <c r="AA16" s="34">
        <f t="shared" si="6"/>
        <v>1.0052879196564961</v>
      </c>
      <c r="AB16" s="35">
        <f t="shared" si="7"/>
        <v>1.0047150168567116</v>
      </c>
      <c r="AC16" s="36">
        <f t="shared" si="8"/>
        <v>1.0099504226354989</v>
      </c>
      <c r="AE16" s="37">
        <f t="shared" si="9"/>
        <v>1.0108187331121987</v>
      </c>
      <c r="AF16" s="37">
        <f t="shared" si="10"/>
        <v>1.0057192814133826</v>
      </c>
      <c r="AG16" s="37">
        <f t="shared" si="11"/>
        <v>1.0054625917600983</v>
      </c>
      <c r="AI16">
        <v>2</v>
      </c>
      <c r="AJ16">
        <v>0.17</v>
      </c>
      <c r="AK16">
        <f t="shared" ref="AK16:AK24" si="21">AK15-0.001</f>
        <v>7.8E-2</v>
      </c>
      <c r="AL16" s="66">
        <f t="shared" si="12"/>
        <v>3.7264149425357725E-3</v>
      </c>
      <c r="AM16" s="67">
        <f t="shared" si="13"/>
        <v>7.7410249496226323E-3</v>
      </c>
      <c r="AN16" s="66">
        <f t="shared" si="14"/>
        <v>2.1012952215756163E-3</v>
      </c>
      <c r="AP16" s="39">
        <f t="shared" si="15"/>
        <v>3.7667300312643763E-3</v>
      </c>
      <c r="AQ16" s="39">
        <f t="shared" si="16"/>
        <v>7.78529804973754E-3</v>
      </c>
      <c r="AR16" s="39">
        <f t="shared" si="17"/>
        <v>2.1127737395385295E-3</v>
      </c>
      <c r="AS16" s="53">
        <f t="shared" si="18"/>
        <v>14</v>
      </c>
      <c r="AT16" t="str">
        <f t="shared" si="19"/>
        <v>ATM_EQ_SW_1</v>
      </c>
      <c r="AU16" s="60">
        <v>5.7119699629923302</v>
      </c>
      <c r="AV16" s="60">
        <v>-13.036924129201299</v>
      </c>
      <c r="AW16" s="60">
        <v>18.748894092193702</v>
      </c>
      <c r="AX16" s="60">
        <v>-3.6624770831045002</v>
      </c>
      <c r="AY16" s="60">
        <v>17.560394819866399</v>
      </c>
      <c r="AZ16" s="60">
        <v>34.311946735499298</v>
      </c>
    </row>
    <row r="17" spans="1:53">
      <c r="A17">
        <v>15</v>
      </c>
      <c r="B17" s="68" t="s">
        <v>89</v>
      </c>
      <c r="C17" s="68">
        <v>1</v>
      </c>
      <c r="D17" s="68" t="s">
        <v>50</v>
      </c>
      <c r="E17" s="68">
        <v>0</v>
      </c>
      <c r="F17" s="68">
        <v>5.4989999999999997</v>
      </c>
      <c r="G17" s="68">
        <v>44.616</v>
      </c>
      <c r="H17" s="68">
        <v>2.407</v>
      </c>
      <c r="I17" s="68">
        <v>4.6529999999999996</v>
      </c>
      <c r="J17" s="68">
        <v>4.8600000000000003</v>
      </c>
      <c r="K17" s="68">
        <v>2.2000000000000002</v>
      </c>
      <c r="L17" s="68">
        <v>1550.3</v>
      </c>
      <c r="M17" s="68" t="s">
        <v>56</v>
      </c>
      <c r="N17" s="69">
        <v>44172.496145833335</v>
      </c>
      <c r="O17" s="68">
        <v>0.76570720000000003</v>
      </c>
      <c r="P17" s="68">
        <v>0.73973610000000001</v>
      </c>
      <c r="Q17" s="68">
        <v>0.43345840000000002</v>
      </c>
      <c r="S17" s="68">
        <v>0.76167949999999995</v>
      </c>
      <c r="T17" s="68">
        <v>0.73626460000000005</v>
      </c>
      <c r="U17" s="68">
        <v>0.42918780000000001</v>
      </c>
      <c r="AA17" s="34">
        <f t="shared" si="6"/>
        <v>1.0052879196564961</v>
      </c>
      <c r="AB17" s="35">
        <f t="shared" si="7"/>
        <v>1.0047150168567116</v>
      </c>
      <c r="AC17" s="36">
        <f t="shared" si="8"/>
        <v>1.0099504226354989</v>
      </c>
      <c r="AE17" s="37">
        <f t="shared" si="9"/>
        <v>1.0108187331121987</v>
      </c>
      <c r="AF17" s="37">
        <f t="shared" si="10"/>
        <v>1.0057192814133826</v>
      </c>
      <c r="AG17" s="37">
        <f t="shared" si="11"/>
        <v>1.0054625917600983</v>
      </c>
      <c r="AI17">
        <v>2</v>
      </c>
      <c r="AJ17">
        <v>0.17</v>
      </c>
      <c r="AK17">
        <f t="shared" si="21"/>
        <v>7.6999999999999999E-2</v>
      </c>
      <c r="AL17" s="66">
        <f t="shared" si="12"/>
        <v>3.722741041326731E-3</v>
      </c>
      <c r="AM17" s="67">
        <f t="shared" si="13"/>
        <v>7.7410249496226323E-3</v>
      </c>
      <c r="AN17" s="66">
        <f t="shared" si="14"/>
        <v>2.1012952215756163E-3</v>
      </c>
      <c r="AP17" s="39">
        <f t="shared" si="15"/>
        <v>3.7630163830986735E-3</v>
      </c>
      <c r="AQ17" s="39">
        <f t="shared" si="16"/>
        <v>7.78529804973754E-3</v>
      </c>
      <c r="AR17" s="39">
        <f t="shared" si="17"/>
        <v>2.1127737395385295E-3</v>
      </c>
      <c r="AS17" s="53">
        <f t="shared" si="18"/>
        <v>15</v>
      </c>
      <c r="AT17" s="49" t="str">
        <f t="shared" si="19"/>
        <v>ATM_EQ_SW_1</v>
      </c>
      <c r="AU17" s="61">
        <v>11.943231846484601</v>
      </c>
      <c r="AV17" s="61">
        <v>-25.7762967852962</v>
      </c>
      <c r="AW17" s="61">
        <v>37.719528631780797</v>
      </c>
      <c r="AX17" s="61">
        <v>-6.9165324694058299</v>
      </c>
      <c r="AY17" s="61">
        <v>22.706668195684699</v>
      </c>
      <c r="AZ17" s="61">
        <v>44.473574396293898</v>
      </c>
    </row>
    <row r="18" spans="1:53">
      <c r="A18">
        <v>16</v>
      </c>
      <c r="B18" s="68" t="s">
        <v>89</v>
      </c>
      <c r="C18" s="68">
        <v>1</v>
      </c>
      <c r="D18" s="68" t="s">
        <v>50</v>
      </c>
      <c r="E18" s="68">
        <v>0</v>
      </c>
      <c r="F18" s="68">
        <v>5.4989999999999997</v>
      </c>
      <c r="G18" s="68">
        <v>44.616</v>
      </c>
      <c r="H18" s="68">
        <v>2.407</v>
      </c>
      <c r="I18" s="68">
        <v>4.6529999999999996</v>
      </c>
      <c r="J18" s="68">
        <v>4.8600000000000003</v>
      </c>
      <c r="K18" s="68">
        <v>2.2000000000000002</v>
      </c>
      <c r="L18" s="68">
        <v>1550.3</v>
      </c>
      <c r="M18" s="68" t="s">
        <v>56</v>
      </c>
      <c r="N18" s="69">
        <v>44172.496145833335</v>
      </c>
      <c r="O18" s="68">
        <v>0.76570720000000003</v>
      </c>
      <c r="P18" s="68">
        <v>0.73973610000000001</v>
      </c>
      <c r="Q18" s="68">
        <v>0.43345840000000002</v>
      </c>
      <c r="S18" s="68">
        <v>0.76167949999999995</v>
      </c>
      <c r="T18" s="68">
        <v>0.73626460000000005</v>
      </c>
      <c r="U18" s="68">
        <v>0.42918780000000001</v>
      </c>
      <c r="AA18" s="34">
        <f t="shared" si="6"/>
        <v>1.0052879196564961</v>
      </c>
      <c r="AB18" s="35">
        <f t="shared" si="7"/>
        <v>1.0047150168567116</v>
      </c>
      <c r="AC18" s="36">
        <f t="shared" si="8"/>
        <v>1.0099504226354989</v>
      </c>
      <c r="AE18" s="37">
        <f t="shared" si="9"/>
        <v>1.0108187331121987</v>
      </c>
      <c r="AF18" s="37">
        <f t="shared" si="10"/>
        <v>1.0057192814133826</v>
      </c>
      <c r="AG18" s="37">
        <f t="shared" si="11"/>
        <v>1.0054625917600983</v>
      </c>
      <c r="AI18">
        <v>2</v>
      </c>
      <c r="AJ18">
        <v>0.17</v>
      </c>
      <c r="AK18">
        <f t="shared" si="21"/>
        <v>7.5999999999999998E-2</v>
      </c>
      <c r="AL18" s="66">
        <f t="shared" si="12"/>
        <v>3.7190671670228608E-3</v>
      </c>
      <c r="AM18" s="67">
        <f t="shared" si="13"/>
        <v>7.7410249496226323E-3</v>
      </c>
      <c r="AN18" s="66">
        <f t="shared" si="14"/>
        <v>2.1012952215756163E-3</v>
      </c>
      <c r="AP18" s="39">
        <f t="shared" si="15"/>
        <v>3.7593027621292221E-3</v>
      </c>
      <c r="AQ18" s="39">
        <f t="shared" si="16"/>
        <v>7.78529804973754E-3</v>
      </c>
      <c r="AR18" s="39">
        <f t="shared" si="17"/>
        <v>2.1127737395385295E-3</v>
      </c>
      <c r="AS18" s="56"/>
      <c r="AT18" s="54"/>
      <c r="AU18" s="54"/>
      <c r="AV18" s="54"/>
      <c r="AW18" s="54"/>
      <c r="AX18" s="54"/>
      <c r="AY18" s="54"/>
      <c r="AZ18" s="54"/>
      <c r="BA18" s="51"/>
    </row>
    <row r="19" spans="1:53">
      <c r="A19">
        <v>17</v>
      </c>
      <c r="B19" s="68" t="s">
        <v>89</v>
      </c>
      <c r="C19" s="68">
        <v>1</v>
      </c>
      <c r="D19" s="68" t="s">
        <v>50</v>
      </c>
      <c r="E19" s="68">
        <v>0</v>
      </c>
      <c r="F19" s="68">
        <v>5.4989999999999997</v>
      </c>
      <c r="G19" s="68">
        <v>44.616</v>
      </c>
      <c r="H19" s="68">
        <v>2.407</v>
      </c>
      <c r="I19" s="68">
        <v>4.6529999999999996</v>
      </c>
      <c r="J19" s="68">
        <v>4.8600000000000003</v>
      </c>
      <c r="K19" s="68">
        <v>2.2000000000000002</v>
      </c>
      <c r="L19" s="68">
        <v>1550.3</v>
      </c>
      <c r="M19" s="68" t="s">
        <v>56</v>
      </c>
      <c r="N19" s="69">
        <v>44172.496145833335</v>
      </c>
      <c r="O19" s="68">
        <v>0.76570720000000003</v>
      </c>
      <c r="P19" s="68">
        <v>0.73973610000000001</v>
      </c>
      <c r="Q19" s="68">
        <v>0.43345840000000002</v>
      </c>
      <c r="S19" s="68">
        <v>0.76167949999999995</v>
      </c>
      <c r="T19" s="68">
        <v>0.73626460000000005</v>
      </c>
      <c r="U19" s="68">
        <v>0.42918780000000001</v>
      </c>
      <c r="AA19" s="34">
        <f t="shared" si="6"/>
        <v>1.0052879196564961</v>
      </c>
      <c r="AB19" s="35">
        <f t="shared" si="7"/>
        <v>1.0047150168567116</v>
      </c>
      <c r="AC19" s="36">
        <f t="shared" si="8"/>
        <v>1.0099504226354989</v>
      </c>
      <c r="AE19" s="37">
        <f t="shared" si="9"/>
        <v>1.0108187331121987</v>
      </c>
      <c r="AF19" s="37">
        <f t="shared" si="10"/>
        <v>1.0057192814133826</v>
      </c>
      <c r="AG19" s="37">
        <f t="shared" si="11"/>
        <v>1.0054625917600983</v>
      </c>
      <c r="AI19">
        <v>2</v>
      </c>
      <c r="AJ19">
        <v>0.17</v>
      </c>
      <c r="AK19">
        <f t="shared" si="21"/>
        <v>7.4999999999999997E-2</v>
      </c>
      <c r="AL19" s="66">
        <f t="shared" si="12"/>
        <v>3.7153933196238647E-3</v>
      </c>
      <c r="AM19" s="67">
        <f t="shared" si="13"/>
        <v>7.7410249496226323E-3</v>
      </c>
      <c r="AN19" s="66">
        <f t="shared" si="14"/>
        <v>2.1012952215756163E-3</v>
      </c>
      <c r="AP19" s="39">
        <f t="shared" si="15"/>
        <v>3.7555891683557214E-3</v>
      </c>
      <c r="AQ19" s="39">
        <f t="shared" si="16"/>
        <v>7.78529804973754E-3</v>
      </c>
      <c r="AR19" s="39">
        <f t="shared" si="17"/>
        <v>2.1127737395385295E-3</v>
      </c>
      <c r="AS19" s="56"/>
      <c r="AT19" s="54"/>
      <c r="AU19" s="54"/>
      <c r="AV19" s="54"/>
      <c r="AW19" s="54"/>
      <c r="AX19" s="54"/>
      <c r="AY19" s="54"/>
      <c r="AZ19" s="54"/>
      <c r="BA19" s="51"/>
    </row>
    <row r="20" spans="1:53">
      <c r="A20">
        <v>18</v>
      </c>
      <c r="B20" s="68" t="s">
        <v>89</v>
      </c>
      <c r="C20" s="68">
        <v>1</v>
      </c>
      <c r="D20" s="68" t="s">
        <v>50</v>
      </c>
      <c r="E20" s="68">
        <v>0</v>
      </c>
      <c r="F20" s="68">
        <v>5.4989999999999997</v>
      </c>
      <c r="G20" s="68">
        <v>44.616</v>
      </c>
      <c r="H20" s="68">
        <v>2.407</v>
      </c>
      <c r="I20" s="68">
        <v>4.6529999999999996</v>
      </c>
      <c r="J20" s="68">
        <v>4.8600000000000003</v>
      </c>
      <c r="K20" s="68">
        <v>2.2000000000000002</v>
      </c>
      <c r="L20" s="68">
        <v>1550.3</v>
      </c>
      <c r="M20" s="68" t="s">
        <v>56</v>
      </c>
      <c r="N20" s="69">
        <v>44172.496145833335</v>
      </c>
      <c r="O20" s="68">
        <v>0.76570720000000003</v>
      </c>
      <c r="P20" s="68">
        <v>0.73973610000000001</v>
      </c>
      <c r="Q20" s="68">
        <v>0.43345840000000002</v>
      </c>
      <c r="S20" s="68">
        <v>0.76167949999999995</v>
      </c>
      <c r="T20" s="68">
        <v>0.73626460000000005</v>
      </c>
      <c r="U20" s="68">
        <v>0.42918780000000001</v>
      </c>
      <c r="AA20" s="34">
        <f t="shared" si="6"/>
        <v>1.0052879196564961</v>
      </c>
      <c r="AB20" s="35">
        <f t="shared" si="7"/>
        <v>1.0047150168567116</v>
      </c>
      <c r="AC20" s="36">
        <f t="shared" si="8"/>
        <v>1.0099504226354989</v>
      </c>
      <c r="AE20" s="37">
        <f t="shared" si="9"/>
        <v>1.0108187331121987</v>
      </c>
      <c r="AF20" s="37">
        <f t="shared" si="10"/>
        <v>1.0057192814133826</v>
      </c>
      <c r="AG20" s="37">
        <f t="shared" si="11"/>
        <v>1.0054625917600983</v>
      </c>
      <c r="AI20">
        <v>2</v>
      </c>
      <c r="AJ20">
        <v>0.17</v>
      </c>
      <c r="AK20">
        <f t="shared" si="21"/>
        <v>7.3999999999999996E-2</v>
      </c>
      <c r="AL20" s="66">
        <f t="shared" si="12"/>
        <v>3.7117194991294492E-3</v>
      </c>
      <c r="AM20" s="67">
        <f t="shared" si="13"/>
        <v>7.7410249496226323E-3</v>
      </c>
      <c r="AN20" s="66">
        <f t="shared" si="14"/>
        <v>2.1012952215756163E-3</v>
      </c>
      <c r="AP20" s="39">
        <f t="shared" si="15"/>
        <v>3.7518756017778745E-3</v>
      </c>
      <c r="AQ20" s="39">
        <f t="shared" si="16"/>
        <v>7.78529804973754E-3</v>
      </c>
      <c r="AR20" s="39">
        <f t="shared" si="17"/>
        <v>2.1127737395385295E-3</v>
      </c>
      <c r="AS20" s="56"/>
      <c r="AT20" s="54"/>
      <c r="AU20" s="54"/>
      <c r="AV20" s="54"/>
      <c r="AW20" s="54"/>
      <c r="AX20" s="54"/>
      <c r="AY20" s="54"/>
      <c r="AZ20" s="54"/>
      <c r="BA20" s="51"/>
    </row>
    <row r="21" spans="1:53">
      <c r="A21">
        <v>19</v>
      </c>
      <c r="B21" s="68" t="s">
        <v>89</v>
      </c>
      <c r="C21" s="68">
        <v>1</v>
      </c>
      <c r="D21" s="68" t="s">
        <v>50</v>
      </c>
      <c r="E21" s="68">
        <v>0</v>
      </c>
      <c r="F21" s="68">
        <v>5.4989999999999997</v>
      </c>
      <c r="G21" s="68">
        <v>44.616</v>
      </c>
      <c r="H21" s="68">
        <v>2.407</v>
      </c>
      <c r="I21" s="68">
        <v>4.6529999999999996</v>
      </c>
      <c r="J21" s="68">
        <v>4.8600000000000003</v>
      </c>
      <c r="K21" s="68">
        <v>2.2000000000000002</v>
      </c>
      <c r="L21" s="68">
        <v>1550.3</v>
      </c>
      <c r="M21" s="68" t="s">
        <v>56</v>
      </c>
      <c r="N21" s="69">
        <v>44172.496145833335</v>
      </c>
      <c r="O21" s="68">
        <v>0.76570720000000003</v>
      </c>
      <c r="P21" s="68">
        <v>0.73973610000000001</v>
      </c>
      <c r="Q21" s="68">
        <v>0.43345840000000002</v>
      </c>
      <c r="S21" s="68">
        <v>0.76167949999999995</v>
      </c>
      <c r="T21" s="68">
        <v>0.73626460000000005</v>
      </c>
      <c r="U21" s="68">
        <v>0.42918780000000001</v>
      </c>
      <c r="AA21" s="34">
        <f t="shared" si="6"/>
        <v>1.0052879196564961</v>
      </c>
      <c r="AB21" s="35">
        <f t="shared" si="7"/>
        <v>1.0047150168567116</v>
      </c>
      <c r="AC21" s="36">
        <f t="shared" si="8"/>
        <v>1.0099504226354989</v>
      </c>
      <c r="AE21" s="37">
        <f t="shared" si="9"/>
        <v>1.0108187331121987</v>
      </c>
      <c r="AF21" s="37">
        <f t="shared" si="10"/>
        <v>1.0057192814133826</v>
      </c>
      <c r="AG21" s="37">
        <f t="shared" si="11"/>
        <v>1.0054625917600983</v>
      </c>
      <c r="AI21">
        <v>2</v>
      </c>
      <c r="AJ21">
        <v>0.17</v>
      </c>
      <c r="AK21">
        <f t="shared" si="21"/>
        <v>7.2999999999999995E-2</v>
      </c>
      <c r="AL21" s="66">
        <f t="shared" si="12"/>
        <v>3.7080457055393163E-3</v>
      </c>
      <c r="AM21" s="67">
        <f t="shared" si="13"/>
        <v>7.7410249496226323E-3</v>
      </c>
      <c r="AN21" s="66">
        <f t="shared" si="14"/>
        <v>2.1012952215756163E-3</v>
      </c>
      <c r="AP21" s="39">
        <f t="shared" si="15"/>
        <v>3.7481620623953807E-3</v>
      </c>
      <c r="AQ21" s="39">
        <f t="shared" si="16"/>
        <v>7.78529804973754E-3</v>
      </c>
      <c r="AR21" s="39">
        <f t="shared" si="17"/>
        <v>2.1127737395385295E-3</v>
      </c>
      <c r="AS21" s="56"/>
      <c r="AT21" s="54"/>
      <c r="AU21" s="54"/>
      <c r="AV21" s="54"/>
      <c r="AW21" s="54"/>
      <c r="AX21" s="54"/>
      <c r="AY21" s="54"/>
      <c r="AZ21" s="54"/>
      <c r="BA21" s="51"/>
    </row>
    <row r="22" spans="1:53">
      <c r="A22">
        <v>20</v>
      </c>
      <c r="B22" s="68" t="s">
        <v>89</v>
      </c>
      <c r="C22" s="68">
        <v>1</v>
      </c>
      <c r="D22" s="68" t="s">
        <v>50</v>
      </c>
      <c r="E22" s="68">
        <v>0</v>
      </c>
      <c r="F22" s="68">
        <v>5.4989999999999997</v>
      </c>
      <c r="G22" s="68">
        <v>44.616</v>
      </c>
      <c r="H22" s="68">
        <v>2.407</v>
      </c>
      <c r="I22" s="68">
        <v>4.6529999999999996</v>
      </c>
      <c r="J22" s="68">
        <v>4.8600000000000003</v>
      </c>
      <c r="K22" s="68">
        <v>2.2000000000000002</v>
      </c>
      <c r="L22" s="68">
        <v>1550.3</v>
      </c>
      <c r="M22" s="68" t="s">
        <v>56</v>
      </c>
      <c r="N22" s="69">
        <v>44172.496145833335</v>
      </c>
      <c r="O22" s="68">
        <v>0.76570720000000003</v>
      </c>
      <c r="P22" s="68">
        <v>0.73973610000000001</v>
      </c>
      <c r="Q22" s="68">
        <v>0.43345840000000002</v>
      </c>
      <c r="S22" s="68">
        <v>0.76167949999999995</v>
      </c>
      <c r="T22" s="68">
        <v>0.73626460000000005</v>
      </c>
      <c r="U22" s="68">
        <v>0.42918780000000001</v>
      </c>
      <c r="AA22" s="34">
        <f t="shared" si="6"/>
        <v>1.0052879196564961</v>
      </c>
      <c r="AB22" s="35">
        <f t="shared" si="7"/>
        <v>1.0047150168567116</v>
      </c>
      <c r="AC22" s="36">
        <f t="shared" si="8"/>
        <v>1.0099504226354989</v>
      </c>
      <c r="AE22" s="37">
        <f t="shared" si="9"/>
        <v>1.0108187331121987</v>
      </c>
      <c r="AF22" s="37">
        <f t="shared" si="10"/>
        <v>1.0057192814133826</v>
      </c>
      <c r="AG22" s="37">
        <f t="shared" si="11"/>
        <v>1.0054625917600983</v>
      </c>
      <c r="AI22">
        <v>2</v>
      </c>
      <c r="AJ22">
        <v>0.17</v>
      </c>
      <c r="AK22">
        <f t="shared" si="21"/>
        <v>7.1999999999999995E-2</v>
      </c>
      <c r="AL22" s="66">
        <f t="shared" si="12"/>
        <v>3.7043719388531729E-3</v>
      </c>
      <c r="AM22" s="67">
        <f t="shared" si="13"/>
        <v>7.7410249496226323E-3</v>
      </c>
      <c r="AN22" s="66">
        <f t="shared" si="14"/>
        <v>2.1012952215756163E-3</v>
      </c>
      <c r="AP22" s="39">
        <f t="shared" si="15"/>
        <v>3.7444485502079435E-3</v>
      </c>
      <c r="AQ22" s="39">
        <f t="shared" si="16"/>
        <v>7.78529804973754E-3</v>
      </c>
      <c r="AR22" s="39">
        <f t="shared" si="17"/>
        <v>2.1127737395385295E-3</v>
      </c>
      <c r="AS22" s="56"/>
      <c r="AT22" s="54"/>
      <c r="AU22" s="54"/>
      <c r="AV22" s="54"/>
      <c r="AW22" s="54"/>
      <c r="AX22" s="54"/>
      <c r="AY22" s="54"/>
      <c r="AZ22" s="54"/>
      <c r="BA22" s="51"/>
    </row>
    <row r="23" spans="1:53">
      <c r="A23">
        <v>21</v>
      </c>
      <c r="B23" s="68" t="s">
        <v>89</v>
      </c>
      <c r="C23" s="68">
        <v>1</v>
      </c>
      <c r="D23" s="68" t="s">
        <v>50</v>
      </c>
      <c r="E23" s="68">
        <v>0</v>
      </c>
      <c r="F23" s="68">
        <v>5.4989999999999997</v>
      </c>
      <c r="G23" s="68">
        <v>44.616</v>
      </c>
      <c r="H23" s="68">
        <v>2.407</v>
      </c>
      <c r="I23" s="68">
        <v>4.6529999999999996</v>
      </c>
      <c r="J23" s="68">
        <v>4.8600000000000003</v>
      </c>
      <c r="K23" s="68">
        <v>2.2000000000000002</v>
      </c>
      <c r="L23" s="68">
        <v>1550.3</v>
      </c>
      <c r="M23" s="68" t="s">
        <v>56</v>
      </c>
      <c r="N23" s="69">
        <v>44172.496145833335</v>
      </c>
      <c r="O23" s="68">
        <v>0.76570720000000003</v>
      </c>
      <c r="P23" s="68">
        <v>0.73973610000000001</v>
      </c>
      <c r="Q23" s="68">
        <v>0.43345840000000002</v>
      </c>
      <c r="S23" s="68">
        <v>0.76167949999999995</v>
      </c>
      <c r="T23" s="68">
        <v>0.73626460000000005</v>
      </c>
      <c r="U23" s="68">
        <v>0.42918780000000001</v>
      </c>
      <c r="AA23" s="34">
        <f t="shared" si="6"/>
        <v>1.0052879196564961</v>
      </c>
      <c r="AB23" s="35">
        <f t="shared" si="7"/>
        <v>1.0047150168567116</v>
      </c>
      <c r="AC23" s="36">
        <f t="shared" si="8"/>
        <v>1.0099504226354989</v>
      </c>
      <c r="AE23" s="37">
        <f t="shared" si="9"/>
        <v>1.0108187331121987</v>
      </c>
      <c r="AF23" s="37">
        <f t="shared" si="10"/>
        <v>1.0057192814133826</v>
      </c>
      <c r="AG23" s="37">
        <f t="shared" si="11"/>
        <v>1.0054625917600983</v>
      </c>
      <c r="AI23">
        <v>2</v>
      </c>
      <c r="AJ23">
        <v>0.17</v>
      </c>
      <c r="AK23">
        <f t="shared" si="21"/>
        <v>7.0999999999999994E-2</v>
      </c>
      <c r="AL23" s="66">
        <f t="shared" si="12"/>
        <v>3.7006981990707214E-3</v>
      </c>
      <c r="AM23" s="67">
        <f t="shared" si="13"/>
        <v>7.7410249496226323E-3</v>
      </c>
      <c r="AN23" s="66">
        <f t="shared" si="14"/>
        <v>2.1012952215756163E-3</v>
      </c>
      <c r="AP23" s="39">
        <f t="shared" si="15"/>
        <v>3.7407350652152618E-3</v>
      </c>
      <c r="AQ23" s="39">
        <f t="shared" si="16"/>
        <v>7.78529804973754E-3</v>
      </c>
      <c r="AR23" s="39">
        <f t="shared" si="17"/>
        <v>2.1127737395385295E-3</v>
      </c>
      <c r="AS23" s="56"/>
      <c r="AT23" s="54"/>
      <c r="AU23" s="54"/>
      <c r="AV23" s="54"/>
      <c r="AW23" s="54"/>
      <c r="AX23" s="54"/>
      <c r="AY23" s="54"/>
      <c r="AZ23" s="54"/>
      <c r="BA23" s="51"/>
    </row>
    <row r="24" spans="1:53">
      <c r="A24">
        <v>22</v>
      </c>
      <c r="B24" s="68" t="s">
        <v>89</v>
      </c>
      <c r="C24" s="68">
        <v>1</v>
      </c>
      <c r="D24" s="68" t="s">
        <v>50</v>
      </c>
      <c r="E24" s="68">
        <v>0</v>
      </c>
      <c r="F24" s="68">
        <v>5.4989999999999997</v>
      </c>
      <c r="G24" s="68">
        <v>44.616</v>
      </c>
      <c r="H24" s="68">
        <v>2.407</v>
      </c>
      <c r="I24" s="68">
        <v>4.6529999999999996</v>
      </c>
      <c r="J24" s="68">
        <v>4.8600000000000003</v>
      </c>
      <c r="K24" s="68">
        <v>2.2000000000000002</v>
      </c>
      <c r="L24" s="68">
        <v>1550.3</v>
      </c>
      <c r="M24" s="68" t="s">
        <v>56</v>
      </c>
      <c r="N24" s="69">
        <v>44172.496145833335</v>
      </c>
      <c r="O24" s="68">
        <v>0.76570720000000003</v>
      </c>
      <c r="P24" s="68">
        <v>0.73973610000000001</v>
      </c>
      <c r="Q24" s="68">
        <v>0.43345840000000002</v>
      </c>
      <c r="S24" s="68">
        <v>0.76167949999999995</v>
      </c>
      <c r="T24" s="68">
        <v>0.73626460000000005</v>
      </c>
      <c r="U24" s="68">
        <v>0.42918780000000001</v>
      </c>
      <c r="AA24" s="34">
        <f t="shared" si="6"/>
        <v>1.0052879196564961</v>
      </c>
      <c r="AB24" s="35">
        <f t="shared" si="7"/>
        <v>1.0047150168567116</v>
      </c>
      <c r="AC24" s="36">
        <f t="shared" si="8"/>
        <v>1.0099504226354989</v>
      </c>
      <c r="AE24" s="37">
        <f t="shared" si="9"/>
        <v>1.0108187331121987</v>
      </c>
      <c r="AF24" s="37">
        <f t="shared" si="10"/>
        <v>1.0057192814133826</v>
      </c>
      <c r="AG24" s="37">
        <f t="shared" si="11"/>
        <v>1.0054625917600983</v>
      </c>
      <c r="AI24">
        <v>2</v>
      </c>
      <c r="AJ24">
        <v>0.17</v>
      </c>
      <c r="AK24">
        <f t="shared" si="21"/>
        <v>6.9999999999999993E-2</v>
      </c>
      <c r="AL24" s="66">
        <f t="shared" si="12"/>
        <v>3.6970244861916678E-3</v>
      </c>
      <c r="AM24" s="67">
        <f t="shared" si="13"/>
        <v>7.7410249496226323E-3</v>
      </c>
      <c r="AN24" s="66">
        <f t="shared" si="14"/>
        <v>2.1012952215756163E-3</v>
      </c>
      <c r="AP24" s="39">
        <f t="shared" si="15"/>
        <v>3.7370216074170391E-3</v>
      </c>
      <c r="AQ24" s="39">
        <f t="shared" si="16"/>
        <v>7.78529804973754E-3</v>
      </c>
      <c r="AR24" s="39">
        <f t="shared" si="17"/>
        <v>2.1127737395385295E-3</v>
      </c>
      <c r="AS24" s="56"/>
      <c r="AT24" s="54"/>
      <c r="AU24" s="54"/>
      <c r="AV24" s="54"/>
      <c r="AW24" s="54"/>
      <c r="AX24" s="54"/>
      <c r="AY24" s="54"/>
      <c r="AZ24" s="54"/>
      <c r="BA24" s="51"/>
    </row>
    <row r="25" spans="1:53">
      <c r="A25">
        <v>23</v>
      </c>
      <c r="B25" s="68" t="s">
        <v>89</v>
      </c>
      <c r="C25" s="68">
        <v>1</v>
      </c>
      <c r="D25" s="68" t="s">
        <v>50</v>
      </c>
      <c r="E25" s="68">
        <v>0</v>
      </c>
      <c r="F25" s="68">
        <v>5.4989999999999997</v>
      </c>
      <c r="G25" s="68">
        <v>44.616</v>
      </c>
      <c r="H25" s="68">
        <v>2.407</v>
      </c>
      <c r="I25" s="68">
        <v>4.6529999999999996</v>
      </c>
      <c r="J25" s="68">
        <v>4.8600000000000003</v>
      </c>
      <c r="K25" s="68">
        <v>2.2000000000000002</v>
      </c>
      <c r="L25" s="68">
        <v>1550.3</v>
      </c>
      <c r="M25" s="68" t="s">
        <v>56</v>
      </c>
      <c r="N25" s="69">
        <v>44172.496145833335</v>
      </c>
      <c r="O25" s="68">
        <v>0.76570720000000003</v>
      </c>
      <c r="P25" s="68">
        <v>0.73973610000000001</v>
      </c>
      <c r="Q25" s="68">
        <v>0.43345840000000002</v>
      </c>
      <c r="S25" s="68">
        <v>0.76167949999999995</v>
      </c>
      <c r="T25" s="68">
        <v>0.73626460000000005</v>
      </c>
      <c r="U25" s="68">
        <v>0.42918780000000001</v>
      </c>
      <c r="AA25" s="34">
        <f t="shared" si="6"/>
        <v>1.0052879196564961</v>
      </c>
      <c r="AB25" s="35">
        <f t="shared" si="7"/>
        <v>1.0047150168567116</v>
      </c>
      <c r="AC25" s="36">
        <f t="shared" si="8"/>
        <v>1.0099504226354989</v>
      </c>
      <c r="AE25" s="37">
        <f t="shared" si="9"/>
        <v>1.0108187331121987</v>
      </c>
      <c r="AF25" s="37">
        <f t="shared" si="10"/>
        <v>1.0057192814133826</v>
      </c>
      <c r="AG25" s="37">
        <f t="shared" si="11"/>
        <v>1.0054625917600983</v>
      </c>
      <c r="AI25">
        <v>3</v>
      </c>
      <c r="AJ25">
        <v>0.17</v>
      </c>
      <c r="AK25">
        <v>0.08</v>
      </c>
      <c r="AL25" s="66">
        <f t="shared" si="12"/>
        <v>3.7337628256705483E-3</v>
      </c>
      <c r="AM25" s="67">
        <f t="shared" si="13"/>
        <v>7.7410249496226323E-3</v>
      </c>
      <c r="AN25" s="66">
        <f t="shared" si="14"/>
        <v>2.1012952215756163E-3</v>
      </c>
      <c r="AP25" s="39">
        <f t="shared" si="15"/>
        <v>3.7741574091857267E-3</v>
      </c>
      <c r="AQ25" s="39">
        <f t="shared" si="16"/>
        <v>7.78529804973754E-3</v>
      </c>
      <c r="AR25" s="39">
        <f t="shared" si="17"/>
        <v>2.1127737395385295E-3</v>
      </c>
      <c r="AS25" s="56"/>
      <c r="AT25" s="54"/>
      <c r="AU25" s="54"/>
      <c r="AV25" s="54"/>
      <c r="AW25" s="54"/>
      <c r="AX25" s="54"/>
      <c r="AY25" s="54"/>
      <c r="AZ25" s="54"/>
      <c r="BA25" s="51"/>
    </row>
    <row r="26" spans="1:53">
      <c r="A26">
        <v>24</v>
      </c>
      <c r="B26" s="68" t="s">
        <v>89</v>
      </c>
      <c r="C26" s="68">
        <v>1</v>
      </c>
      <c r="D26" s="68" t="s">
        <v>50</v>
      </c>
      <c r="E26" s="68">
        <v>0</v>
      </c>
      <c r="F26" s="68">
        <v>5.4989999999999997</v>
      </c>
      <c r="G26" s="68">
        <v>44.616</v>
      </c>
      <c r="H26" s="68">
        <v>2.407</v>
      </c>
      <c r="I26" s="68">
        <v>4.6529999999999996</v>
      </c>
      <c r="J26" s="68">
        <v>4.8600000000000003</v>
      </c>
      <c r="K26" s="68">
        <v>2.2000000000000002</v>
      </c>
      <c r="L26" s="68">
        <v>1550.3</v>
      </c>
      <c r="M26" s="68" t="s">
        <v>56</v>
      </c>
      <c r="N26" s="69">
        <v>44172.496145833335</v>
      </c>
      <c r="O26" s="68">
        <v>0.76570720000000003</v>
      </c>
      <c r="P26" s="68">
        <v>0.73973610000000001</v>
      </c>
      <c r="Q26" s="68">
        <v>0.43345840000000002</v>
      </c>
      <c r="S26" s="68">
        <v>0.76167949999999995</v>
      </c>
      <c r="T26" s="68">
        <v>0.73626460000000005</v>
      </c>
      <c r="U26" s="68">
        <v>0.42918780000000001</v>
      </c>
      <c r="AA26" s="34">
        <f t="shared" si="6"/>
        <v>1.0052879196564961</v>
      </c>
      <c r="AB26" s="35">
        <f t="shared" si="7"/>
        <v>1.0047150168567116</v>
      </c>
      <c r="AC26" s="36">
        <f t="shared" si="8"/>
        <v>1.0099504226354989</v>
      </c>
      <c r="AE26" s="37">
        <f t="shared" si="9"/>
        <v>1.0108187331121987</v>
      </c>
      <c r="AF26" s="37">
        <f t="shared" si="10"/>
        <v>1.0057192814133826</v>
      </c>
      <c r="AG26" s="37">
        <f t="shared" si="11"/>
        <v>1.0054625917600983</v>
      </c>
      <c r="AI26">
        <v>3</v>
      </c>
      <c r="AJ26">
        <f>AJ25+0.001</f>
        <v>0.17100000000000001</v>
      </c>
      <c r="AK26">
        <f>AK25-0.001</f>
        <v>7.9000000000000001E-2</v>
      </c>
      <c r="AL26" s="66">
        <f t="shared" si="12"/>
        <v>3.7264143179515426E-3</v>
      </c>
      <c r="AM26" s="67">
        <f t="shared" si="13"/>
        <v>7.7410249496226323E-3</v>
      </c>
      <c r="AN26" s="66">
        <f t="shared" si="14"/>
        <v>2.1012952215756163E-3</v>
      </c>
      <c r="AP26" s="39">
        <f t="shared" si="15"/>
        <v>3.7667293999229363E-3</v>
      </c>
      <c r="AQ26" s="39">
        <f t="shared" si="16"/>
        <v>7.78529804973754E-3</v>
      </c>
      <c r="AR26" s="39">
        <f t="shared" si="17"/>
        <v>2.1127737395385295E-3</v>
      </c>
      <c r="AS26" s="56"/>
      <c r="AT26" s="54"/>
      <c r="AU26" s="54"/>
      <c r="AV26" s="54"/>
      <c r="AW26" s="54"/>
      <c r="AX26" s="54"/>
      <c r="AY26" s="54"/>
      <c r="AZ26" s="54"/>
      <c r="BA26" s="51"/>
    </row>
    <row r="27" spans="1:53">
      <c r="A27">
        <v>25</v>
      </c>
      <c r="B27" s="68" t="s">
        <v>89</v>
      </c>
      <c r="C27" s="68">
        <v>1</v>
      </c>
      <c r="D27" s="68" t="s">
        <v>50</v>
      </c>
      <c r="E27" s="68">
        <v>0</v>
      </c>
      <c r="F27" s="68">
        <v>5.4989999999999997</v>
      </c>
      <c r="G27" s="68">
        <v>44.616</v>
      </c>
      <c r="H27" s="68">
        <v>2.407</v>
      </c>
      <c r="I27" s="68">
        <v>4.6529999999999996</v>
      </c>
      <c r="J27" s="68">
        <v>4.8600000000000003</v>
      </c>
      <c r="K27" s="68">
        <v>2.2000000000000002</v>
      </c>
      <c r="L27" s="68">
        <v>1550.3</v>
      </c>
      <c r="M27" s="68" t="s">
        <v>56</v>
      </c>
      <c r="N27" s="69">
        <v>44172.496145833335</v>
      </c>
      <c r="O27" s="68">
        <v>0.76570720000000003</v>
      </c>
      <c r="P27" s="68">
        <v>0.73973610000000001</v>
      </c>
      <c r="Q27" s="68">
        <v>0.43345840000000002</v>
      </c>
      <c r="S27" s="68">
        <v>0.76167949999999995</v>
      </c>
      <c r="T27" s="68">
        <v>0.73626460000000005</v>
      </c>
      <c r="U27" s="68">
        <v>0.42918780000000001</v>
      </c>
      <c r="AA27" s="34">
        <f t="shared" si="6"/>
        <v>1.0052879196564961</v>
      </c>
      <c r="AB27" s="35">
        <f t="shared" si="7"/>
        <v>1.0047150168567116</v>
      </c>
      <c r="AC27" s="36">
        <f t="shared" si="8"/>
        <v>1.0099504226354989</v>
      </c>
      <c r="AE27" s="37">
        <f t="shared" si="9"/>
        <v>1.0108187331121987</v>
      </c>
      <c r="AF27" s="37">
        <f t="shared" si="10"/>
        <v>1.0057192814133826</v>
      </c>
      <c r="AG27" s="37">
        <f t="shared" si="11"/>
        <v>1.0054625917600983</v>
      </c>
      <c r="AI27">
        <v>3</v>
      </c>
      <c r="AJ27">
        <f t="shared" ref="AJ27:AJ35" si="22">AJ26+0.001</f>
        <v>0.17200000000000001</v>
      </c>
      <c r="AK27">
        <f t="shared" ref="AK27:AK35" si="23">AK26-0.001</f>
        <v>7.8E-2</v>
      </c>
      <c r="AL27" s="66">
        <f t="shared" si="12"/>
        <v>3.719065917872699E-3</v>
      </c>
      <c r="AM27" s="67">
        <f t="shared" si="13"/>
        <v>7.7410249496226323E-3</v>
      </c>
      <c r="AN27" s="66">
        <f t="shared" si="14"/>
        <v>2.1012952215756163E-3</v>
      </c>
      <c r="AP27" s="39">
        <f t="shared" si="15"/>
        <v>3.759301499464838E-3</v>
      </c>
      <c r="AQ27" s="39">
        <f t="shared" si="16"/>
        <v>7.78529804973754E-3</v>
      </c>
      <c r="AR27" s="39">
        <f t="shared" si="17"/>
        <v>2.1127737395385295E-3</v>
      </c>
      <c r="AS27" s="56"/>
      <c r="AT27" s="54"/>
      <c r="AU27" s="54"/>
      <c r="AV27" s="54"/>
      <c r="AW27" s="54"/>
      <c r="AX27" s="54"/>
      <c r="AY27" s="54"/>
      <c r="AZ27" s="54"/>
      <c r="BA27" s="51"/>
    </row>
    <row r="28" spans="1:53">
      <c r="A28">
        <v>26</v>
      </c>
      <c r="B28" s="68" t="s">
        <v>89</v>
      </c>
      <c r="C28" s="68">
        <v>1</v>
      </c>
      <c r="D28" s="68" t="s">
        <v>50</v>
      </c>
      <c r="E28" s="68">
        <v>0</v>
      </c>
      <c r="F28" s="68">
        <v>5.4989999999999997</v>
      </c>
      <c r="G28" s="68">
        <v>44.616</v>
      </c>
      <c r="H28" s="68">
        <v>2.407</v>
      </c>
      <c r="I28" s="68">
        <v>4.6529999999999996</v>
      </c>
      <c r="J28" s="68">
        <v>4.8600000000000003</v>
      </c>
      <c r="K28" s="68">
        <v>2.2000000000000002</v>
      </c>
      <c r="L28" s="68">
        <v>1550.3</v>
      </c>
      <c r="M28" s="68" t="s">
        <v>56</v>
      </c>
      <c r="N28" s="69">
        <v>44172.496145833335</v>
      </c>
      <c r="O28" s="68">
        <v>0.76570720000000003</v>
      </c>
      <c r="P28" s="68">
        <v>0.73973610000000001</v>
      </c>
      <c r="Q28" s="68">
        <v>0.43345840000000002</v>
      </c>
      <c r="S28" s="68">
        <v>0.76167949999999995</v>
      </c>
      <c r="T28" s="68">
        <v>0.73626460000000005</v>
      </c>
      <c r="U28" s="68">
        <v>0.42918780000000001</v>
      </c>
      <c r="AA28" s="34">
        <f t="shared" si="6"/>
        <v>1.0052879196564961</v>
      </c>
      <c r="AB28" s="35">
        <f t="shared" si="7"/>
        <v>1.0047150168567116</v>
      </c>
      <c r="AC28" s="36">
        <f t="shared" si="8"/>
        <v>1.0099504226354989</v>
      </c>
      <c r="AE28" s="37">
        <f t="shared" si="9"/>
        <v>1.0108187331121987</v>
      </c>
      <c r="AF28" s="37">
        <f t="shared" si="10"/>
        <v>1.0057192814133826</v>
      </c>
      <c r="AG28" s="37">
        <f t="shared" si="11"/>
        <v>1.0054625917600983</v>
      </c>
      <c r="AI28">
        <v>3</v>
      </c>
      <c r="AJ28">
        <f t="shared" si="22"/>
        <v>0.17300000000000001</v>
      </c>
      <c r="AK28">
        <f t="shared" si="23"/>
        <v>7.6999999999999999E-2</v>
      </c>
      <c r="AL28" s="66">
        <f t="shared" si="12"/>
        <v>3.7117176254316498E-3</v>
      </c>
      <c r="AM28" s="67">
        <f t="shared" si="13"/>
        <v>7.7410249496226323E-3</v>
      </c>
      <c r="AN28" s="66">
        <f t="shared" si="14"/>
        <v>2.1012952215756163E-3</v>
      </c>
      <c r="AP28" s="39">
        <f t="shared" si="15"/>
        <v>3.751873707809039E-3</v>
      </c>
      <c r="AQ28" s="39">
        <f t="shared" si="16"/>
        <v>7.78529804973754E-3</v>
      </c>
      <c r="AR28" s="39">
        <f t="shared" si="17"/>
        <v>2.1127737395385295E-3</v>
      </c>
      <c r="AS28" s="56"/>
      <c r="AT28" s="54"/>
      <c r="AU28" s="54"/>
      <c r="AV28" s="54"/>
      <c r="AW28" s="54"/>
      <c r="AX28" s="54"/>
      <c r="AY28" s="54"/>
      <c r="AZ28" s="54"/>
      <c r="BA28" s="51"/>
    </row>
    <row r="29" spans="1:53">
      <c r="A29">
        <v>27</v>
      </c>
      <c r="B29" s="68" t="s">
        <v>89</v>
      </c>
      <c r="C29" s="68">
        <v>1</v>
      </c>
      <c r="D29" s="68" t="s">
        <v>50</v>
      </c>
      <c r="E29" s="68">
        <v>0</v>
      </c>
      <c r="F29" s="68">
        <v>5.4989999999999997</v>
      </c>
      <c r="G29" s="68">
        <v>44.616</v>
      </c>
      <c r="H29" s="68">
        <v>2.407</v>
      </c>
      <c r="I29" s="68">
        <v>4.6529999999999996</v>
      </c>
      <c r="J29" s="68">
        <v>4.8600000000000003</v>
      </c>
      <c r="K29" s="68">
        <v>2.2000000000000002</v>
      </c>
      <c r="L29" s="68">
        <v>1550.3</v>
      </c>
      <c r="M29" s="68" t="s">
        <v>56</v>
      </c>
      <c r="N29" s="69">
        <v>44172.496145833335</v>
      </c>
      <c r="O29" s="68">
        <v>0.76570720000000003</v>
      </c>
      <c r="P29" s="68">
        <v>0.73973610000000001</v>
      </c>
      <c r="Q29" s="68">
        <v>0.43345840000000002</v>
      </c>
      <c r="S29" s="68">
        <v>0.76167949999999995</v>
      </c>
      <c r="T29" s="68">
        <v>0.73626460000000005</v>
      </c>
      <c r="U29" s="68">
        <v>0.42918780000000001</v>
      </c>
      <c r="AA29" s="34">
        <f t="shared" si="6"/>
        <v>1.0052879196564961</v>
      </c>
      <c r="AB29" s="35">
        <f t="shared" si="7"/>
        <v>1.0047150168567116</v>
      </c>
      <c r="AC29" s="36">
        <f t="shared" si="8"/>
        <v>1.0099504226354989</v>
      </c>
      <c r="AE29" s="37">
        <f t="shared" si="9"/>
        <v>1.0108187331121987</v>
      </c>
      <c r="AF29" s="37">
        <f t="shared" si="10"/>
        <v>1.0057192814133826</v>
      </c>
      <c r="AG29" s="37">
        <f t="shared" si="11"/>
        <v>1.0054625917600983</v>
      </c>
      <c r="AI29">
        <v>3</v>
      </c>
      <c r="AJ29">
        <f t="shared" si="22"/>
        <v>0.17400000000000002</v>
      </c>
      <c r="AK29">
        <f t="shared" si="23"/>
        <v>7.5999999999999998E-2</v>
      </c>
      <c r="AL29" s="66">
        <f t="shared" si="12"/>
        <v>3.7043694406260338E-3</v>
      </c>
      <c r="AM29" s="67">
        <f t="shared" si="13"/>
        <v>7.7410249496226323E-3</v>
      </c>
      <c r="AN29" s="66">
        <f t="shared" si="14"/>
        <v>2.1012952215756163E-3</v>
      </c>
      <c r="AP29" s="39">
        <f t="shared" si="15"/>
        <v>3.7444460249531518E-3</v>
      </c>
      <c r="AQ29" s="39">
        <f t="shared" si="16"/>
        <v>7.78529804973754E-3</v>
      </c>
      <c r="AR29" s="39">
        <f t="shared" si="17"/>
        <v>2.1127737395385295E-3</v>
      </c>
      <c r="AS29" s="56"/>
      <c r="AT29" s="54"/>
      <c r="AU29" s="54"/>
      <c r="AV29" s="54"/>
      <c r="AW29" s="54"/>
      <c r="AX29" s="54"/>
      <c r="AY29" s="54"/>
      <c r="AZ29" s="54"/>
      <c r="BA29" s="51"/>
    </row>
    <row r="30" spans="1:53">
      <c r="A30">
        <v>28</v>
      </c>
      <c r="B30" s="68" t="s">
        <v>89</v>
      </c>
      <c r="C30" s="68">
        <v>1</v>
      </c>
      <c r="D30" s="68" t="s">
        <v>50</v>
      </c>
      <c r="E30" s="68">
        <v>0</v>
      </c>
      <c r="F30" s="68">
        <v>5.4989999999999997</v>
      </c>
      <c r="G30" s="68">
        <v>44.616</v>
      </c>
      <c r="H30" s="68">
        <v>2.407</v>
      </c>
      <c r="I30" s="68">
        <v>4.6529999999999996</v>
      </c>
      <c r="J30" s="68">
        <v>4.8600000000000003</v>
      </c>
      <c r="K30" s="68">
        <v>2.2000000000000002</v>
      </c>
      <c r="L30" s="68">
        <v>1550.3</v>
      </c>
      <c r="M30" s="68" t="s">
        <v>56</v>
      </c>
      <c r="N30" s="69">
        <v>44172.496145833335</v>
      </c>
      <c r="O30" s="68">
        <v>0.76570720000000003</v>
      </c>
      <c r="P30" s="68">
        <v>0.73973610000000001</v>
      </c>
      <c r="Q30" s="68">
        <v>0.43345840000000002</v>
      </c>
      <c r="S30" s="68">
        <v>0.76167949999999995</v>
      </c>
      <c r="T30" s="68">
        <v>0.73626460000000005</v>
      </c>
      <c r="U30" s="68">
        <v>0.42918780000000001</v>
      </c>
      <c r="AA30" s="34">
        <f t="shared" si="6"/>
        <v>1.0052879196564961</v>
      </c>
      <c r="AB30" s="35">
        <f t="shared" si="7"/>
        <v>1.0047150168567116</v>
      </c>
      <c r="AC30" s="36">
        <f t="shared" si="8"/>
        <v>1.0099504226354989</v>
      </c>
      <c r="AE30" s="37">
        <f t="shared" si="9"/>
        <v>1.0108187331121987</v>
      </c>
      <c r="AF30" s="37">
        <f t="shared" si="10"/>
        <v>1.0057192814133826</v>
      </c>
      <c r="AG30" s="37">
        <f t="shared" si="11"/>
        <v>1.0054625917600983</v>
      </c>
      <c r="AI30">
        <v>3</v>
      </c>
      <c r="AJ30">
        <f t="shared" si="22"/>
        <v>0.17500000000000002</v>
      </c>
      <c r="AK30">
        <f t="shared" si="23"/>
        <v>7.4999999999999997E-2</v>
      </c>
      <c r="AL30" s="66">
        <f t="shared" si="12"/>
        <v>3.6970213634534817E-3</v>
      </c>
      <c r="AM30" s="67">
        <f t="shared" si="13"/>
        <v>7.7410249496226323E-3</v>
      </c>
      <c r="AN30" s="66">
        <f t="shared" si="14"/>
        <v>2.1012952215756163E-3</v>
      </c>
      <c r="AP30" s="39">
        <f t="shared" si="15"/>
        <v>3.737018450894782E-3</v>
      </c>
      <c r="AQ30" s="39">
        <f t="shared" si="16"/>
        <v>7.78529804973754E-3</v>
      </c>
      <c r="AR30" s="39">
        <f t="shared" si="17"/>
        <v>2.1127737395385295E-3</v>
      </c>
      <c r="AS30" s="56"/>
      <c r="AT30" s="54"/>
      <c r="AU30" s="51"/>
      <c r="AV30" s="51"/>
      <c r="AW30" s="51"/>
      <c r="AX30" s="51"/>
      <c r="AY30" s="51"/>
      <c r="AZ30" s="51"/>
      <c r="BA30" s="51"/>
    </row>
    <row r="31" spans="1:53">
      <c r="A31">
        <v>29</v>
      </c>
      <c r="B31" s="68" t="s">
        <v>89</v>
      </c>
      <c r="C31" s="68">
        <v>1</v>
      </c>
      <c r="D31" s="68" t="s">
        <v>50</v>
      </c>
      <c r="E31" s="68">
        <v>0</v>
      </c>
      <c r="F31" s="68">
        <v>5.4989999999999997</v>
      </c>
      <c r="G31" s="68">
        <v>44.616</v>
      </c>
      <c r="H31" s="68">
        <v>2.407</v>
      </c>
      <c r="I31" s="68">
        <v>4.6529999999999996</v>
      </c>
      <c r="J31" s="68">
        <v>4.8600000000000003</v>
      </c>
      <c r="K31" s="68">
        <v>2.2000000000000002</v>
      </c>
      <c r="L31" s="68">
        <v>1550.3</v>
      </c>
      <c r="M31" s="68" t="s">
        <v>56</v>
      </c>
      <c r="N31" s="69">
        <v>44172.496145833335</v>
      </c>
      <c r="O31" s="68">
        <v>0.76570720000000003</v>
      </c>
      <c r="P31" s="68">
        <v>0.73973610000000001</v>
      </c>
      <c r="Q31" s="68">
        <v>0.43345840000000002</v>
      </c>
      <c r="S31" s="68">
        <v>0.76167949999999995</v>
      </c>
      <c r="T31" s="68">
        <v>0.73626460000000005</v>
      </c>
      <c r="U31" s="68">
        <v>0.42918780000000001</v>
      </c>
      <c r="AA31" s="34">
        <f t="shared" si="6"/>
        <v>1.0052879196564961</v>
      </c>
      <c r="AB31" s="35">
        <f t="shared" si="7"/>
        <v>1.0047150168567116</v>
      </c>
      <c r="AC31" s="36">
        <f t="shared" si="8"/>
        <v>1.0099504226354989</v>
      </c>
      <c r="AE31" s="37">
        <f t="shared" si="9"/>
        <v>1.0108187331121987</v>
      </c>
      <c r="AF31" s="37">
        <f t="shared" si="10"/>
        <v>1.0057192814133826</v>
      </c>
      <c r="AG31" s="37">
        <f t="shared" si="11"/>
        <v>1.0054625917600983</v>
      </c>
      <c r="AI31">
        <v>3</v>
      </c>
      <c r="AJ31">
        <f t="shared" si="22"/>
        <v>0.17600000000000002</v>
      </c>
      <c r="AK31">
        <f t="shared" si="23"/>
        <v>7.3999999999999996E-2</v>
      </c>
      <c r="AL31" s="66">
        <f t="shared" si="12"/>
        <v>3.6896733939116334E-3</v>
      </c>
      <c r="AM31" s="67">
        <f t="shared" si="13"/>
        <v>7.7410249496226323E-3</v>
      </c>
      <c r="AN31" s="66">
        <f t="shared" si="14"/>
        <v>2.1012952215756163E-3</v>
      </c>
      <c r="AP31" s="39">
        <f t="shared" si="15"/>
        <v>3.7295909856315439E-3</v>
      </c>
      <c r="AQ31" s="39">
        <f t="shared" si="16"/>
        <v>7.78529804973754E-3</v>
      </c>
      <c r="AR31" s="39">
        <f t="shared" si="17"/>
        <v>2.1127737395385295E-3</v>
      </c>
      <c r="AS31" s="56"/>
      <c r="AT31" s="54"/>
      <c r="AU31" s="51"/>
      <c r="AV31" s="51"/>
      <c r="AW31" s="51"/>
      <c r="AX31" s="51"/>
      <c r="AY31" s="51"/>
      <c r="AZ31" s="51"/>
      <c r="BA31" s="51"/>
    </row>
    <row r="32" spans="1:53">
      <c r="A32">
        <v>30</v>
      </c>
      <c r="B32" s="68" t="s">
        <v>89</v>
      </c>
      <c r="C32" s="68">
        <v>1</v>
      </c>
      <c r="D32" s="68" t="s">
        <v>50</v>
      </c>
      <c r="E32" s="68">
        <v>0</v>
      </c>
      <c r="F32" s="68">
        <v>5.4989999999999997</v>
      </c>
      <c r="G32" s="68">
        <v>44.616</v>
      </c>
      <c r="H32" s="68">
        <v>2.407</v>
      </c>
      <c r="I32" s="68">
        <v>4.6529999999999996</v>
      </c>
      <c r="J32" s="68">
        <v>4.8600000000000003</v>
      </c>
      <c r="K32" s="68">
        <v>2.2000000000000002</v>
      </c>
      <c r="L32" s="68">
        <v>1550.3</v>
      </c>
      <c r="M32" s="68" t="s">
        <v>56</v>
      </c>
      <c r="N32" s="69">
        <v>44172.496145833335</v>
      </c>
      <c r="O32" s="68">
        <v>0.76570720000000003</v>
      </c>
      <c r="P32" s="68">
        <v>0.73973610000000001</v>
      </c>
      <c r="Q32" s="68">
        <v>0.43345840000000002</v>
      </c>
      <c r="S32" s="68">
        <v>0.76167949999999995</v>
      </c>
      <c r="T32" s="68">
        <v>0.73626460000000005</v>
      </c>
      <c r="U32" s="68">
        <v>0.42918780000000001</v>
      </c>
      <c r="AA32" s="34">
        <f t="shared" si="6"/>
        <v>1.0052879196564961</v>
      </c>
      <c r="AB32" s="35">
        <f t="shared" si="7"/>
        <v>1.0047150168567116</v>
      </c>
      <c r="AC32" s="36">
        <f t="shared" si="8"/>
        <v>1.0099504226354989</v>
      </c>
      <c r="AE32" s="37">
        <f t="shared" si="9"/>
        <v>1.0108187331121987</v>
      </c>
      <c r="AF32" s="37">
        <f t="shared" si="10"/>
        <v>1.0057192814133826</v>
      </c>
      <c r="AG32" s="37">
        <f t="shared" si="11"/>
        <v>1.0054625917600983</v>
      </c>
      <c r="AI32">
        <v>3</v>
      </c>
      <c r="AJ32">
        <f t="shared" si="22"/>
        <v>0.17700000000000002</v>
      </c>
      <c r="AK32">
        <f t="shared" si="23"/>
        <v>7.2999999999999995E-2</v>
      </c>
      <c r="AL32" s="66">
        <f t="shared" si="12"/>
        <v>3.6823255319981194E-3</v>
      </c>
      <c r="AM32" s="67">
        <f t="shared" si="13"/>
        <v>7.7410249496226323E-3</v>
      </c>
      <c r="AN32" s="66">
        <f t="shared" si="14"/>
        <v>2.1012952215756163E-3</v>
      </c>
      <c r="AP32" s="39">
        <f t="shared" si="15"/>
        <v>3.722163629161042E-3</v>
      </c>
      <c r="AQ32" s="39">
        <f t="shared" si="16"/>
        <v>7.78529804973754E-3</v>
      </c>
      <c r="AR32" s="39">
        <f t="shared" si="17"/>
        <v>2.1127737395385295E-3</v>
      </c>
      <c r="AS32" s="56"/>
      <c r="AT32" s="54"/>
      <c r="AU32" s="51"/>
      <c r="AV32" s="51"/>
      <c r="AW32" s="51"/>
      <c r="AX32" s="51"/>
      <c r="AY32" s="51"/>
      <c r="AZ32" s="51"/>
      <c r="BA32" s="51"/>
    </row>
    <row r="33" spans="1:53">
      <c r="A33">
        <v>31</v>
      </c>
      <c r="B33" s="68" t="s">
        <v>89</v>
      </c>
      <c r="C33" s="68">
        <v>1</v>
      </c>
      <c r="D33" s="68" t="s">
        <v>50</v>
      </c>
      <c r="E33" s="68">
        <v>0</v>
      </c>
      <c r="F33" s="68">
        <v>5.4989999999999997</v>
      </c>
      <c r="G33" s="68">
        <v>44.616</v>
      </c>
      <c r="H33" s="68">
        <v>2.407</v>
      </c>
      <c r="I33" s="68">
        <v>4.6529999999999996</v>
      </c>
      <c r="J33" s="68">
        <v>4.8600000000000003</v>
      </c>
      <c r="K33" s="68">
        <v>2.2000000000000002</v>
      </c>
      <c r="L33" s="68">
        <v>1550.3</v>
      </c>
      <c r="M33" s="68" t="s">
        <v>56</v>
      </c>
      <c r="N33" s="69">
        <v>44172.496145833335</v>
      </c>
      <c r="O33" s="68">
        <v>0.76570720000000003</v>
      </c>
      <c r="P33" s="68">
        <v>0.73973610000000001</v>
      </c>
      <c r="Q33" s="68">
        <v>0.43345840000000002</v>
      </c>
      <c r="S33" s="68">
        <v>0.76167949999999995</v>
      </c>
      <c r="T33" s="68">
        <v>0.73626460000000005</v>
      </c>
      <c r="U33" s="68">
        <v>0.42918780000000001</v>
      </c>
      <c r="AA33" s="34">
        <f t="shared" si="6"/>
        <v>1.0052879196564961</v>
      </c>
      <c r="AB33" s="35">
        <f t="shared" si="7"/>
        <v>1.0047150168567116</v>
      </c>
      <c r="AC33" s="36">
        <f t="shared" si="8"/>
        <v>1.0099504226354989</v>
      </c>
      <c r="AE33" s="37">
        <f t="shared" si="9"/>
        <v>1.0108187331121987</v>
      </c>
      <c r="AF33" s="37">
        <f t="shared" si="10"/>
        <v>1.0057192814133826</v>
      </c>
      <c r="AG33" s="37">
        <f t="shared" si="11"/>
        <v>1.0054625917600983</v>
      </c>
      <c r="AI33">
        <v>3</v>
      </c>
      <c r="AJ33">
        <f t="shared" si="22"/>
        <v>0.17800000000000002</v>
      </c>
      <c r="AK33">
        <f t="shared" si="23"/>
        <v>7.1999999999999995E-2</v>
      </c>
      <c r="AL33" s="66">
        <f t="shared" si="12"/>
        <v>3.6749777777105789E-3</v>
      </c>
      <c r="AM33" s="67">
        <f t="shared" si="13"/>
        <v>7.7410249496226323E-3</v>
      </c>
      <c r="AN33" s="66">
        <f t="shared" si="14"/>
        <v>2.1012952215756163E-3</v>
      </c>
      <c r="AP33" s="39">
        <f t="shared" si="15"/>
        <v>3.7147363814808909E-3</v>
      </c>
      <c r="AQ33" s="39">
        <f t="shared" si="16"/>
        <v>7.78529804973754E-3</v>
      </c>
      <c r="AR33" s="39">
        <f t="shared" si="17"/>
        <v>2.1127737395385295E-3</v>
      </c>
      <c r="AS33" s="56"/>
      <c r="AT33" s="54"/>
      <c r="AU33" s="51"/>
      <c r="AV33" s="51"/>
      <c r="AW33" s="51"/>
      <c r="AX33" s="51"/>
      <c r="AY33" s="51"/>
      <c r="AZ33" s="51"/>
      <c r="BA33" s="57"/>
    </row>
    <row r="34" spans="1:53">
      <c r="A34">
        <v>32</v>
      </c>
      <c r="B34" s="68" t="s">
        <v>89</v>
      </c>
      <c r="C34" s="68">
        <v>1</v>
      </c>
      <c r="D34" s="68" t="s">
        <v>50</v>
      </c>
      <c r="E34" s="68">
        <v>0</v>
      </c>
      <c r="F34" s="68">
        <v>5.4989999999999997</v>
      </c>
      <c r="G34" s="68">
        <v>44.616</v>
      </c>
      <c r="H34" s="68">
        <v>2.407</v>
      </c>
      <c r="I34" s="68">
        <v>4.6529999999999996</v>
      </c>
      <c r="J34" s="68">
        <v>4.8600000000000003</v>
      </c>
      <c r="K34" s="68">
        <v>2.2000000000000002</v>
      </c>
      <c r="L34" s="68">
        <v>1550.3</v>
      </c>
      <c r="M34" s="68" t="s">
        <v>56</v>
      </c>
      <c r="N34" s="69">
        <v>44172.496145833335</v>
      </c>
      <c r="O34" s="68">
        <v>0.76570720000000003</v>
      </c>
      <c r="P34" s="68">
        <v>0.73973610000000001</v>
      </c>
      <c r="Q34" s="68">
        <v>0.43345840000000002</v>
      </c>
      <c r="S34" s="68">
        <v>0.76167949999999995</v>
      </c>
      <c r="T34" s="68">
        <v>0.73626460000000005</v>
      </c>
      <c r="U34" s="68">
        <v>0.42918780000000001</v>
      </c>
      <c r="AA34" s="34">
        <f t="shared" si="6"/>
        <v>1.0052879196564961</v>
      </c>
      <c r="AB34" s="35">
        <f t="shared" si="7"/>
        <v>1.0047150168567116</v>
      </c>
      <c r="AC34" s="36">
        <f t="shared" si="8"/>
        <v>1.0099504226354989</v>
      </c>
      <c r="AE34" s="37">
        <f t="shared" si="9"/>
        <v>1.0108187331121987</v>
      </c>
      <c r="AF34" s="37">
        <f t="shared" si="10"/>
        <v>1.0057192814133826</v>
      </c>
      <c r="AG34" s="37">
        <f t="shared" si="11"/>
        <v>1.0054625917600983</v>
      </c>
      <c r="AI34">
        <v>3</v>
      </c>
      <c r="AJ34">
        <f t="shared" si="22"/>
        <v>0.17900000000000002</v>
      </c>
      <c r="AK34">
        <f t="shared" si="23"/>
        <v>7.0999999999999994E-2</v>
      </c>
      <c r="AL34" s="66">
        <f t="shared" si="12"/>
        <v>3.6676301310466452E-3</v>
      </c>
      <c r="AM34" s="67">
        <f t="shared" si="13"/>
        <v>7.7410249496226323E-3</v>
      </c>
      <c r="AN34" s="66">
        <f t="shared" si="14"/>
        <v>2.1012952215756163E-3</v>
      </c>
      <c r="AP34" s="39">
        <f t="shared" si="15"/>
        <v>3.7073092425886972E-3</v>
      </c>
      <c r="AQ34" s="39">
        <f t="shared" si="16"/>
        <v>7.78529804973754E-3</v>
      </c>
      <c r="AR34" s="39">
        <f t="shared" si="17"/>
        <v>2.1127737395385295E-3</v>
      </c>
      <c r="AS34" s="56"/>
      <c r="AT34" s="54"/>
      <c r="AU34" s="51"/>
      <c r="AV34" s="51"/>
      <c r="AW34" s="51"/>
      <c r="AX34" s="51"/>
      <c r="AY34" s="51"/>
      <c r="AZ34" s="51"/>
      <c r="BA34" s="57"/>
    </row>
    <row r="35" spans="1:53">
      <c r="A35">
        <v>33</v>
      </c>
      <c r="B35" s="68" t="s">
        <v>89</v>
      </c>
      <c r="C35" s="68">
        <v>1</v>
      </c>
      <c r="D35" s="68" t="s">
        <v>50</v>
      </c>
      <c r="E35" s="68">
        <v>0</v>
      </c>
      <c r="F35" s="68">
        <v>5.4989999999999997</v>
      </c>
      <c r="G35" s="68">
        <v>44.616</v>
      </c>
      <c r="H35" s="68">
        <v>2.407</v>
      </c>
      <c r="I35" s="68">
        <v>4.6529999999999996</v>
      </c>
      <c r="J35" s="68">
        <v>4.8600000000000003</v>
      </c>
      <c r="K35" s="68">
        <v>2.2000000000000002</v>
      </c>
      <c r="L35" s="68">
        <v>1550.3</v>
      </c>
      <c r="M35" s="68" t="s">
        <v>56</v>
      </c>
      <c r="N35" s="69">
        <v>44172.496145833335</v>
      </c>
      <c r="O35" s="68">
        <v>0.76570720000000003</v>
      </c>
      <c r="P35" s="68">
        <v>0.73973610000000001</v>
      </c>
      <c r="Q35" s="68">
        <v>0.43345840000000002</v>
      </c>
      <c r="S35" s="68">
        <v>0.76167949999999995</v>
      </c>
      <c r="T35" s="68">
        <v>0.73626460000000005</v>
      </c>
      <c r="U35" s="68">
        <v>0.42918780000000001</v>
      </c>
      <c r="AA35" s="34">
        <f t="shared" si="6"/>
        <v>1.0052879196564961</v>
      </c>
      <c r="AB35" s="35">
        <f t="shared" si="7"/>
        <v>1.0047150168567116</v>
      </c>
      <c r="AC35" s="36">
        <f t="shared" si="8"/>
        <v>1.0099504226354989</v>
      </c>
      <c r="AE35" s="37">
        <f t="shared" si="9"/>
        <v>1.0108187331121987</v>
      </c>
      <c r="AF35" s="37">
        <f t="shared" si="10"/>
        <v>1.0057192814133826</v>
      </c>
      <c r="AG35" s="37">
        <f t="shared" si="11"/>
        <v>1.0054625917600983</v>
      </c>
      <c r="AI35">
        <v>3</v>
      </c>
      <c r="AJ35">
        <f t="shared" si="22"/>
        <v>0.18000000000000002</v>
      </c>
      <c r="AK35">
        <f t="shared" si="23"/>
        <v>6.9999999999999993E-2</v>
      </c>
      <c r="AL35" s="66">
        <f t="shared" si="12"/>
        <v>3.6602825920039541E-3</v>
      </c>
      <c r="AM35" s="67">
        <f t="shared" si="13"/>
        <v>7.7410249496226323E-3</v>
      </c>
      <c r="AN35" s="66">
        <f t="shared" si="14"/>
        <v>2.1012952215756163E-3</v>
      </c>
      <c r="AP35" s="39">
        <f t="shared" si="15"/>
        <v>3.6998822124820717E-3</v>
      </c>
      <c r="AQ35" s="39">
        <f t="shared" si="16"/>
        <v>7.78529804973754E-3</v>
      </c>
      <c r="AR35" s="39">
        <f t="shared" si="17"/>
        <v>2.1127737395385295E-3</v>
      </c>
      <c r="AS35" s="56"/>
      <c r="AT35" s="54"/>
      <c r="AU35" s="51"/>
      <c r="AV35" s="51"/>
      <c r="AW35" s="51"/>
      <c r="AX35" s="51"/>
      <c r="AY35" s="51"/>
      <c r="AZ35" s="51"/>
      <c r="BA35" s="51"/>
    </row>
    <row r="36" spans="1:53">
      <c r="A36" s="68">
        <v>1</v>
      </c>
      <c r="B36" s="68" t="s">
        <v>90</v>
      </c>
      <c r="C36" s="33">
        <v>2</v>
      </c>
      <c r="D36" s="33" t="s">
        <v>51</v>
      </c>
      <c r="E36" s="33">
        <v>0</v>
      </c>
      <c r="F36">
        <v>-3.9079999999999999</v>
      </c>
      <c r="G36">
        <v>32.677999999999997</v>
      </c>
      <c r="H36">
        <v>-3.52</v>
      </c>
      <c r="I36">
        <v>7.6840000000000002</v>
      </c>
      <c r="J36">
        <v>8.0129999999999999</v>
      </c>
      <c r="K36" t="s">
        <v>46</v>
      </c>
      <c r="L36" s="33">
        <v>1549.8</v>
      </c>
      <c r="M36" s="33" t="s">
        <v>57</v>
      </c>
      <c r="N36" s="33" t="s">
        <v>58</v>
      </c>
      <c r="O36">
        <v>0.75864030000000005</v>
      </c>
      <c r="P36">
        <v>0.73124239999999996</v>
      </c>
      <c r="Q36">
        <v>0.42946529999999999</v>
      </c>
      <c r="S36">
        <v>0.7616368</v>
      </c>
      <c r="T36">
        <v>0.73626270000000005</v>
      </c>
      <c r="U36">
        <v>0.42925489999999999</v>
      </c>
      <c r="AA36" s="34">
        <f t="shared" si="6"/>
        <v>0.99606571006022826</v>
      </c>
      <c r="AB36" s="35">
        <f t="shared" si="7"/>
        <v>0.99318137398512774</v>
      </c>
      <c r="AC36" s="36">
        <f t="shared" si="8"/>
        <v>1.0004901516558111</v>
      </c>
      <c r="AE36" s="37">
        <f t="shared" si="9"/>
        <v>1.0011869726521643</v>
      </c>
      <c r="AF36" s="37">
        <f t="shared" si="10"/>
        <v>0.99641187878361481</v>
      </c>
      <c r="AG36" s="37">
        <f t="shared" si="11"/>
        <v>0.99378130442821833</v>
      </c>
      <c r="AI36">
        <v>1</v>
      </c>
      <c r="AJ36">
        <v>0.17</v>
      </c>
      <c r="AK36">
        <v>0.08</v>
      </c>
      <c r="AL36" s="66">
        <f t="shared" si="12"/>
        <v>3.7337628256705483E-3</v>
      </c>
      <c r="AM36" s="67">
        <f t="shared" si="13"/>
        <v>7.7410249496226323E-3</v>
      </c>
      <c r="AN36" s="66">
        <f t="shared" si="14"/>
        <v>2.1012952215756163E-3</v>
      </c>
      <c r="AP36" s="39">
        <f t="shared" si="15"/>
        <v>3.7381947000342869E-3</v>
      </c>
      <c r="AQ36" s="39">
        <f t="shared" si="16"/>
        <v>7.7132492137643241E-3</v>
      </c>
      <c r="AR36" s="39">
        <f t="shared" si="17"/>
        <v>2.0882279062861982E-3</v>
      </c>
      <c r="AS36" s="56"/>
      <c r="AT36" s="54"/>
      <c r="AU36" s="51"/>
      <c r="AV36" s="51"/>
      <c r="AW36" s="51"/>
      <c r="AX36" s="51"/>
      <c r="AY36" s="51"/>
      <c r="AZ36" s="51"/>
      <c r="BA36" s="51"/>
    </row>
    <row r="37" spans="1:53">
      <c r="A37">
        <v>2</v>
      </c>
      <c r="B37" s="68" t="s">
        <v>90</v>
      </c>
      <c r="C37" s="33">
        <v>2</v>
      </c>
      <c r="D37" s="33" t="s">
        <v>51</v>
      </c>
      <c r="E37" s="33">
        <v>0</v>
      </c>
      <c r="F37">
        <v>-3.9079999999999999</v>
      </c>
      <c r="G37">
        <v>32.677999999999997</v>
      </c>
      <c r="H37">
        <v>-3.52</v>
      </c>
      <c r="I37">
        <v>7.6840000000000002</v>
      </c>
      <c r="J37">
        <v>8.0129999999999999</v>
      </c>
      <c r="K37" t="s">
        <v>46</v>
      </c>
      <c r="L37" s="33">
        <v>1549.8</v>
      </c>
      <c r="M37" s="33" t="s">
        <v>57</v>
      </c>
      <c r="N37" s="33" t="s">
        <v>58</v>
      </c>
      <c r="O37">
        <v>0.75864030000000005</v>
      </c>
      <c r="P37">
        <v>0.73124239999999996</v>
      </c>
      <c r="Q37">
        <v>0.42946529999999999</v>
      </c>
      <c r="S37">
        <v>0.7616368</v>
      </c>
      <c r="T37">
        <v>0.73626270000000005</v>
      </c>
      <c r="U37">
        <v>0.42925489999999999</v>
      </c>
      <c r="AA37" s="34">
        <f t="shared" si="6"/>
        <v>0.99606571006022826</v>
      </c>
      <c r="AB37" s="35">
        <f t="shared" si="7"/>
        <v>0.99318137398512774</v>
      </c>
      <c r="AC37" s="36">
        <f t="shared" si="8"/>
        <v>1.0004901516558111</v>
      </c>
      <c r="AE37" s="37">
        <f t="shared" si="9"/>
        <v>1.0011869726521643</v>
      </c>
      <c r="AF37" s="37">
        <f t="shared" si="10"/>
        <v>0.99641187878361481</v>
      </c>
      <c r="AG37" s="37">
        <f t="shared" si="11"/>
        <v>0.99378130442821833</v>
      </c>
      <c r="AI37">
        <v>1</v>
      </c>
      <c r="AJ37">
        <f>AJ36+0.001</f>
        <v>0.17100000000000001</v>
      </c>
      <c r="AK37">
        <v>0.08</v>
      </c>
      <c r="AL37" s="66">
        <f t="shared" si="12"/>
        <v>3.7300882460614762E-3</v>
      </c>
      <c r="AM37" s="67">
        <f t="shared" si="13"/>
        <v>7.7410249496226323E-3</v>
      </c>
      <c r="AN37" s="66">
        <f t="shared" si="14"/>
        <v>2.1012952215756163E-3</v>
      </c>
      <c r="AP37" s="39">
        <f t="shared" si="15"/>
        <v>3.7345157587997104E-3</v>
      </c>
      <c r="AQ37" s="39">
        <f t="shared" si="16"/>
        <v>7.7132492137643241E-3</v>
      </c>
      <c r="AR37" s="39">
        <f t="shared" si="17"/>
        <v>2.0882279062861982E-3</v>
      </c>
      <c r="AS37" s="56"/>
      <c r="AT37" s="54"/>
      <c r="AU37" s="51"/>
      <c r="AV37" s="51"/>
      <c r="AW37" s="51"/>
      <c r="AX37" s="51"/>
      <c r="AY37" s="51"/>
      <c r="AZ37" s="51"/>
      <c r="BA37" s="51"/>
    </row>
    <row r="38" spans="1:53">
      <c r="A38">
        <v>3</v>
      </c>
      <c r="B38" s="68" t="s">
        <v>90</v>
      </c>
      <c r="C38" s="33">
        <v>2</v>
      </c>
      <c r="D38" s="33" t="s">
        <v>51</v>
      </c>
      <c r="E38" s="33">
        <v>0</v>
      </c>
      <c r="F38">
        <v>-3.9079999999999999</v>
      </c>
      <c r="G38">
        <v>32.677999999999997</v>
      </c>
      <c r="H38">
        <v>-3.52</v>
      </c>
      <c r="I38">
        <v>7.6840000000000002</v>
      </c>
      <c r="J38">
        <v>8.0129999999999999</v>
      </c>
      <c r="K38" t="s">
        <v>46</v>
      </c>
      <c r="L38" s="33">
        <v>1549.8</v>
      </c>
      <c r="M38" s="33" t="s">
        <v>57</v>
      </c>
      <c r="N38" s="33" t="s">
        <v>58</v>
      </c>
      <c r="O38">
        <v>0.75864030000000005</v>
      </c>
      <c r="P38">
        <v>0.73124239999999996</v>
      </c>
      <c r="Q38">
        <v>0.42946529999999999</v>
      </c>
      <c r="S38">
        <v>0.7616368</v>
      </c>
      <c r="T38">
        <v>0.73626270000000005</v>
      </c>
      <c r="U38">
        <v>0.42925489999999999</v>
      </c>
      <c r="AA38" s="34">
        <f t="shared" si="6"/>
        <v>0.99606571006022826</v>
      </c>
      <c r="AB38" s="35">
        <f t="shared" si="7"/>
        <v>0.99318137398512774</v>
      </c>
      <c r="AC38" s="36">
        <f t="shared" si="8"/>
        <v>1.0004901516558111</v>
      </c>
      <c r="AE38" s="37">
        <f t="shared" si="9"/>
        <v>1.0011869726521643</v>
      </c>
      <c r="AF38" s="37">
        <f t="shared" si="10"/>
        <v>0.99641187878361481</v>
      </c>
      <c r="AG38" s="37">
        <f t="shared" si="11"/>
        <v>0.99378130442821833</v>
      </c>
      <c r="AI38">
        <v>1</v>
      </c>
      <c r="AJ38">
        <f t="shared" ref="AJ38:AJ46" si="24">AJ37+0.001</f>
        <v>0.17200000000000001</v>
      </c>
      <c r="AK38">
        <v>0.08</v>
      </c>
      <c r="AL38" s="66">
        <f t="shared" si="12"/>
        <v>3.7264136933673146E-3</v>
      </c>
      <c r="AM38" s="67">
        <f t="shared" si="13"/>
        <v>7.7410249496226323E-3</v>
      </c>
      <c r="AN38" s="66">
        <f t="shared" si="14"/>
        <v>2.1012952215756163E-3</v>
      </c>
      <c r="AP38" s="39">
        <f t="shared" si="15"/>
        <v>3.730836844511992E-3</v>
      </c>
      <c r="AQ38" s="39">
        <f t="shared" si="16"/>
        <v>7.7132492137643241E-3</v>
      </c>
      <c r="AR38" s="39">
        <f t="shared" si="17"/>
        <v>2.0882279062861982E-3</v>
      </c>
      <c r="AS38" s="56"/>
      <c r="AT38" s="54"/>
      <c r="AU38" s="51"/>
      <c r="AV38" s="51"/>
      <c r="AW38" s="51"/>
      <c r="AX38" s="51"/>
      <c r="AY38" s="51"/>
      <c r="AZ38" s="51"/>
      <c r="BA38" s="51"/>
    </row>
    <row r="39" spans="1:53">
      <c r="A39">
        <v>4</v>
      </c>
      <c r="B39" s="68" t="s">
        <v>90</v>
      </c>
      <c r="C39" s="33">
        <v>2</v>
      </c>
      <c r="D39" s="33" t="s">
        <v>51</v>
      </c>
      <c r="E39" s="33">
        <v>0</v>
      </c>
      <c r="F39">
        <v>-3.9079999999999999</v>
      </c>
      <c r="G39">
        <v>32.677999999999997</v>
      </c>
      <c r="H39">
        <v>-3.52</v>
      </c>
      <c r="I39">
        <v>7.6840000000000002</v>
      </c>
      <c r="J39">
        <v>8.0129999999999999</v>
      </c>
      <c r="K39" t="s">
        <v>46</v>
      </c>
      <c r="L39" s="33">
        <v>1549.8</v>
      </c>
      <c r="M39" s="33" t="s">
        <v>57</v>
      </c>
      <c r="N39" s="33" t="s">
        <v>58</v>
      </c>
      <c r="O39">
        <v>0.75864030000000005</v>
      </c>
      <c r="P39">
        <v>0.73124239999999996</v>
      </c>
      <c r="Q39">
        <v>0.42946529999999999</v>
      </c>
      <c r="S39">
        <v>0.7616368</v>
      </c>
      <c r="T39">
        <v>0.73626270000000005</v>
      </c>
      <c r="U39">
        <v>0.42925489999999999</v>
      </c>
      <c r="AA39" s="34">
        <f t="shared" si="6"/>
        <v>0.99606571006022826</v>
      </c>
      <c r="AB39" s="35">
        <f t="shared" si="7"/>
        <v>0.99318137398512774</v>
      </c>
      <c r="AC39" s="36">
        <f t="shared" si="8"/>
        <v>1.0004901516558111</v>
      </c>
      <c r="AE39" s="37">
        <f t="shared" si="9"/>
        <v>1.0011869726521643</v>
      </c>
      <c r="AF39" s="37">
        <f t="shared" si="10"/>
        <v>0.99641187878361481</v>
      </c>
      <c r="AG39" s="37">
        <f t="shared" si="11"/>
        <v>0.99378130442821833</v>
      </c>
      <c r="AI39">
        <v>1</v>
      </c>
      <c r="AJ39">
        <f t="shared" si="24"/>
        <v>0.17300000000000001</v>
      </c>
      <c r="AK39">
        <v>0.08</v>
      </c>
      <c r="AL39" s="66">
        <f t="shared" si="12"/>
        <v>3.7227391675877675E-3</v>
      </c>
      <c r="AM39" s="67">
        <f t="shared" si="13"/>
        <v>7.7410249496226323E-3</v>
      </c>
      <c r="AN39" s="66">
        <f t="shared" si="14"/>
        <v>2.1012952215756163E-3</v>
      </c>
      <c r="AP39" s="39">
        <f t="shared" si="15"/>
        <v>3.7271579571708348E-3</v>
      </c>
      <c r="AQ39" s="39">
        <f t="shared" si="16"/>
        <v>7.7132492137643241E-3</v>
      </c>
      <c r="AR39" s="39">
        <f t="shared" si="17"/>
        <v>2.0882279062861982E-3</v>
      </c>
      <c r="AS39" s="56"/>
      <c r="AT39" s="54"/>
      <c r="AU39" s="51"/>
      <c r="AV39" s="51"/>
      <c r="AW39" s="51"/>
      <c r="AX39" s="51"/>
      <c r="AY39" s="51"/>
      <c r="AZ39" s="51"/>
      <c r="BA39" s="51"/>
    </row>
    <row r="40" spans="1:53">
      <c r="A40">
        <v>5</v>
      </c>
      <c r="B40" s="68" t="s">
        <v>90</v>
      </c>
      <c r="C40" s="33">
        <v>2</v>
      </c>
      <c r="D40" s="33" t="s">
        <v>51</v>
      </c>
      <c r="E40" s="33">
        <v>0</v>
      </c>
      <c r="F40">
        <v>-3.9079999999999999</v>
      </c>
      <c r="G40">
        <v>32.677999999999997</v>
      </c>
      <c r="H40">
        <v>-3.52</v>
      </c>
      <c r="I40">
        <v>7.6840000000000002</v>
      </c>
      <c r="J40">
        <v>8.0129999999999999</v>
      </c>
      <c r="K40" t="s">
        <v>46</v>
      </c>
      <c r="L40" s="33">
        <v>1549.8</v>
      </c>
      <c r="M40" s="33" t="s">
        <v>57</v>
      </c>
      <c r="N40" s="33" t="s">
        <v>58</v>
      </c>
      <c r="O40">
        <v>0.75864030000000005</v>
      </c>
      <c r="P40">
        <v>0.73124239999999996</v>
      </c>
      <c r="Q40">
        <v>0.42946529999999999</v>
      </c>
      <c r="S40">
        <v>0.7616368</v>
      </c>
      <c r="T40">
        <v>0.73626270000000005</v>
      </c>
      <c r="U40">
        <v>0.42925489999999999</v>
      </c>
      <c r="AA40" s="34">
        <f t="shared" si="6"/>
        <v>0.99606571006022826</v>
      </c>
      <c r="AB40" s="35">
        <f t="shared" si="7"/>
        <v>0.99318137398512774</v>
      </c>
      <c r="AC40" s="36">
        <f t="shared" si="8"/>
        <v>1.0004901516558111</v>
      </c>
      <c r="AE40" s="37">
        <f t="shared" si="9"/>
        <v>1.0011869726521643</v>
      </c>
      <c r="AF40" s="37">
        <f t="shared" si="10"/>
        <v>0.99641187878361481</v>
      </c>
      <c r="AG40" s="37">
        <f t="shared" si="11"/>
        <v>0.99378130442821833</v>
      </c>
      <c r="AI40">
        <v>1</v>
      </c>
      <c r="AJ40">
        <f t="shared" si="24"/>
        <v>0.17400000000000002</v>
      </c>
      <c r="AK40">
        <v>0.08</v>
      </c>
      <c r="AL40" s="66">
        <f t="shared" si="12"/>
        <v>3.7190646687225394E-3</v>
      </c>
      <c r="AM40" s="67">
        <f t="shared" si="13"/>
        <v>7.7410249496226323E-3</v>
      </c>
      <c r="AN40" s="66">
        <f t="shared" si="14"/>
        <v>2.1012952215756163E-3</v>
      </c>
      <c r="AP40" s="39">
        <f t="shared" si="15"/>
        <v>3.7234790967759436E-3</v>
      </c>
      <c r="AQ40" s="39">
        <f t="shared" si="16"/>
        <v>7.7132492137643241E-3</v>
      </c>
      <c r="AR40" s="39">
        <f t="shared" si="17"/>
        <v>2.0882279062861982E-3</v>
      </c>
      <c r="AS40" s="51"/>
      <c r="AT40" s="51"/>
      <c r="AU40" s="51"/>
      <c r="AV40" s="51"/>
      <c r="AW40" s="51"/>
      <c r="AX40" s="51"/>
      <c r="AY40" s="51"/>
      <c r="AZ40" s="51"/>
      <c r="BA40" s="51"/>
    </row>
    <row r="41" spans="1:53">
      <c r="A41">
        <v>6</v>
      </c>
      <c r="B41" s="68" t="s">
        <v>90</v>
      </c>
      <c r="C41" s="33">
        <v>2</v>
      </c>
      <c r="D41" s="33" t="s">
        <v>51</v>
      </c>
      <c r="E41" s="33">
        <v>0</v>
      </c>
      <c r="F41">
        <v>-3.9079999999999999</v>
      </c>
      <c r="G41">
        <v>32.677999999999997</v>
      </c>
      <c r="H41">
        <v>-3.52</v>
      </c>
      <c r="I41">
        <v>7.6840000000000002</v>
      </c>
      <c r="J41">
        <v>8.0129999999999999</v>
      </c>
      <c r="K41" t="s">
        <v>46</v>
      </c>
      <c r="L41" s="33">
        <v>1549.8</v>
      </c>
      <c r="M41" s="33" t="s">
        <v>57</v>
      </c>
      <c r="N41" s="33" t="s">
        <v>58</v>
      </c>
      <c r="O41">
        <v>0.75864030000000005</v>
      </c>
      <c r="P41">
        <v>0.73124239999999996</v>
      </c>
      <c r="Q41">
        <v>0.42946529999999999</v>
      </c>
      <c r="S41">
        <v>0.7616368</v>
      </c>
      <c r="T41">
        <v>0.73626270000000005</v>
      </c>
      <c r="U41">
        <v>0.42925489999999999</v>
      </c>
      <c r="AA41" s="34">
        <f t="shared" si="6"/>
        <v>0.99606571006022826</v>
      </c>
      <c r="AB41" s="35">
        <f t="shared" si="7"/>
        <v>0.99318137398512774</v>
      </c>
      <c r="AC41" s="36">
        <f t="shared" si="8"/>
        <v>1.0004901516558111</v>
      </c>
      <c r="AE41" s="37">
        <f t="shared" si="9"/>
        <v>1.0011869726521643</v>
      </c>
      <c r="AF41" s="37">
        <f t="shared" si="10"/>
        <v>0.99641187878361481</v>
      </c>
      <c r="AG41" s="37">
        <f t="shared" si="11"/>
        <v>0.99378130442821833</v>
      </c>
      <c r="AI41">
        <v>1</v>
      </c>
      <c r="AJ41">
        <f t="shared" si="24"/>
        <v>0.17500000000000002</v>
      </c>
      <c r="AK41">
        <v>0.08</v>
      </c>
      <c r="AL41" s="66">
        <f t="shared" si="12"/>
        <v>3.7153901967713352E-3</v>
      </c>
      <c r="AM41" s="67">
        <f t="shared" si="13"/>
        <v>7.7410249496226323E-3</v>
      </c>
      <c r="AN41" s="66">
        <f t="shared" si="14"/>
        <v>2.1012952215756163E-3</v>
      </c>
      <c r="AP41" s="39">
        <f t="shared" si="15"/>
        <v>3.7198002633270222E-3</v>
      </c>
      <c r="AQ41" s="39">
        <f t="shared" si="16"/>
        <v>7.7132492137643241E-3</v>
      </c>
      <c r="AR41" s="39">
        <f t="shared" si="17"/>
        <v>2.0882279062861982E-3</v>
      </c>
    </row>
    <row r="42" spans="1:53">
      <c r="A42">
        <v>7</v>
      </c>
      <c r="B42" s="68" t="s">
        <v>90</v>
      </c>
      <c r="C42" s="33">
        <v>2</v>
      </c>
      <c r="D42" s="33" t="s">
        <v>51</v>
      </c>
      <c r="E42" s="33">
        <v>0</v>
      </c>
      <c r="F42">
        <v>-3.9079999999999999</v>
      </c>
      <c r="G42">
        <v>32.677999999999997</v>
      </c>
      <c r="H42">
        <v>-3.52</v>
      </c>
      <c r="I42">
        <v>7.6840000000000002</v>
      </c>
      <c r="J42">
        <v>8.0129999999999999</v>
      </c>
      <c r="K42" t="s">
        <v>46</v>
      </c>
      <c r="L42" s="33">
        <v>1549.8</v>
      </c>
      <c r="M42" s="33" t="s">
        <v>57</v>
      </c>
      <c r="N42" s="33" t="s">
        <v>58</v>
      </c>
      <c r="O42">
        <v>0.75864030000000005</v>
      </c>
      <c r="P42">
        <v>0.73124239999999996</v>
      </c>
      <c r="Q42">
        <v>0.42946529999999999</v>
      </c>
      <c r="S42">
        <v>0.7616368</v>
      </c>
      <c r="T42">
        <v>0.73626270000000005</v>
      </c>
      <c r="U42">
        <v>0.42925489999999999</v>
      </c>
      <c r="AA42" s="34">
        <f t="shared" si="6"/>
        <v>0.99606571006022826</v>
      </c>
      <c r="AB42" s="35">
        <f t="shared" si="7"/>
        <v>0.99318137398512774</v>
      </c>
      <c r="AC42" s="36">
        <f t="shared" si="8"/>
        <v>1.0004901516558111</v>
      </c>
      <c r="AE42" s="37">
        <f t="shared" si="9"/>
        <v>1.0011869726521643</v>
      </c>
      <c r="AF42" s="37">
        <f t="shared" si="10"/>
        <v>0.99641187878361481</v>
      </c>
      <c r="AG42" s="37">
        <f t="shared" si="11"/>
        <v>0.99378130442821833</v>
      </c>
      <c r="AI42">
        <v>1</v>
      </c>
      <c r="AJ42">
        <f t="shared" si="24"/>
        <v>0.17600000000000002</v>
      </c>
      <c r="AK42">
        <v>0.08</v>
      </c>
      <c r="AL42" s="66">
        <f t="shared" si="12"/>
        <v>3.7117157517338592E-3</v>
      </c>
      <c r="AM42" s="67">
        <f t="shared" si="13"/>
        <v>7.7410249496226323E-3</v>
      </c>
      <c r="AN42" s="66">
        <f t="shared" si="14"/>
        <v>2.1012952215756163E-3</v>
      </c>
      <c r="AP42" s="39">
        <f t="shared" si="15"/>
        <v>3.7161214568237747E-3</v>
      </c>
      <c r="AQ42" s="39">
        <f t="shared" si="16"/>
        <v>7.7132492137643241E-3</v>
      </c>
      <c r="AR42" s="39">
        <f t="shared" si="17"/>
        <v>2.0882279062861982E-3</v>
      </c>
    </row>
    <row r="43" spans="1:53">
      <c r="A43">
        <v>8</v>
      </c>
      <c r="B43" s="68" t="s">
        <v>90</v>
      </c>
      <c r="C43" s="33">
        <v>2</v>
      </c>
      <c r="D43" s="33" t="s">
        <v>51</v>
      </c>
      <c r="E43" s="33">
        <v>0</v>
      </c>
      <c r="F43">
        <v>-3.9079999999999999</v>
      </c>
      <c r="G43">
        <v>32.677999999999997</v>
      </c>
      <c r="H43">
        <v>-3.52</v>
      </c>
      <c r="I43">
        <v>7.6840000000000002</v>
      </c>
      <c r="J43">
        <v>8.0129999999999999</v>
      </c>
      <c r="K43" t="s">
        <v>46</v>
      </c>
      <c r="L43" s="33">
        <v>1549.8</v>
      </c>
      <c r="M43" s="33" t="s">
        <v>57</v>
      </c>
      <c r="N43" s="33" t="s">
        <v>58</v>
      </c>
      <c r="O43">
        <v>0.75864030000000005</v>
      </c>
      <c r="P43">
        <v>0.73124239999999996</v>
      </c>
      <c r="Q43">
        <v>0.42946529999999999</v>
      </c>
      <c r="S43">
        <v>0.7616368</v>
      </c>
      <c r="T43">
        <v>0.73626270000000005</v>
      </c>
      <c r="U43">
        <v>0.42925489999999999</v>
      </c>
      <c r="AA43" s="34">
        <f t="shared" si="6"/>
        <v>0.99606571006022826</v>
      </c>
      <c r="AB43" s="35">
        <f t="shared" si="7"/>
        <v>0.99318137398512774</v>
      </c>
      <c r="AC43" s="36">
        <f t="shared" si="8"/>
        <v>1.0004901516558111</v>
      </c>
      <c r="AE43" s="37">
        <f t="shared" si="9"/>
        <v>1.0011869726521643</v>
      </c>
      <c r="AF43" s="37">
        <f t="shared" si="10"/>
        <v>0.99641187878361481</v>
      </c>
      <c r="AG43" s="37">
        <f t="shared" si="11"/>
        <v>0.99378130442821833</v>
      </c>
      <c r="AI43">
        <v>1</v>
      </c>
      <c r="AJ43">
        <f t="shared" si="24"/>
        <v>0.17700000000000002</v>
      </c>
      <c r="AK43">
        <v>0.08</v>
      </c>
      <c r="AL43" s="66">
        <f t="shared" si="12"/>
        <v>3.7080413336098138E-3</v>
      </c>
      <c r="AM43" s="67">
        <f t="shared" si="13"/>
        <v>7.7410249496226323E-3</v>
      </c>
      <c r="AN43" s="66">
        <f t="shared" si="14"/>
        <v>2.1012952215756163E-3</v>
      </c>
      <c r="AP43" s="39">
        <f t="shared" si="15"/>
        <v>3.7124426772659033E-3</v>
      </c>
      <c r="AQ43" s="39">
        <f t="shared" si="16"/>
        <v>7.7132492137643241E-3</v>
      </c>
      <c r="AR43" s="39">
        <f t="shared" si="17"/>
        <v>2.0882279062861982E-3</v>
      </c>
    </row>
    <row r="44" spans="1:53">
      <c r="A44">
        <v>9</v>
      </c>
      <c r="B44" s="68" t="s">
        <v>90</v>
      </c>
      <c r="C44" s="33">
        <v>2</v>
      </c>
      <c r="D44" s="33" t="s">
        <v>51</v>
      </c>
      <c r="E44" s="33">
        <v>0</v>
      </c>
      <c r="F44">
        <v>-3.9079999999999999</v>
      </c>
      <c r="G44">
        <v>32.677999999999997</v>
      </c>
      <c r="H44">
        <v>-3.52</v>
      </c>
      <c r="I44">
        <v>7.6840000000000002</v>
      </c>
      <c r="J44">
        <v>8.0129999999999999</v>
      </c>
      <c r="K44" t="s">
        <v>46</v>
      </c>
      <c r="L44" s="33">
        <v>1549.8</v>
      </c>
      <c r="M44" s="33" t="s">
        <v>57</v>
      </c>
      <c r="N44" s="33" t="s">
        <v>58</v>
      </c>
      <c r="O44">
        <v>0.75864030000000005</v>
      </c>
      <c r="P44">
        <v>0.73124239999999996</v>
      </c>
      <c r="Q44">
        <v>0.42946529999999999</v>
      </c>
      <c r="S44">
        <v>0.7616368</v>
      </c>
      <c r="T44">
        <v>0.73626270000000005</v>
      </c>
      <c r="U44">
        <v>0.42925489999999999</v>
      </c>
      <c r="AA44" s="34">
        <f t="shared" si="6"/>
        <v>0.99606571006022826</v>
      </c>
      <c r="AB44" s="35">
        <f t="shared" si="7"/>
        <v>0.99318137398512774</v>
      </c>
      <c r="AC44" s="36">
        <f t="shared" si="8"/>
        <v>1.0004901516558111</v>
      </c>
      <c r="AE44" s="37">
        <f t="shared" si="9"/>
        <v>1.0011869726521643</v>
      </c>
      <c r="AF44" s="37">
        <f t="shared" si="10"/>
        <v>0.99641187878361481</v>
      </c>
      <c r="AG44" s="37">
        <f t="shared" si="11"/>
        <v>0.99378130442821833</v>
      </c>
      <c r="AI44">
        <v>1</v>
      </c>
      <c r="AJ44">
        <f t="shared" si="24"/>
        <v>0.17800000000000002</v>
      </c>
      <c r="AK44">
        <v>0.08</v>
      </c>
      <c r="AL44" s="66">
        <f t="shared" si="12"/>
        <v>3.7043669423989065E-3</v>
      </c>
      <c r="AM44" s="67">
        <f t="shared" si="13"/>
        <v>7.7410249496226323E-3</v>
      </c>
      <c r="AN44" s="66">
        <f t="shared" si="14"/>
        <v>2.1012952215756163E-3</v>
      </c>
      <c r="AP44" s="39">
        <f t="shared" si="15"/>
        <v>3.7087639246531153E-3</v>
      </c>
      <c r="AQ44" s="39">
        <f t="shared" si="16"/>
        <v>7.7132492137643241E-3</v>
      </c>
      <c r="AR44" s="39">
        <f t="shared" si="17"/>
        <v>2.0882279062861982E-3</v>
      </c>
    </row>
    <row r="45" spans="1:53">
      <c r="A45">
        <v>10</v>
      </c>
      <c r="B45" s="68" t="s">
        <v>90</v>
      </c>
      <c r="C45" s="33">
        <v>2</v>
      </c>
      <c r="D45" s="33" t="s">
        <v>51</v>
      </c>
      <c r="E45" s="33">
        <v>0</v>
      </c>
      <c r="F45">
        <v>-3.9079999999999999</v>
      </c>
      <c r="G45">
        <v>32.677999999999997</v>
      </c>
      <c r="H45">
        <v>-3.52</v>
      </c>
      <c r="I45">
        <v>7.6840000000000002</v>
      </c>
      <c r="J45">
        <v>8.0129999999999999</v>
      </c>
      <c r="K45" t="s">
        <v>46</v>
      </c>
      <c r="L45" s="33">
        <v>1549.8</v>
      </c>
      <c r="M45" s="33" t="s">
        <v>57</v>
      </c>
      <c r="N45" s="33" t="s">
        <v>58</v>
      </c>
      <c r="O45">
        <v>0.75864030000000005</v>
      </c>
      <c r="P45">
        <v>0.73124239999999996</v>
      </c>
      <c r="Q45">
        <v>0.42946529999999999</v>
      </c>
      <c r="S45">
        <v>0.7616368</v>
      </c>
      <c r="T45">
        <v>0.73626270000000005</v>
      </c>
      <c r="U45">
        <v>0.42925489999999999</v>
      </c>
      <c r="AA45" s="34">
        <f t="shared" si="6"/>
        <v>0.99606571006022826</v>
      </c>
      <c r="AB45" s="35">
        <f t="shared" si="7"/>
        <v>0.99318137398512774</v>
      </c>
      <c r="AC45" s="36">
        <f t="shared" si="8"/>
        <v>1.0004901516558111</v>
      </c>
      <c r="AE45" s="37">
        <f t="shared" si="9"/>
        <v>1.0011869726521643</v>
      </c>
      <c r="AF45" s="37">
        <f t="shared" si="10"/>
        <v>0.99641187878361481</v>
      </c>
      <c r="AG45" s="37">
        <f t="shared" si="11"/>
        <v>0.99378130442821833</v>
      </c>
      <c r="AI45">
        <v>1</v>
      </c>
      <c r="AJ45">
        <f t="shared" si="24"/>
        <v>0.17900000000000002</v>
      </c>
      <c r="AK45">
        <v>0.08</v>
      </c>
      <c r="AL45" s="66">
        <f t="shared" si="12"/>
        <v>3.7006925781008387E-3</v>
      </c>
      <c r="AM45" s="67">
        <f t="shared" si="13"/>
        <v>7.7410249496226323E-3</v>
      </c>
      <c r="AN45" s="66">
        <f t="shared" si="14"/>
        <v>2.1012952215756163E-3</v>
      </c>
      <c r="AP45" s="39">
        <f t="shared" si="15"/>
        <v>3.7050851989851117E-3</v>
      </c>
      <c r="AQ45" s="39">
        <f t="shared" si="16"/>
        <v>7.7132492137643241E-3</v>
      </c>
      <c r="AR45" s="39">
        <f t="shared" si="17"/>
        <v>2.0882279062861982E-3</v>
      </c>
    </row>
    <row r="46" spans="1:53">
      <c r="A46">
        <v>11</v>
      </c>
      <c r="B46" s="68" t="s">
        <v>90</v>
      </c>
      <c r="C46" s="33">
        <v>2</v>
      </c>
      <c r="D46" s="33" t="s">
        <v>51</v>
      </c>
      <c r="E46" s="33">
        <v>0</v>
      </c>
      <c r="F46">
        <v>-3.9079999999999999</v>
      </c>
      <c r="G46">
        <v>32.677999999999997</v>
      </c>
      <c r="H46">
        <v>-3.52</v>
      </c>
      <c r="I46">
        <v>7.6840000000000002</v>
      </c>
      <c r="J46">
        <v>8.0129999999999999</v>
      </c>
      <c r="K46" t="s">
        <v>46</v>
      </c>
      <c r="L46" s="33">
        <v>1549.8</v>
      </c>
      <c r="M46" s="33" t="s">
        <v>57</v>
      </c>
      <c r="N46" s="33" t="s">
        <v>58</v>
      </c>
      <c r="O46">
        <v>0.75864030000000005</v>
      </c>
      <c r="P46">
        <v>0.73124239999999996</v>
      </c>
      <c r="Q46">
        <v>0.42946529999999999</v>
      </c>
      <c r="S46">
        <v>0.7616368</v>
      </c>
      <c r="T46">
        <v>0.73626270000000005</v>
      </c>
      <c r="U46">
        <v>0.42925489999999999</v>
      </c>
      <c r="AA46" s="34">
        <f t="shared" si="6"/>
        <v>0.99606571006022826</v>
      </c>
      <c r="AB46" s="35">
        <f t="shared" si="7"/>
        <v>0.99318137398512774</v>
      </c>
      <c r="AC46" s="36">
        <f t="shared" si="8"/>
        <v>1.0004901516558111</v>
      </c>
      <c r="AE46" s="37">
        <f t="shared" si="9"/>
        <v>1.0011869726521643</v>
      </c>
      <c r="AF46" s="37">
        <f t="shared" si="10"/>
        <v>0.99641187878361481</v>
      </c>
      <c r="AG46" s="37">
        <f t="shared" si="11"/>
        <v>0.99378130442821833</v>
      </c>
      <c r="AI46">
        <v>1</v>
      </c>
      <c r="AJ46">
        <f t="shared" si="24"/>
        <v>0.18000000000000002</v>
      </c>
      <c r="AK46">
        <v>0.08</v>
      </c>
      <c r="AL46" s="66">
        <f t="shared" si="12"/>
        <v>3.6970182407153156E-3</v>
      </c>
      <c r="AM46" s="67">
        <f t="shared" si="13"/>
        <v>7.7410249496226323E-3</v>
      </c>
      <c r="AN46" s="66">
        <f t="shared" si="14"/>
        <v>2.1012952215756163E-3</v>
      </c>
      <c r="AP46" s="39">
        <f t="shared" si="15"/>
        <v>3.7014065002615973E-3</v>
      </c>
      <c r="AQ46" s="39">
        <f t="shared" si="16"/>
        <v>7.7132492137643241E-3</v>
      </c>
      <c r="AR46" s="39">
        <f t="shared" si="17"/>
        <v>2.0882279062861982E-3</v>
      </c>
    </row>
    <row r="47" spans="1:53">
      <c r="A47">
        <v>12</v>
      </c>
      <c r="B47" s="68" t="s">
        <v>90</v>
      </c>
      <c r="C47" s="33">
        <v>2</v>
      </c>
      <c r="D47" s="33" t="s">
        <v>51</v>
      </c>
      <c r="E47" s="33">
        <v>0</v>
      </c>
      <c r="F47">
        <v>-3.9079999999999999</v>
      </c>
      <c r="G47">
        <v>32.677999999999997</v>
      </c>
      <c r="H47">
        <v>-3.52</v>
      </c>
      <c r="I47">
        <v>7.6840000000000002</v>
      </c>
      <c r="J47">
        <v>8.0129999999999999</v>
      </c>
      <c r="K47" t="s">
        <v>46</v>
      </c>
      <c r="L47" s="33">
        <v>1549.8</v>
      </c>
      <c r="M47" s="33" t="s">
        <v>57</v>
      </c>
      <c r="N47" s="33" t="s">
        <v>58</v>
      </c>
      <c r="O47">
        <v>0.75864030000000005</v>
      </c>
      <c r="P47">
        <v>0.73124239999999996</v>
      </c>
      <c r="Q47">
        <v>0.42946529999999999</v>
      </c>
      <c r="S47">
        <v>0.7616368</v>
      </c>
      <c r="T47">
        <v>0.73626270000000005</v>
      </c>
      <c r="U47">
        <v>0.42925489999999999</v>
      </c>
      <c r="AA47" s="34">
        <f t="shared" si="6"/>
        <v>0.99606571006022826</v>
      </c>
      <c r="AB47" s="35">
        <f t="shared" si="7"/>
        <v>0.99318137398512774</v>
      </c>
      <c r="AC47" s="36">
        <f t="shared" si="8"/>
        <v>1.0004901516558111</v>
      </c>
      <c r="AE47" s="37">
        <f t="shared" si="9"/>
        <v>1.0011869726521643</v>
      </c>
      <c r="AF47" s="37">
        <f t="shared" si="10"/>
        <v>0.99641187878361481</v>
      </c>
      <c r="AG47" s="37">
        <f t="shared" si="11"/>
        <v>0.99378130442821833</v>
      </c>
      <c r="AI47">
        <v>2</v>
      </c>
      <c r="AJ47">
        <v>0.17</v>
      </c>
      <c r="AK47">
        <v>0.08</v>
      </c>
      <c r="AL47" s="66">
        <f t="shared" si="12"/>
        <v>3.7337628256705483E-3</v>
      </c>
      <c r="AM47" s="67">
        <f t="shared" si="13"/>
        <v>7.7410249496226323E-3</v>
      </c>
      <c r="AN47" s="66">
        <f t="shared" si="14"/>
        <v>2.1012952215756163E-3</v>
      </c>
      <c r="AP47" s="39">
        <f t="shared" si="15"/>
        <v>3.7381947000342869E-3</v>
      </c>
      <c r="AQ47" s="39">
        <f t="shared" si="16"/>
        <v>7.7132492137643241E-3</v>
      </c>
      <c r="AR47" s="39">
        <f t="shared" si="17"/>
        <v>2.0882279062861982E-3</v>
      </c>
    </row>
    <row r="48" spans="1:53">
      <c r="A48">
        <v>13</v>
      </c>
      <c r="B48" s="68" t="s">
        <v>90</v>
      </c>
      <c r="C48" s="33">
        <v>2</v>
      </c>
      <c r="D48" s="33" t="s">
        <v>51</v>
      </c>
      <c r="E48" s="33">
        <v>0</v>
      </c>
      <c r="F48">
        <v>-3.9079999999999999</v>
      </c>
      <c r="G48">
        <v>32.677999999999997</v>
      </c>
      <c r="H48">
        <v>-3.52</v>
      </c>
      <c r="I48">
        <v>7.6840000000000002</v>
      </c>
      <c r="J48">
        <v>8.0129999999999999</v>
      </c>
      <c r="K48" t="s">
        <v>46</v>
      </c>
      <c r="L48" s="33">
        <v>1549.8</v>
      </c>
      <c r="M48" s="33" t="s">
        <v>57</v>
      </c>
      <c r="N48" s="33" t="s">
        <v>58</v>
      </c>
      <c r="O48">
        <v>0.75864030000000005</v>
      </c>
      <c r="P48">
        <v>0.73124239999999996</v>
      </c>
      <c r="Q48">
        <v>0.42946529999999999</v>
      </c>
      <c r="S48">
        <v>0.7616368</v>
      </c>
      <c r="T48">
        <v>0.73626270000000005</v>
      </c>
      <c r="U48">
        <v>0.42925489999999999</v>
      </c>
      <c r="AA48" s="34">
        <f t="shared" si="6"/>
        <v>0.99606571006022826</v>
      </c>
      <c r="AB48" s="35">
        <f t="shared" si="7"/>
        <v>0.99318137398512774</v>
      </c>
      <c r="AC48" s="36">
        <f t="shared" si="8"/>
        <v>1.0004901516558111</v>
      </c>
      <c r="AE48" s="37">
        <f t="shared" si="9"/>
        <v>1.0011869726521643</v>
      </c>
      <c r="AF48" s="37">
        <f t="shared" si="10"/>
        <v>0.99641187878361481</v>
      </c>
      <c r="AG48" s="37">
        <f t="shared" si="11"/>
        <v>0.99378130442821833</v>
      </c>
      <c r="AI48">
        <v>2</v>
      </c>
      <c r="AJ48">
        <v>0.17</v>
      </c>
      <c r="AK48">
        <f>AK47-0.001</f>
        <v>7.9000000000000001E-2</v>
      </c>
      <c r="AL48" s="66">
        <f t="shared" si="12"/>
        <v>3.7300888706502788E-3</v>
      </c>
      <c r="AM48" s="67">
        <f t="shared" si="13"/>
        <v>7.7410249496226323E-3</v>
      </c>
      <c r="AN48" s="66">
        <f t="shared" si="14"/>
        <v>2.1012952215756163E-3</v>
      </c>
      <c r="AP48" s="39">
        <f t="shared" si="15"/>
        <v>3.7345163841298831E-3</v>
      </c>
      <c r="AQ48" s="39">
        <f t="shared" si="16"/>
        <v>7.7132492137643241E-3</v>
      </c>
      <c r="AR48" s="39">
        <f t="shared" si="17"/>
        <v>2.0882279062861982E-3</v>
      </c>
    </row>
    <row r="49" spans="1:44">
      <c r="A49">
        <v>14</v>
      </c>
      <c r="B49" s="68" t="s">
        <v>90</v>
      </c>
      <c r="C49" s="33">
        <v>2</v>
      </c>
      <c r="D49" s="33" t="s">
        <v>51</v>
      </c>
      <c r="E49" s="33">
        <v>0</v>
      </c>
      <c r="F49">
        <v>-3.9079999999999999</v>
      </c>
      <c r="G49">
        <v>32.677999999999997</v>
      </c>
      <c r="H49">
        <v>-3.52</v>
      </c>
      <c r="I49">
        <v>7.6840000000000002</v>
      </c>
      <c r="J49">
        <v>8.0129999999999999</v>
      </c>
      <c r="K49" t="s">
        <v>46</v>
      </c>
      <c r="L49" s="33">
        <v>1549.8</v>
      </c>
      <c r="M49" s="33" t="s">
        <v>57</v>
      </c>
      <c r="N49" s="33" t="s">
        <v>58</v>
      </c>
      <c r="O49">
        <v>0.75864030000000005</v>
      </c>
      <c r="P49">
        <v>0.73124239999999996</v>
      </c>
      <c r="Q49">
        <v>0.42946529999999999</v>
      </c>
      <c r="S49">
        <v>0.7616368</v>
      </c>
      <c r="T49">
        <v>0.73626270000000005</v>
      </c>
      <c r="U49">
        <v>0.42925489999999999</v>
      </c>
      <c r="AA49" s="34">
        <f t="shared" si="6"/>
        <v>0.99606571006022826</v>
      </c>
      <c r="AB49" s="35">
        <f t="shared" si="7"/>
        <v>0.99318137398512774</v>
      </c>
      <c r="AC49" s="36">
        <f t="shared" si="8"/>
        <v>1.0004901516558111</v>
      </c>
      <c r="AE49" s="37">
        <f t="shared" si="9"/>
        <v>1.0011869726521643</v>
      </c>
      <c r="AF49" s="37">
        <f t="shared" si="10"/>
        <v>0.99641187878361481</v>
      </c>
      <c r="AG49" s="37">
        <f t="shared" si="11"/>
        <v>0.99378130442821833</v>
      </c>
      <c r="AI49">
        <v>2</v>
      </c>
      <c r="AJ49">
        <v>0.17</v>
      </c>
      <c r="AK49">
        <f t="shared" ref="AK49:AK57" si="25">AK48-0.001</f>
        <v>7.8E-2</v>
      </c>
      <c r="AL49" s="66">
        <f t="shared" si="12"/>
        <v>3.7264149425357725E-3</v>
      </c>
      <c r="AM49" s="67">
        <f t="shared" si="13"/>
        <v>7.7410249496226323E-3</v>
      </c>
      <c r="AN49" s="66">
        <f t="shared" si="14"/>
        <v>2.1012952215756163E-3</v>
      </c>
      <c r="AP49" s="39">
        <f t="shared" si="15"/>
        <v>3.7308380951631788E-3</v>
      </c>
      <c r="AQ49" s="39">
        <f t="shared" si="16"/>
        <v>7.7132492137643241E-3</v>
      </c>
      <c r="AR49" s="39">
        <f t="shared" si="17"/>
        <v>2.0882279062861982E-3</v>
      </c>
    </row>
    <row r="50" spans="1:44">
      <c r="A50">
        <v>15</v>
      </c>
      <c r="B50" s="68" t="s">
        <v>90</v>
      </c>
      <c r="C50" s="33">
        <v>2</v>
      </c>
      <c r="D50" s="33" t="s">
        <v>51</v>
      </c>
      <c r="E50" s="33">
        <v>0</v>
      </c>
      <c r="F50">
        <v>-3.9079999999999999</v>
      </c>
      <c r="G50">
        <v>32.677999999999997</v>
      </c>
      <c r="H50">
        <v>-3.52</v>
      </c>
      <c r="I50">
        <v>7.6840000000000002</v>
      </c>
      <c r="J50">
        <v>8.0129999999999999</v>
      </c>
      <c r="K50" t="s">
        <v>46</v>
      </c>
      <c r="L50" s="33">
        <v>1549.8</v>
      </c>
      <c r="M50" s="33" t="s">
        <v>57</v>
      </c>
      <c r="N50" s="33" t="s">
        <v>58</v>
      </c>
      <c r="O50">
        <v>0.75864030000000005</v>
      </c>
      <c r="P50">
        <v>0.73124239999999996</v>
      </c>
      <c r="Q50">
        <v>0.42946529999999999</v>
      </c>
      <c r="S50">
        <v>0.7616368</v>
      </c>
      <c r="T50">
        <v>0.73626270000000005</v>
      </c>
      <c r="U50">
        <v>0.42925489999999999</v>
      </c>
      <c r="AA50" s="34">
        <f t="shared" si="6"/>
        <v>0.99606571006022826</v>
      </c>
      <c r="AB50" s="35">
        <f t="shared" si="7"/>
        <v>0.99318137398512774</v>
      </c>
      <c r="AC50" s="36">
        <f t="shared" si="8"/>
        <v>1.0004901516558111</v>
      </c>
      <c r="AE50" s="37">
        <f t="shared" si="9"/>
        <v>1.0011869726521643</v>
      </c>
      <c r="AF50" s="37">
        <f t="shared" si="10"/>
        <v>0.99641187878361481</v>
      </c>
      <c r="AG50" s="37">
        <f t="shared" si="11"/>
        <v>0.99378130442821833</v>
      </c>
      <c r="AI50">
        <v>2</v>
      </c>
      <c r="AJ50">
        <v>0.17</v>
      </c>
      <c r="AK50">
        <f t="shared" si="25"/>
        <v>7.6999999999999999E-2</v>
      </c>
      <c r="AL50" s="66">
        <f t="shared" si="12"/>
        <v>3.722741041326731E-3</v>
      </c>
      <c r="AM50" s="67">
        <f t="shared" si="13"/>
        <v>7.7410249496226323E-3</v>
      </c>
      <c r="AN50" s="66">
        <f t="shared" si="14"/>
        <v>2.1012952215756163E-3</v>
      </c>
      <c r="AP50" s="39">
        <f t="shared" si="15"/>
        <v>3.7271598331338755E-3</v>
      </c>
      <c r="AQ50" s="39">
        <f t="shared" si="16"/>
        <v>7.7132492137643241E-3</v>
      </c>
      <c r="AR50" s="39">
        <f t="shared" si="17"/>
        <v>2.0882279062861982E-3</v>
      </c>
    </row>
    <row r="51" spans="1:44">
      <c r="A51">
        <v>16</v>
      </c>
      <c r="B51" s="68" t="s">
        <v>90</v>
      </c>
      <c r="C51" s="33">
        <v>2</v>
      </c>
      <c r="D51" s="33" t="s">
        <v>51</v>
      </c>
      <c r="E51" s="33">
        <v>0</v>
      </c>
      <c r="F51">
        <v>-3.9079999999999999</v>
      </c>
      <c r="G51">
        <v>32.677999999999997</v>
      </c>
      <c r="H51">
        <v>-3.52</v>
      </c>
      <c r="I51">
        <v>7.6840000000000002</v>
      </c>
      <c r="J51">
        <v>8.0129999999999999</v>
      </c>
      <c r="K51" t="s">
        <v>46</v>
      </c>
      <c r="L51" s="33">
        <v>1549.8</v>
      </c>
      <c r="M51" s="33" t="s">
        <v>57</v>
      </c>
      <c r="N51" s="33" t="s">
        <v>58</v>
      </c>
      <c r="O51">
        <v>0.75864030000000005</v>
      </c>
      <c r="P51">
        <v>0.73124239999999996</v>
      </c>
      <c r="Q51">
        <v>0.42946529999999999</v>
      </c>
      <c r="S51">
        <v>0.7616368</v>
      </c>
      <c r="T51">
        <v>0.73626270000000005</v>
      </c>
      <c r="U51">
        <v>0.42925489999999999</v>
      </c>
      <c r="AA51" s="34">
        <f t="shared" si="6"/>
        <v>0.99606571006022826</v>
      </c>
      <c r="AB51" s="35">
        <f t="shared" si="7"/>
        <v>0.99318137398512774</v>
      </c>
      <c r="AC51" s="36">
        <f t="shared" si="8"/>
        <v>1.0004901516558111</v>
      </c>
      <c r="AE51" s="37">
        <f t="shared" si="9"/>
        <v>1.0011869726521643</v>
      </c>
      <c r="AF51" s="37">
        <f t="shared" si="10"/>
        <v>0.99641187878361481</v>
      </c>
      <c r="AG51" s="37">
        <f t="shared" si="11"/>
        <v>0.99378130442821833</v>
      </c>
      <c r="AI51">
        <v>2</v>
      </c>
      <c r="AJ51">
        <v>0.17</v>
      </c>
      <c r="AK51">
        <f t="shared" si="25"/>
        <v>7.5999999999999998E-2</v>
      </c>
      <c r="AL51" s="66">
        <f t="shared" si="12"/>
        <v>3.7190671670228608E-3</v>
      </c>
      <c r="AM51" s="67">
        <f t="shared" si="13"/>
        <v>7.7410249496226323E-3</v>
      </c>
      <c r="AN51" s="66">
        <f t="shared" si="14"/>
        <v>2.1012952215756163E-3</v>
      </c>
      <c r="AP51" s="39">
        <f t="shared" si="15"/>
        <v>3.723481598041679E-3</v>
      </c>
      <c r="AQ51" s="39">
        <f t="shared" si="16"/>
        <v>7.7132492137643241E-3</v>
      </c>
      <c r="AR51" s="39">
        <f t="shared" si="17"/>
        <v>2.0882279062861982E-3</v>
      </c>
    </row>
    <row r="52" spans="1:44">
      <c r="A52">
        <v>17</v>
      </c>
      <c r="B52" s="68" t="s">
        <v>90</v>
      </c>
      <c r="C52" s="33">
        <v>2</v>
      </c>
      <c r="D52" s="33" t="s">
        <v>51</v>
      </c>
      <c r="E52" s="33">
        <v>0</v>
      </c>
      <c r="F52">
        <v>-3.9079999999999999</v>
      </c>
      <c r="G52">
        <v>32.677999999999997</v>
      </c>
      <c r="H52">
        <v>-3.52</v>
      </c>
      <c r="I52">
        <v>7.6840000000000002</v>
      </c>
      <c r="J52">
        <v>8.0129999999999999</v>
      </c>
      <c r="K52" t="s">
        <v>46</v>
      </c>
      <c r="L52" s="33">
        <v>1549.8</v>
      </c>
      <c r="M52" s="33" t="s">
        <v>57</v>
      </c>
      <c r="N52" s="33" t="s">
        <v>58</v>
      </c>
      <c r="O52">
        <v>0.75864030000000005</v>
      </c>
      <c r="P52">
        <v>0.73124239999999996</v>
      </c>
      <c r="Q52">
        <v>0.42946529999999999</v>
      </c>
      <c r="S52">
        <v>0.7616368</v>
      </c>
      <c r="T52">
        <v>0.73626270000000005</v>
      </c>
      <c r="U52">
        <v>0.42925489999999999</v>
      </c>
      <c r="AA52" s="34">
        <f t="shared" si="6"/>
        <v>0.99606571006022826</v>
      </c>
      <c r="AB52" s="35">
        <f t="shared" si="7"/>
        <v>0.99318137398512774</v>
      </c>
      <c r="AC52" s="36">
        <f t="shared" si="8"/>
        <v>1.0004901516558111</v>
      </c>
      <c r="AE52" s="37">
        <f t="shared" si="9"/>
        <v>1.0011869726521643</v>
      </c>
      <c r="AF52" s="37">
        <f t="shared" si="10"/>
        <v>0.99641187878361481</v>
      </c>
      <c r="AG52" s="37">
        <f t="shared" si="11"/>
        <v>0.99378130442821833</v>
      </c>
      <c r="AI52">
        <v>2</v>
      </c>
      <c r="AJ52">
        <v>0.17</v>
      </c>
      <c r="AK52">
        <f t="shared" si="25"/>
        <v>7.4999999999999997E-2</v>
      </c>
      <c r="AL52" s="66">
        <f t="shared" si="12"/>
        <v>3.7153933196238647E-3</v>
      </c>
      <c r="AM52" s="67">
        <f t="shared" si="13"/>
        <v>7.7410249496226323E-3</v>
      </c>
      <c r="AN52" s="66">
        <f t="shared" si="14"/>
        <v>2.1012952215756163E-3</v>
      </c>
      <c r="AP52" s="39">
        <f t="shared" si="15"/>
        <v>3.7198033898862919E-3</v>
      </c>
      <c r="AQ52" s="39">
        <f t="shared" si="16"/>
        <v>7.7132492137643241E-3</v>
      </c>
      <c r="AR52" s="39">
        <f t="shared" si="17"/>
        <v>2.0882279062861982E-3</v>
      </c>
    </row>
    <row r="53" spans="1:44">
      <c r="A53">
        <v>18</v>
      </c>
      <c r="B53" s="68" t="s">
        <v>90</v>
      </c>
      <c r="C53" s="33">
        <v>2</v>
      </c>
      <c r="D53" s="33" t="s">
        <v>51</v>
      </c>
      <c r="E53" s="33">
        <v>0</v>
      </c>
      <c r="F53">
        <v>-3.9079999999999999</v>
      </c>
      <c r="G53">
        <v>32.677999999999997</v>
      </c>
      <c r="H53">
        <v>-3.52</v>
      </c>
      <c r="I53">
        <v>7.6840000000000002</v>
      </c>
      <c r="J53">
        <v>8.0129999999999999</v>
      </c>
      <c r="K53" t="s">
        <v>46</v>
      </c>
      <c r="L53" s="33">
        <v>1549.8</v>
      </c>
      <c r="M53" s="33" t="s">
        <v>57</v>
      </c>
      <c r="N53" s="33" t="s">
        <v>58</v>
      </c>
      <c r="O53">
        <v>0.75864030000000005</v>
      </c>
      <c r="P53">
        <v>0.73124239999999996</v>
      </c>
      <c r="Q53">
        <v>0.42946529999999999</v>
      </c>
      <c r="S53">
        <v>0.7616368</v>
      </c>
      <c r="T53">
        <v>0.73626270000000005</v>
      </c>
      <c r="U53">
        <v>0.42925489999999999</v>
      </c>
      <c r="AA53" s="34">
        <f t="shared" si="6"/>
        <v>0.99606571006022826</v>
      </c>
      <c r="AB53" s="35">
        <f t="shared" si="7"/>
        <v>0.99318137398512774</v>
      </c>
      <c r="AC53" s="36">
        <f t="shared" si="8"/>
        <v>1.0004901516558111</v>
      </c>
      <c r="AE53" s="37">
        <f t="shared" si="9"/>
        <v>1.0011869726521643</v>
      </c>
      <c r="AF53" s="37">
        <f t="shared" si="10"/>
        <v>0.99641187878361481</v>
      </c>
      <c r="AG53" s="37">
        <f t="shared" si="11"/>
        <v>0.99378130442821833</v>
      </c>
      <c r="AI53">
        <v>2</v>
      </c>
      <c r="AJ53">
        <v>0.17</v>
      </c>
      <c r="AK53">
        <f t="shared" si="25"/>
        <v>7.3999999999999996E-2</v>
      </c>
      <c r="AL53" s="66">
        <f t="shared" si="12"/>
        <v>3.7117194991294492E-3</v>
      </c>
      <c r="AM53" s="67">
        <f t="shared" si="13"/>
        <v>7.7410249496226323E-3</v>
      </c>
      <c r="AN53" s="66">
        <f t="shared" si="14"/>
        <v>2.1012952215756163E-3</v>
      </c>
      <c r="AP53" s="39">
        <f t="shared" si="15"/>
        <v>3.7161252086674208E-3</v>
      </c>
      <c r="AQ53" s="39">
        <f t="shared" si="16"/>
        <v>7.7132492137643241E-3</v>
      </c>
      <c r="AR53" s="39">
        <f t="shared" si="17"/>
        <v>2.0882279062861982E-3</v>
      </c>
    </row>
    <row r="54" spans="1:44">
      <c r="A54">
        <v>19</v>
      </c>
      <c r="B54" s="68" t="s">
        <v>90</v>
      </c>
      <c r="C54" s="33">
        <v>2</v>
      </c>
      <c r="D54" s="33" t="s">
        <v>51</v>
      </c>
      <c r="E54" s="33">
        <v>0</v>
      </c>
      <c r="F54">
        <v>-3.9079999999999999</v>
      </c>
      <c r="G54">
        <v>32.677999999999997</v>
      </c>
      <c r="H54">
        <v>-3.52</v>
      </c>
      <c r="I54">
        <v>7.6840000000000002</v>
      </c>
      <c r="J54">
        <v>8.0129999999999999</v>
      </c>
      <c r="K54" t="s">
        <v>46</v>
      </c>
      <c r="L54" s="33">
        <v>1549.8</v>
      </c>
      <c r="M54" s="33" t="s">
        <v>57</v>
      </c>
      <c r="N54" s="33" t="s">
        <v>58</v>
      </c>
      <c r="O54">
        <v>0.75864030000000005</v>
      </c>
      <c r="P54">
        <v>0.73124239999999996</v>
      </c>
      <c r="Q54">
        <v>0.42946529999999999</v>
      </c>
      <c r="S54">
        <v>0.7616368</v>
      </c>
      <c r="T54">
        <v>0.73626270000000005</v>
      </c>
      <c r="U54">
        <v>0.42925489999999999</v>
      </c>
      <c r="AA54" s="34">
        <f t="shared" si="6"/>
        <v>0.99606571006022826</v>
      </c>
      <c r="AB54" s="35">
        <f t="shared" si="7"/>
        <v>0.99318137398512774</v>
      </c>
      <c r="AC54" s="36">
        <f t="shared" si="8"/>
        <v>1.0004901516558111</v>
      </c>
      <c r="AE54" s="37">
        <f t="shared" si="9"/>
        <v>1.0011869726521643</v>
      </c>
      <c r="AF54" s="37">
        <f t="shared" si="10"/>
        <v>0.99641187878361481</v>
      </c>
      <c r="AG54" s="37">
        <f t="shared" si="11"/>
        <v>0.99378130442821833</v>
      </c>
      <c r="AI54">
        <v>2</v>
      </c>
      <c r="AJ54">
        <v>0.17</v>
      </c>
      <c r="AK54">
        <f t="shared" si="25"/>
        <v>7.2999999999999995E-2</v>
      </c>
      <c r="AL54" s="66">
        <f t="shared" si="12"/>
        <v>3.7080457055393163E-3</v>
      </c>
      <c r="AM54" s="67">
        <f t="shared" si="13"/>
        <v>7.7410249496226323E-3</v>
      </c>
      <c r="AN54" s="66">
        <f t="shared" si="14"/>
        <v>2.1012952215756163E-3</v>
      </c>
      <c r="AP54" s="39">
        <f t="shared" si="15"/>
        <v>3.7124470543847665E-3</v>
      </c>
      <c r="AQ54" s="39">
        <f t="shared" si="16"/>
        <v>7.7132492137643241E-3</v>
      </c>
      <c r="AR54" s="39">
        <f t="shared" si="17"/>
        <v>2.0882279062861982E-3</v>
      </c>
    </row>
    <row r="55" spans="1:44">
      <c r="A55">
        <v>20</v>
      </c>
      <c r="B55" s="68" t="s">
        <v>90</v>
      </c>
      <c r="C55" s="33">
        <v>2</v>
      </c>
      <c r="D55" s="33" t="s">
        <v>51</v>
      </c>
      <c r="E55" s="33">
        <v>0</v>
      </c>
      <c r="F55">
        <v>-3.9079999999999999</v>
      </c>
      <c r="G55">
        <v>32.677999999999997</v>
      </c>
      <c r="H55">
        <v>-3.52</v>
      </c>
      <c r="I55">
        <v>7.6840000000000002</v>
      </c>
      <c r="J55">
        <v>8.0129999999999999</v>
      </c>
      <c r="K55" t="s">
        <v>46</v>
      </c>
      <c r="L55" s="33">
        <v>1549.8</v>
      </c>
      <c r="M55" s="33" t="s">
        <v>57</v>
      </c>
      <c r="N55" s="33" t="s">
        <v>58</v>
      </c>
      <c r="O55">
        <v>0.75864030000000005</v>
      </c>
      <c r="P55">
        <v>0.73124239999999996</v>
      </c>
      <c r="Q55">
        <v>0.42946529999999999</v>
      </c>
      <c r="S55">
        <v>0.7616368</v>
      </c>
      <c r="T55">
        <v>0.73626270000000005</v>
      </c>
      <c r="U55">
        <v>0.42925489999999999</v>
      </c>
      <c r="AA55" s="34">
        <f t="shared" si="6"/>
        <v>0.99606571006022826</v>
      </c>
      <c r="AB55" s="35">
        <f t="shared" si="7"/>
        <v>0.99318137398512774</v>
      </c>
      <c r="AC55" s="36">
        <f t="shared" si="8"/>
        <v>1.0004901516558111</v>
      </c>
      <c r="AE55" s="37">
        <f t="shared" si="9"/>
        <v>1.0011869726521643</v>
      </c>
      <c r="AF55" s="37">
        <f t="shared" si="10"/>
        <v>0.99641187878361481</v>
      </c>
      <c r="AG55" s="37">
        <f t="shared" si="11"/>
        <v>0.99378130442821833</v>
      </c>
      <c r="AI55">
        <v>2</v>
      </c>
      <c r="AJ55">
        <v>0.17</v>
      </c>
      <c r="AK55">
        <f t="shared" si="25"/>
        <v>7.1999999999999995E-2</v>
      </c>
      <c r="AL55" s="66">
        <f t="shared" si="12"/>
        <v>3.7043719388531729E-3</v>
      </c>
      <c r="AM55" s="67">
        <f t="shared" si="13"/>
        <v>7.7410249496226323E-3</v>
      </c>
      <c r="AN55" s="66">
        <f t="shared" si="14"/>
        <v>2.1012952215756163E-3</v>
      </c>
      <c r="AP55" s="39">
        <f t="shared" si="15"/>
        <v>3.7087689270380365E-3</v>
      </c>
      <c r="AQ55" s="39">
        <f t="shared" si="16"/>
        <v>7.7132492137643241E-3</v>
      </c>
      <c r="AR55" s="39">
        <f t="shared" si="17"/>
        <v>2.0882279062861982E-3</v>
      </c>
    </row>
    <row r="56" spans="1:44">
      <c r="A56">
        <v>21</v>
      </c>
      <c r="B56" s="68" t="s">
        <v>90</v>
      </c>
      <c r="C56" s="33">
        <v>2</v>
      </c>
      <c r="D56" s="33" t="s">
        <v>51</v>
      </c>
      <c r="E56" s="33">
        <v>0</v>
      </c>
      <c r="F56">
        <v>-3.9079999999999999</v>
      </c>
      <c r="G56">
        <v>32.677999999999997</v>
      </c>
      <c r="H56">
        <v>-3.52</v>
      </c>
      <c r="I56">
        <v>7.6840000000000002</v>
      </c>
      <c r="J56">
        <v>8.0129999999999999</v>
      </c>
      <c r="K56" t="s">
        <v>46</v>
      </c>
      <c r="L56" s="33">
        <v>1549.8</v>
      </c>
      <c r="M56" s="33" t="s">
        <v>57</v>
      </c>
      <c r="N56" s="33" t="s">
        <v>58</v>
      </c>
      <c r="O56">
        <v>0.75864030000000005</v>
      </c>
      <c r="P56">
        <v>0.73124239999999996</v>
      </c>
      <c r="Q56">
        <v>0.42946529999999999</v>
      </c>
      <c r="S56">
        <v>0.7616368</v>
      </c>
      <c r="T56">
        <v>0.73626270000000005</v>
      </c>
      <c r="U56">
        <v>0.42925489999999999</v>
      </c>
      <c r="AA56" s="34">
        <f t="shared" si="6"/>
        <v>0.99606571006022826</v>
      </c>
      <c r="AB56" s="35">
        <f t="shared" si="7"/>
        <v>0.99318137398512774</v>
      </c>
      <c r="AC56" s="36">
        <f t="shared" si="8"/>
        <v>1.0004901516558111</v>
      </c>
      <c r="AE56" s="37">
        <f t="shared" si="9"/>
        <v>1.0011869726521643</v>
      </c>
      <c r="AF56" s="37">
        <f t="shared" si="10"/>
        <v>0.99641187878361481</v>
      </c>
      <c r="AG56" s="37">
        <f t="shared" si="11"/>
        <v>0.99378130442821833</v>
      </c>
      <c r="AI56">
        <v>2</v>
      </c>
      <c r="AJ56">
        <v>0.17</v>
      </c>
      <c r="AK56">
        <f t="shared" si="25"/>
        <v>7.0999999999999994E-2</v>
      </c>
      <c r="AL56" s="66">
        <f t="shared" si="12"/>
        <v>3.7006981990707214E-3</v>
      </c>
      <c r="AM56" s="67">
        <f t="shared" si="13"/>
        <v>7.7410249496226323E-3</v>
      </c>
      <c r="AN56" s="66">
        <f t="shared" si="14"/>
        <v>2.1012952215756163E-3</v>
      </c>
      <c r="AP56" s="39">
        <f t="shared" si="15"/>
        <v>3.7050908266269317E-3</v>
      </c>
      <c r="AQ56" s="39">
        <f t="shared" si="16"/>
        <v>7.7132492137643241E-3</v>
      </c>
      <c r="AR56" s="39">
        <f t="shared" si="17"/>
        <v>2.0882279062861982E-3</v>
      </c>
    </row>
    <row r="57" spans="1:44">
      <c r="A57">
        <v>22</v>
      </c>
      <c r="B57" s="68" t="s">
        <v>90</v>
      </c>
      <c r="C57" s="33">
        <v>2</v>
      </c>
      <c r="D57" s="33" t="s">
        <v>51</v>
      </c>
      <c r="E57" s="33">
        <v>0</v>
      </c>
      <c r="F57">
        <v>-3.9079999999999999</v>
      </c>
      <c r="G57">
        <v>32.677999999999997</v>
      </c>
      <c r="H57">
        <v>-3.52</v>
      </c>
      <c r="I57">
        <v>7.6840000000000002</v>
      </c>
      <c r="J57">
        <v>8.0129999999999999</v>
      </c>
      <c r="K57" t="s">
        <v>46</v>
      </c>
      <c r="L57" s="33">
        <v>1549.8</v>
      </c>
      <c r="M57" s="33" t="s">
        <v>57</v>
      </c>
      <c r="N57" s="33" t="s">
        <v>58</v>
      </c>
      <c r="O57">
        <v>0.75864030000000005</v>
      </c>
      <c r="P57">
        <v>0.73124239999999996</v>
      </c>
      <c r="Q57">
        <v>0.42946529999999999</v>
      </c>
      <c r="S57">
        <v>0.7616368</v>
      </c>
      <c r="T57">
        <v>0.73626270000000005</v>
      </c>
      <c r="U57">
        <v>0.42925489999999999</v>
      </c>
      <c r="AA57" s="34">
        <f t="shared" si="6"/>
        <v>0.99606571006022826</v>
      </c>
      <c r="AB57" s="35">
        <f t="shared" si="7"/>
        <v>0.99318137398512774</v>
      </c>
      <c r="AC57" s="36">
        <f t="shared" si="8"/>
        <v>1.0004901516558111</v>
      </c>
      <c r="AE57" s="37">
        <f t="shared" si="9"/>
        <v>1.0011869726521643</v>
      </c>
      <c r="AF57" s="37">
        <f t="shared" si="10"/>
        <v>0.99641187878361481</v>
      </c>
      <c r="AG57" s="37">
        <f t="shared" si="11"/>
        <v>0.99378130442821833</v>
      </c>
      <c r="AI57">
        <v>2</v>
      </c>
      <c r="AJ57">
        <v>0.17</v>
      </c>
      <c r="AK57">
        <f t="shared" si="25"/>
        <v>6.9999999999999993E-2</v>
      </c>
      <c r="AL57" s="66">
        <f t="shared" si="12"/>
        <v>3.6970244861916678E-3</v>
      </c>
      <c r="AM57" s="67">
        <f t="shared" si="13"/>
        <v>7.7410249496226323E-3</v>
      </c>
      <c r="AN57" s="66">
        <f t="shared" si="14"/>
        <v>2.1012952215756163E-3</v>
      </c>
      <c r="AP57" s="39">
        <f t="shared" si="15"/>
        <v>3.7014127531511589E-3</v>
      </c>
      <c r="AQ57" s="39">
        <f t="shared" si="16"/>
        <v>7.7132492137643241E-3</v>
      </c>
      <c r="AR57" s="39">
        <f t="shared" si="17"/>
        <v>2.0882279062861982E-3</v>
      </c>
    </row>
    <row r="58" spans="1:44">
      <c r="A58">
        <v>23</v>
      </c>
      <c r="B58" s="68" t="s">
        <v>90</v>
      </c>
      <c r="C58" s="33">
        <v>2</v>
      </c>
      <c r="D58" s="33" t="s">
        <v>51</v>
      </c>
      <c r="E58" s="33">
        <v>0</v>
      </c>
      <c r="F58">
        <v>-3.9079999999999999</v>
      </c>
      <c r="G58">
        <v>32.677999999999997</v>
      </c>
      <c r="H58">
        <v>-3.52</v>
      </c>
      <c r="I58">
        <v>7.6840000000000002</v>
      </c>
      <c r="J58">
        <v>8.0129999999999999</v>
      </c>
      <c r="K58" t="s">
        <v>46</v>
      </c>
      <c r="L58" s="33">
        <v>1549.8</v>
      </c>
      <c r="M58" s="33" t="s">
        <v>57</v>
      </c>
      <c r="N58" s="33" t="s">
        <v>58</v>
      </c>
      <c r="O58">
        <v>0.75864030000000005</v>
      </c>
      <c r="P58">
        <v>0.73124239999999996</v>
      </c>
      <c r="Q58">
        <v>0.42946529999999999</v>
      </c>
      <c r="S58">
        <v>0.7616368</v>
      </c>
      <c r="T58">
        <v>0.73626270000000005</v>
      </c>
      <c r="U58">
        <v>0.42925489999999999</v>
      </c>
      <c r="AA58" s="34">
        <f t="shared" si="6"/>
        <v>0.99606571006022826</v>
      </c>
      <c r="AB58" s="35">
        <f t="shared" si="7"/>
        <v>0.99318137398512774</v>
      </c>
      <c r="AC58" s="36">
        <f t="shared" si="8"/>
        <v>1.0004901516558111</v>
      </c>
      <c r="AE58" s="37">
        <f t="shared" si="9"/>
        <v>1.0011869726521643</v>
      </c>
      <c r="AF58" s="37">
        <f t="shared" si="10"/>
        <v>0.99641187878361481</v>
      </c>
      <c r="AG58" s="37">
        <f t="shared" si="11"/>
        <v>0.99378130442821833</v>
      </c>
      <c r="AI58">
        <v>3</v>
      </c>
      <c r="AJ58">
        <v>0.17</v>
      </c>
      <c r="AK58">
        <v>0.08</v>
      </c>
      <c r="AL58" s="66">
        <f t="shared" si="12"/>
        <v>3.7337628256705483E-3</v>
      </c>
      <c r="AM58" s="67">
        <f t="shared" si="13"/>
        <v>7.7410249496226323E-3</v>
      </c>
      <c r="AN58" s="66">
        <f t="shared" si="14"/>
        <v>2.1012952215756163E-3</v>
      </c>
      <c r="AP58" s="39">
        <f t="shared" si="15"/>
        <v>3.7381947000342869E-3</v>
      </c>
      <c r="AQ58" s="39">
        <f t="shared" si="16"/>
        <v>7.7132492137643241E-3</v>
      </c>
      <c r="AR58" s="39">
        <f t="shared" si="17"/>
        <v>2.0882279062861982E-3</v>
      </c>
    </row>
    <row r="59" spans="1:44">
      <c r="A59">
        <v>24</v>
      </c>
      <c r="B59" s="68" t="s">
        <v>90</v>
      </c>
      <c r="C59" s="33">
        <v>2</v>
      </c>
      <c r="D59" s="33" t="s">
        <v>51</v>
      </c>
      <c r="E59" s="33">
        <v>0</v>
      </c>
      <c r="F59">
        <v>-3.9079999999999999</v>
      </c>
      <c r="G59">
        <v>32.677999999999997</v>
      </c>
      <c r="H59">
        <v>-3.52</v>
      </c>
      <c r="I59">
        <v>7.6840000000000002</v>
      </c>
      <c r="J59">
        <v>8.0129999999999999</v>
      </c>
      <c r="K59" t="s">
        <v>46</v>
      </c>
      <c r="L59" s="33">
        <v>1549.8</v>
      </c>
      <c r="M59" s="33" t="s">
        <v>57</v>
      </c>
      <c r="N59" s="33" t="s">
        <v>58</v>
      </c>
      <c r="O59">
        <v>0.75864030000000005</v>
      </c>
      <c r="P59">
        <v>0.73124239999999996</v>
      </c>
      <c r="Q59">
        <v>0.42946529999999999</v>
      </c>
      <c r="S59">
        <v>0.7616368</v>
      </c>
      <c r="T59">
        <v>0.73626270000000005</v>
      </c>
      <c r="U59">
        <v>0.42925489999999999</v>
      </c>
      <c r="AA59" s="34">
        <f t="shared" si="6"/>
        <v>0.99606571006022826</v>
      </c>
      <c r="AB59" s="35">
        <f t="shared" si="7"/>
        <v>0.99318137398512774</v>
      </c>
      <c r="AC59" s="36">
        <f t="shared" si="8"/>
        <v>1.0004901516558111</v>
      </c>
      <c r="AE59" s="37">
        <f t="shared" si="9"/>
        <v>1.0011869726521643</v>
      </c>
      <c r="AF59" s="37">
        <f t="shared" si="10"/>
        <v>0.99641187878361481</v>
      </c>
      <c r="AG59" s="37">
        <f t="shared" si="11"/>
        <v>0.99378130442821833</v>
      </c>
      <c r="AI59">
        <v>3</v>
      </c>
      <c r="AJ59">
        <f>AJ58+0.001</f>
        <v>0.17100000000000001</v>
      </c>
      <c r="AK59">
        <f>AK58-0.001</f>
        <v>7.9000000000000001E-2</v>
      </c>
      <c r="AL59" s="66">
        <f t="shared" si="12"/>
        <v>3.7264143179515426E-3</v>
      </c>
      <c r="AM59" s="67">
        <f t="shared" si="13"/>
        <v>7.7410249496226323E-3</v>
      </c>
      <c r="AN59" s="66">
        <f t="shared" si="14"/>
        <v>2.1012952215756163E-3</v>
      </c>
      <c r="AP59" s="39">
        <f t="shared" si="15"/>
        <v>3.7308374698375845E-3</v>
      </c>
      <c r="AQ59" s="39">
        <f t="shared" si="16"/>
        <v>7.7132492137643241E-3</v>
      </c>
      <c r="AR59" s="39">
        <f t="shared" si="17"/>
        <v>2.0882279062861982E-3</v>
      </c>
    </row>
    <row r="60" spans="1:44">
      <c r="A60">
        <v>25</v>
      </c>
      <c r="B60" s="68" t="s">
        <v>90</v>
      </c>
      <c r="C60" s="33">
        <v>2</v>
      </c>
      <c r="D60" s="33" t="s">
        <v>51</v>
      </c>
      <c r="E60" s="33">
        <v>0</v>
      </c>
      <c r="F60">
        <v>-3.9079999999999999</v>
      </c>
      <c r="G60">
        <v>32.677999999999997</v>
      </c>
      <c r="H60">
        <v>-3.52</v>
      </c>
      <c r="I60">
        <v>7.6840000000000002</v>
      </c>
      <c r="J60">
        <v>8.0129999999999999</v>
      </c>
      <c r="K60" t="s">
        <v>46</v>
      </c>
      <c r="L60" s="33">
        <v>1549.8</v>
      </c>
      <c r="M60" s="33" t="s">
        <v>57</v>
      </c>
      <c r="N60" s="33" t="s">
        <v>58</v>
      </c>
      <c r="O60">
        <v>0.75864030000000005</v>
      </c>
      <c r="P60">
        <v>0.73124239999999996</v>
      </c>
      <c r="Q60">
        <v>0.42946529999999999</v>
      </c>
      <c r="S60">
        <v>0.7616368</v>
      </c>
      <c r="T60">
        <v>0.73626270000000005</v>
      </c>
      <c r="U60">
        <v>0.42925489999999999</v>
      </c>
      <c r="AA60" s="34">
        <f t="shared" si="6"/>
        <v>0.99606571006022826</v>
      </c>
      <c r="AB60" s="35">
        <f t="shared" si="7"/>
        <v>0.99318137398512774</v>
      </c>
      <c r="AC60" s="36">
        <f t="shared" si="8"/>
        <v>1.0004901516558111</v>
      </c>
      <c r="AE60" s="37">
        <f t="shared" si="9"/>
        <v>1.0011869726521643</v>
      </c>
      <c r="AF60" s="37">
        <f t="shared" si="10"/>
        <v>0.99641187878361481</v>
      </c>
      <c r="AG60" s="37">
        <f t="shared" si="11"/>
        <v>0.99378130442821833</v>
      </c>
      <c r="AI60">
        <v>3</v>
      </c>
      <c r="AJ60">
        <f t="shared" ref="AJ60:AJ68" si="26">AJ59+0.001</f>
        <v>0.17200000000000001</v>
      </c>
      <c r="AK60">
        <f t="shared" ref="AK60:AK68" si="27">AK59-0.001</f>
        <v>7.8E-2</v>
      </c>
      <c r="AL60" s="66">
        <f t="shared" si="12"/>
        <v>3.719065917872699E-3</v>
      </c>
      <c r="AM60" s="67">
        <f t="shared" si="13"/>
        <v>7.7410249496226323E-3</v>
      </c>
      <c r="AN60" s="66">
        <f t="shared" si="14"/>
        <v>2.1012952215756163E-3</v>
      </c>
      <c r="AP60" s="39">
        <f t="shared" si="15"/>
        <v>3.72348034740881E-3</v>
      </c>
      <c r="AQ60" s="39">
        <f t="shared" si="16"/>
        <v>7.7132492137643241E-3</v>
      </c>
      <c r="AR60" s="39">
        <f t="shared" si="17"/>
        <v>2.0882279062861982E-3</v>
      </c>
    </row>
    <row r="61" spans="1:44">
      <c r="A61">
        <v>26</v>
      </c>
      <c r="B61" s="68" t="s">
        <v>90</v>
      </c>
      <c r="C61" s="33">
        <v>2</v>
      </c>
      <c r="D61" s="33" t="s">
        <v>51</v>
      </c>
      <c r="E61" s="33">
        <v>0</v>
      </c>
      <c r="F61">
        <v>-3.9079999999999999</v>
      </c>
      <c r="G61">
        <v>32.677999999999997</v>
      </c>
      <c r="H61">
        <v>-3.52</v>
      </c>
      <c r="I61">
        <v>7.6840000000000002</v>
      </c>
      <c r="J61">
        <v>8.0129999999999999</v>
      </c>
      <c r="K61" t="s">
        <v>46</v>
      </c>
      <c r="L61" s="33">
        <v>1549.8</v>
      </c>
      <c r="M61" s="33" t="s">
        <v>57</v>
      </c>
      <c r="N61" s="33" t="s">
        <v>58</v>
      </c>
      <c r="O61">
        <v>0.75864030000000005</v>
      </c>
      <c r="P61">
        <v>0.73124239999999996</v>
      </c>
      <c r="Q61">
        <v>0.42946529999999999</v>
      </c>
      <c r="S61">
        <v>0.7616368</v>
      </c>
      <c r="T61">
        <v>0.73626270000000005</v>
      </c>
      <c r="U61">
        <v>0.42925489999999999</v>
      </c>
      <c r="AA61" s="34">
        <f t="shared" si="6"/>
        <v>0.99606571006022826</v>
      </c>
      <c r="AB61" s="35">
        <f t="shared" si="7"/>
        <v>0.99318137398512774</v>
      </c>
      <c r="AC61" s="36">
        <f t="shared" si="8"/>
        <v>1.0004901516558111</v>
      </c>
      <c r="AE61" s="37">
        <f t="shared" si="9"/>
        <v>1.0011869726521643</v>
      </c>
      <c r="AF61" s="37">
        <f t="shared" si="10"/>
        <v>0.99641187878361481</v>
      </c>
      <c r="AG61" s="37">
        <f t="shared" si="11"/>
        <v>0.99378130442821833</v>
      </c>
      <c r="AI61">
        <v>3</v>
      </c>
      <c r="AJ61">
        <f t="shared" si="26"/>
        <v>0.17300000000000001</v>
      </c>
      <c r="AK61">
        <f t="shared" si="27"/>
        <v>7.6999999999999999E-2</v>
      </c>
      <c r="AL61" s="66">
        <f t="shared" si="12"/>
        <v>3.7117176254316498E-3</v>
      </c>
      <c r="AM61" s="67">
        <f t="shared" si="13"/>
        <v>7.7410249496226323E-3</v>
      </c>
      <c r="AN61" s="66">
        <f t="shared" si="14"/>
        <v>2.1012952215756163E-3</v>
      </c>
      <c r="AP61" s="39">
        <f t="shared" si="15"/>
        <v>3.7161233327455932E-3</v>
      </c>
      <c r="AQ61" s="39">
        <f t="shared" si="16"/>
        <v>7.7132492137643241E-3</v>
      </c>
      <c r="AR61" s="39">
        <f t="shared" si="17"/>
        <v>2.0882279062861982E-3</v>
      </c>
    </row>
    <row r="62" spans="1:44">
      <c r="A62">
        <v>27</v>
      </c>
      <c r="B62" s="68" t="s">
        <v>90</v>
      </c>
      <c r="C62" s="33">
        <v>2</v>
      </c>
      <c r="D62" s="33" t="s">
        <v>51</v>
      </c>
      <c r="E62" s="33">
        <v>0</v>
      </c>
      <c r="F62">
        <v>-3.9079999999999999</v>
      </c>
      <c r="G62">
        <v>32.677999999999997</v>
      </c>
      <c r="H62">
        <v>-3.52</v>
      </c>
      <c r="I62">
        <v>7.6840000000000002</v>
      </c>
      <c r="J62">
        <v>8.0129999999999999</v>
      </c>
      <c r="K62" t="s">
        <v>46</v>
      </c>
      <c r="L62" s="33">
        <v>1549.8</v>
      </c>
      <c r="M62" s="33" t="s">
        <v>57</v>
      </c>
      <c r="N62" s="33" t="s">
        <v>58</v>
      </c>
      <c r="O62">
        <v>0.75864030000000005</v>
      </c>
      <c r="P62">
        <v>0.73124239999999996</v>
      </c>
      <c r="Q62">
        <v>0.42946529999999999</v>
      </c>
      <c r="S62">
        <v>0.7616368</v>
      </c>
      <c r="T62">
        <v>0.73626270000000005</v>
      </c>
      <c r="U62">
        <v>0.42925489999999999</v>
      </c>
      <c r="AA62" s="34">
        <f t="shared" si="6"/>
        <v>0.99606571006022826</v>
      </c>
      <c r="AB62" s="35">
        <f t="shared" si="7"/>
        <v>0.99318137398512774</v>
      </c>
      <c r="AC62" s="36">
        <f t="shared" si="8"/>
        <v>1.0004901516558111</v>
      </c>
      <c r="AE62" s="37">
        <f t="shared" si="9"/>
        <v>1.0011869726521643</v>
      </c>
      <c r="AF62" s="37">
        <f t="shared" si="10"/>
        <v>0.99641187878361481</v>
      </c>
      <c r="AG62" s="37">
        <f t="shared" si="11"/>
        <v>0.99378130442821833</v>
      </c>
      <c r="AI62">
        <v>3</v>
      </c>
      <c r="AJ62">
        <f t="shared" si="26"/>
        <v>0.17400000000000002</v>
      </c>
      <c r="AK62">
        <f t="shared" si="27"/>
        <v>7.5999999999999998E-2</v>
      </c>
      <c r="AL62" s="66">
        <f t="shared" si="12"/>
        <v>3.7043694406260338E-3</v>
      </c>
      <c r="AM62" s="67">
        <f t="shared" si="13"/>
        <v>7.7410249496226323E-3</v>
      </c>
      <c r="AN62" s="66">
        <f t="shared" si="14"/>
        <v>2.1012952215756163E-3</v>
      </c>
      <c r="AP62" s="39">
        <f t="shared" si="15"/>
        <v>3.7087664258455698E-3</v>
      </c>
      <c r="AQ62" s="39">
        <f t="shared" si="16"/>
        <v>7.7132492137643241E-3</v>
      </c>
      <c r="AR62" s="39">
        <f t="shared" si="17"/>
        <v>2.0882279062861982E-3</v>
      </c>
    </row>
    <row r="63" spans="1:44">
      <c r="A63">
        <v>28</v>
      </c>
      <c r="B63" s="68" t="s">
        <v>90</v>
      </c>
      <c r="C63" s="33">
        <v>2</v>
      </c>
      <c r="D63" s="33" t="s">
        <v>51</v>
      </c>
      <c r="E63" s="33">
        <v>0</v>
      </c>
      <c r="F63">
        <v>-3.9079999999999999</v>
      </c>
      <c r="G63">
        <v>32.677999999999997</v>
      </c>
      <c r="H63">
        <v>-3.52</v>
      </c>
      <c r="I63">
        <v>7.6840000000000002</v>
      </c>
      <c r="J63">
        <v>8.0129999999999999</v>
      </c>
      <c r="K63" t="s">
        <v>46</v>
      </c>
      <c r="L63" s="33">
        <v>1549.8</v>
      </c>
      <c r="M63" s="33" t="s">
        <v>57</v>
      </c>
      <c r="N63" s="33" t="s">
        <v>58</v>
      </c>
      <c r="O63">
        <v>0.75864030000000005</v>
      </c>
      <c r="P63">
        <v>0.73124239999999996</v>
      </c>
      <c r="Q63">
        <v>0.42946529999999999</v>
      </c>
      <c r="S63">
        <v>0.7616368</v>
      </c>
      <c r="T63">
        <v>0.73626270000000005</v>
      </c>
      <c r="U63">
        <v>0.42925489999999999</v>
      </c>
      <c r="AA63" s="34">
        <f t="shared" si="6"/>
        <v>0.99606571006022826</v>
      </c>
      <c r="AB63" s="35">
        <f t="shared" si="7"/>
        <v>0.99318137398512774</v>
      </c>
      <c r="AC63" s="36">
        <f t="shared" si="8"/>
        <v>1.0004901516558111</v>
      </c>
      <c r="AE63" s="37">
        <f t="shared" si="9"/>
        <v>1.0011869726521643</v>
      </c>
      <c r="AF63" s="37">
        <f t="shared" si="10"/>
        <v>0.99641187878361481</v>
      </c>
      <c r="AG63" s="37">
        <f t="shared" si="11"/>
        <v>0.99378130442821833</v>
      </c>
      <c r="AI63">
        <v>3</v>
      </c>
      <c r="AJ63">
        <f t="shared" si="26"/>
        <v>0.17500000000000002</v>
      </c>
      <c r="AK63">
        <f t="shared" si="27"/>
        <v>7.4999999999999997E-2</v>
      </c>
      <c r="AL63" s="66">
        <f t="shared" si="12"/>
        <v>3.6970213634534817E-3</v>
      </c>
      <c r="AM63" s="67">
        <f t="shared" si="13"/>
        <v>7.7410249496226323E-3</v>
      </c>
      <c r="AN63" s="66">
        <f t="shared" si="14"/>
        <v>2.1012952215756163E-3</v>
      </c>
      <c r="AP63" s="39">
        <f t="shared" si="15"/>
        <v>3.7014096267063679E-3</v>
      </c>
      <c r="AQ63" s="39">
        <f t="shared" si="16"/>
        <v>7.7132492137643241E-3</v>
      </c>
      <c r="AR63" s="39">
        <f t="shared" si="17"/>
        <v>2.0882279062861982E-3</v>
      </c>
    </row>
    <row r="64" spans="1:44">
      <c r="A64">
        <v>29</v>
      </c>
      <c r="B64" s="68" t="s">
        <v>90</v>
      </c>
      <c r="C64" s="33">
        <v>2</v>
      </c>
      <c r="D64" s="33" t="s">
        <v>51</v>
      </c>
      <c r="E64" s="33">
        <v>0</v>
      </c>
      <c r="F64">
        <v>-3.9079999999999999</v>
      </c>
      <c r="G64">
        <v>32.677999999999997</v>
      </c>
      <c r="H64">
        <v>-3.52</v>
      </c>
      <c r="I64">
        <v>7.6840000000000002</v>
      </c>
      <c r="J64">
        <v>8.0129999999999999</v>
      </c>
      <c r="K64" t="s">
        <v>46</v>
      </c>
      <c r="L64" s="33">
        <v>1549.8</v>
      </c>
      <c r="M64" s="33" t="s">
        <v>57</v>
      </c>
      <c r="N64" s="33" t="s">
        <v>58</v>
      </c>
      <c r="O64">
        <v>0.75864030000000005</v>
      </c>
      <c r="P64">
        <v>0.73124239999999996</v>
      </c>
      <c r="Q64">
        <v>0.42946529999999999</v>
      </c>
      <c r="S64">
        <v>0.7616368</v>
      </c>
      <c r="T64">
        <v>0.73626270000000005</v>
      </c>
      <c r="U64">
        <v>0.42925489999999999</v>
      </c>
      <c r="AA64" s="34">
        <f t="shared" si="6"/>
        <v>0.99606571006022826</v>
      </c>
      <c r="AB64" s="35">
        <f t="shared" si="7"/>
        <v>0.99318137398512774</v>
      </c>
      <c r="AC64" s="36">
        <f t="shared" si="8"/>
        <v>1.0004901516558111</v>
      </c>
      <c r="AE64" s="37">
        <f t="shared" si="9"/>
        <v>1.0011869726521643</v>
      </c>
      <c r="AF64" s="37">
        <f t="shared" si="10"/>
        <v>0.99641187878361481</v>
      </c>
      <c r="AG64" s="37">
        <f t="shared" si="11"/>
        <v>0.99378130442821833</v>
      </c>
      <c r="AI64">
        <v>3</v>
      </c>
      <c r="AJ64">
        <f t="shared" si="26"/>
        <v>0.17600000000000002</v>
      </c>
      <c r="AK64">
        <f t="shared" si="27"/>
        <v>7.3999999999999996E-2</v>
      </c>
      <c r="AL64" s="66">
        <f t="shared" si="12"/>
        <v>3.6896733939116334E-3</v>
      </c>
      <c r="AM64" s="67">
        <f t="shared" si="13"/>
        <v>7.7410249496226323E-3</v>
      </c>
      <c r="AN64" s="66">
        <f t="shared" si="14"/>
        <v>2.1012952215756163E-3</v>
      </c>
      <c r="AP64" s="39">
        <f t="shared" si="15"/>
        <v>3.6940529353256249E-3</v>
      </c>
      <c r="AQ64" s="39">
        <f t="shared" si="16"/>
        <v>7.7132492137643241E-3</v>
      </c>
      <c r="AR64" s="39">
        <f t="shared" si="17"/>
        <v>2.0882279062861982E-3</v>
      </c>
    </row>
    <row r="65" spans="1:44">
      <c r="A65">
        <v>30</v>
      </c>
      <c r="B65" s="68" t="s">
        <v>90</v>
      </c>
      <c r="C65" s="33">
        <v>2</v>
      </c>
      <c r="D65" s="33" t="s">
        <v>51</v>
      </c>
      <c r="E65" s="33">
        <v>0</v>
      </c>
      <c r="F65">
        <v>-3.9079999999999999</v>
      </c>
      <c r="G65">
        <v>32.677999999999997</v>
      </c>
      <c r="H65">
        <v>-3.52</v>
      </c>
      <c r="I65">
        <v>7.6840000000000002</v>
      </c>
      <c r="J65">
        <v>8.0129999999999999</v>
      </c>
      <c r="K65" t="s">
        <v>46</v>
      </c>
      <c r="L65" s="33">
        <v>1549.8</v>
      </c>
      <c r="M65" s="33" t="s">
        <v>57</v>
      </c>
      <c r="N65" s="33" t="s">
        <v>58</v>
      </c>
      <c r="O65">
        <v>0.75864030000000005</v>
      </c>
      <c r="P65">
        <v>0.73124239999999996</v>
      </c>
      <c r="Q65">
        <v>0.42946529999999999</v>
      </c>
      <c r="S65">
        <v>0.7616368</v>
      </c>
      <c r="T65">
        <v>0.73626270000000005</v>
      </c>
      <c r="U65">
        <v>0.42925489999999999</v>
      </c>
      <c r="AA65" s="34">
        <f t="shared" si="6"/>
        <v>0.99606571006022826</v>
      </c>
      <c r="AB65" s="35">
        <f t="shared" si="7"/>
        <v>0.99318137398512774</v>
      </c>
      <c r="AC65" s="36">
        <f t="shared" si="8"/>
        <v>1.0004901516558111</v>
      </c>
      <c r="AE65" s="37">
        <f t="shared" si="9"/>
        <v>1.0011869726521643</v>
      </c>
      <c r="AF65" s="37">
        <f t="shared" si="10"/>
        <v>0.99641187878361481</v>
      </c>
      <c r="AG65" s="37">
        <f t="shared" si="11"/>
        <v>0.99378130442821833</v>
      </c>
      <c r="AI65">
        <v>3</v>
      </c>
      <c r="AJ65">
        <f t="shared" si="26"/>
        <v>0.17700000000000002</v>
      </c>
      <c r="AK65">
        <f t="shared" si="27"/>
        <v>7.2999999999999995E-2</v>
      </c>
      <c r="AL65" s="66">
        <f t="shared" si="12"/>
        <v>3.6823255319981194E-3</v>
      </c>
      <c r="AM65" s="67">
        <f t="shared" si="13"/>
        <v>7.7410249496226323E-3</v>
      </c>
      <c r="AN65" s="66">
        <f t="shared" si="14"/>
        <v>2.1012952215756163E-3</v>
      </c>
      <c r="AP65" s="39">
        <f t="shared" si="15"/>
        <v>3.6866963517009676E-3</v>
      </c>
      <c r="AQ65" s="39">
        <f t="shared" si="16"/>
        <v>7.7132492137643241E-3</v>
      </c>
      <c r="AR65" s="39">
        <f t="shared" si="17"/>
        <v>2.0882279062861982E-3</v>
      </c>
    </row>
    <row r="66" spans="1:44">
      <c r="A66">
        <v>31</v>
      </c>
      <c r="B66" s="68" t="s">
        <v>90</v>
      </c>
      <c r="C66" s="33">
        <v>2</v>
      </c>
      <c r="D66" s="33" t="s">
        <v>51</v>
      </c>
      <c r="E66" s="33">
        <v>0</v>
      </c>
      <c r="F66">
        <v>-3.9079999999999999</v>
      </c>
      <c r="G66">
        <v>32.677999999999997</v>
      </c>
      <c r="H66">
        <v>-3.52</v>
      </c>
      <c r="I66">
        <v>7.6840000000000002</v>
      </c>
      <c r="J66">
        <v>8.0129999999999999</v>
      </c>
      <c r="K66" t="s">
        <v>46</v>
      </c>
      <c r="L66" s="33">
        <v>1549.8</v>
      </c>
      <c r="M66" s="33" t="s">
        <v>57</v>
      </c>
      <c r="N66" s="33" t="s">
        <v>58</v>
      </c>
      <c r="O66">
        <v>0.75864030000000005</v>
      </c>
      <c r="P66">
        <v>0.73124239999999996</v>
      </c>
      <c r="Q66">
        <v>0.42946529999999999</v>
      </c>
      <c r="S66">
        <v>0.7616368</v>
      </c>
      <c r="T66">
        <v>0.73626270000000005</v>
      </c>
      <c r="U66">
        <v>0.42925489999999999</v>
      </c>
      <c r="AA66" s="34">
        <f t="shared" si="6"/>
        <v>0.99606571006022826</v>
      </c>
      <c r="AB66" s="35">
        <f t="shared" si="7"/>
        <v>0.99318137398512774</v>
      </c>
      <c r="AC66" s="36">
        <f t="shared" si="8"/>
        <v>1.0004901516558111</v>
      </c>
      <c r="AE66" s="37">
        <f t="shared" si="9"/>
        <v>1.0011869726521643</v>
      </c>
      <c r="AF66" s="37">
        <f t="shared" si="10"/>
        <v>0.99641187878361481</v>
      </c>
      <c r="AG66" s="37">
        <f t="shared" si="11"/>
        <v>0.99378130442821833</v>
      </c>
      <c r="AI66">
        <v>3</v>
      </c>
      <c r="AJ66">
        <f t="shared" si="26"/>
        <v>0.17800000000000002</v>
      </c>
      <c r="AK66">
        <f t="shared" si="27"/>
        <v>7.1999999999999995E-2</v>
      </c>
      <c r="AL66" s="66">
        <f t="shared" si="12"/>
        <v>3.6749777777105789E-3</v>
      </c>
      <c r="AM66" s="67">
        <f t="shared" si="13"/>
        <v>7.7410249496226323E-3</v>
      </c>
      <c r="AN66" s="66">
        <f t="shared" si="14"/>
        <v>2.1012952215756163E-3</v>
      </c>
      <c r="AP66" s="39">
        <f t="shared" si="15"/>
        <v>3.6793398758300329E-3</v>
      </c>
      <c r="AQ66" s="39">
        <f t="shared" si="16"/>
        <v>7.7132492137643241E-3</v>
      </c>
      <c r="AR66" s="39">
        <f t="shared" si="17"/>
        <v>2.0882279062861982E-3</v>
      </c>
    </row>
    <row r="67" spans="1:44">
      <c r="A67">
        <v>32</v>
      </c>
      <c r="B67" s="68" t="s">
        <v>90</v>
      </c>
      <c r="C67" s="33">
        <v>2</v>
      </c>
      <c r="D67" s="33" t="s">
        <v>51</v>
      </c>
      <c r="E67" s="33">
        <v>0</v>
      </c>
      <c r="F67">
        <v>-3.9079999999999999</v>
      </c>
      <c r="G67">
        <v>32.677999999999997</v>
      </c>
      <c r="H67">
        <v>-3.52</v>
      </c>
      <c r="I67">
        <v>7.6840000000000002</v>
      </c>
      <c r="J67">
        <v>8.0129999999999999</v>
      </c>
      <c r="K67" t="s">
        <v>46</v>
      </c>
      <c r="L67" s="33">
        <v>1549.8</v>
      </c>
      <c r="M67" s="33" t="s">
        <v>57</v>
      </c>
      <c r="N67" s="33" t="s">
        <v>58</v>
      </c>
      <c r="O67">
        <v>0.75864030000000005</v>
      </c>
      <c r="P67">
        <v>0.73124239999999996</v>
      </c>
      <c r="Q67">
        <v>0.42946529999999999</v>
      </c>
      <c r="S67">
        <v>0.7616368</v>
      </c>
      <c r="T67">
        <v>0.73626270000000005</v>
      </c>
      <c r="U67">
        <v>0.42925489999999999</v>
      </c>
      <c r="AA67" s="34">
        <f t="shared" si="6"/>
        <v>0.99606571006022826</v>
      </c>
      <c r="AB67" s="35">
        <f t="shared" si="7"/>
        <v>0.99318137398512774</v>
      </c>
      <c r="AC67" s="36">
        <f t="shared" si="8"/>
        <v>1.0004901516558111</v>
      </c>
      <c r="AE67" s="37">
        <f t="shared" si="9"/>
        <v>1.0011869726521643</v>
      </c>
      <c r="AF67" s="37">
        <f t="shared" si="10"/>
        <v>0.99641187878361481</v>
      </c>
      <c r="AG67" s="37">
        <f t="shared" si="11"/>
        <v>0.99378130442821833</v>
      </c>
      <c r="AI67">
        <v>3</v>
      </c>
      <c r="AJ67">
        <f t="shared" si="26"/>
        <v>0.17900000000000002</v>
      </c>
      <c r="AK67">
        <f t="shared" si="27"/>
        <v>7.0999999999999994E-2</v>
      </c>
      <c r="AL67" s="66">
        <f t="shared" si="12"/>
        <v>3.6676301310466452E-3</v>
      </c>
      <c r="AM67" s="67">
        <f t="shared" si="13"/>
        <v>7.7410249496226323E-3</v>
      </c>
      <c r="AN67" s="66">
        <f t="shared" si="14"/>
        <v>2.1012952215756163E-3</v>
      </c>
      <c r="AP67" s="39">
        <f t="shared" si="15"/>
        <v>3.6719835077104511E-3</v>
      </c>
      <c r="AQ67" s="39">
        <f t="shared" si="16"/>
        <v>7.7132492137643241E-3</v>
      </c>
      <c r="AR67" s="39">
        <f t="shared" si="17"/>
        <v>2.0882279062861982E-3</v>
      </c>
    </row>
    <row r="68" spans="1:44">
      <c r="A68">
        <v>33</v>
      </c>
      <c r="B68" s="68" t="s">
        <v>90</v>
      </c>
      <c r="C68" s="33">
        <v>2</v>
      </c>
      <c r="D68" s="33" t="s">
        <v>51</v>
      </c>
      <c r="E68" s="33">
        <v>0</v>
      </c>
      <c r="F68">
        <v>-3.9079999999999999</v>
      </c>
      <c r="G68">
        <v>32.677999999999997</v>
      </c>
      <c r="H68">
        <v>-3.52</v>
      </c>
      <c r="I68">
        <v>7.6840000000000002</v>
      </c>
      <c r="J68">
        <v>8.0129999999999999</v>
      </c>
      <c r="K68" t="s">
        <v>46</v>
      </c>
      <c r="L68" s="33">
        <v>1549.8</v>
      </c>
      <c r="M68" s="33" t="s">
        <v>57</v>
      </c>
      <c r="N68" s="33" t="s">
        <v>58</v>
      </c>
      <c r="O68">
        <v>0.75864030000000005</v>
      </c>
      <c r="P68">
        <v>0.73124239999999996</v>
      </c>
      <c r="Q68">
        <v>0.42946529999999999</v>
      </c>
      <c r="S68">
        <v>0.7616368</v>
      </c>
      <c r="T68">
        <v>0.73626270000000005</v>
      </c>
      <c r="U68">
        <v>0.42925489999999999</v>
      </c>
      <c r="AA68" s="34">
        <f t="shared" ref="AA68:AA101" si="28">O68/S68</f>
        <v>0.99606571006022826</v>
      </c>
      <c r="AB68" s="35">
        <f t="shared" ref="AB68:AB101" si="29">P68/T68</f>
        <v>0.99318137398512774</v>
      </c>
      <c r="AC68" s="36">
        <f t="shared" ref="AC68:AC101" si="30">Q68/U68</f>
        <v>1.0004901516558111</v>
      </c>
      <c r="AE68" s="37">
        <f t="shared" ref="AE68:AE101" si="31">$W$3*(20-I68)+AC68</f>
        <v>1.0011869726521643</v>
      </c>
      <c r="AF68" s="37">
        <f t="shared" ref="AF68:AF101" si="32">$X$3*(20-I68)+AA68</f>
        <v>0.99641187878361481</v>
      </c>
      <c r="AG68" s="37">
        <f t="shared" ref="AG68:AG101" si="33">$Y$3*(20-I68)+AB68</f>
        <v>0.99378130442821833</v>
      </c>
      <c r="AI68">
        <v>3</v>
      </c>
      <c r="AJ68">
        <f t="shared" si="26"/>
        <v>0.18000000000000002</v>
      </c>
      <c r="AK68">
        <f t="shared" si="27"/>
        <v>6.9999999999999993E-2</v>
      </c>
      <c r="AL68" s="66">
        <f t="shared" ref="AL68:AL101" si="34">((1-AJ68)*BI$4+AK68*BJ$4+BI$4*BJ$4+BL$4*(1+AJ68*BI$4+(1-AK68)*BJ$4))/(1+AJ68*BI$4+(1-AK68)*BJ$4)</f>
        <v>3.6602825920039541E-3</v>
      </c>
      <c r="AM68" s="67">
        <f t="shared" ref="AM68:AM101" si="35">BI$4+BJ$4+BL$4</f>
        <v>7.7410249496226323E-3</v>
      </c>
      <c r="AN68" s="66">
        <f t="shared" ref="AN68:AN101" si="36">(BI$4+BJ$4)*BL$4+BK$4+BI$4*BJ$4</f>
        <v>2.1012952215756163E-3</v>
      </c>
      <c r="AP68" s="39">
        <f t="shared" ref="AP68:AP101" si="37">AE68*AL68</f>
        <v>3.6646272473398558E-3</v>
      </c>
      <c r="AQ68" s="39">
        <f t="shared" ref="AQ68:AQ101" si="38">AF68*AM68</f>
        <v>7.7132492137643241E-3</v>
      </c>
      <c r="AR68" s="39">
        <f t="shared" ref="AR68:AR101" si="39">AG68*AN68</f>
        <v>2.0882279062861982E-3</v>
      </c>
    </row>
    <row r="69" spans="1:44">
      <c r="A69" s="68">
        <v>1</v>
      </c>
      <c r="B69" s="68" t="s">
        <v>123</v>
      </c>
      <c r="C69" s="33">
        <v>3</v>
      </c>
      <c r="D69" s="33" t="s">
        <v>52</v>
      </c>
      <c r="E69" s="33">
        <v>0</v>
      </c>
      <c r="F69">
        <v>0.13800000000000001</v>
      </c>
      <c r="G69">
        <v>44.011000000000003</v>
      </c>
      <c r="H69">
        <v>2.1080000000000001</v>
      </c>
      <c r="I69">
        <v>20.544</v>
      </c>
      <c r="J69">
        <v>21.38</v>
      </c>
      <c r="K69" t="s">
        <v>61</v>
      </c>
      <c r="L69" s="33">
        <v>1548.9</v>
      </c>
      <c r="M69" s="33" t="s">
        <v>59</v>
      </c>
      <c r="N69" s="33" t="s">
        <v>60</v>
      </c>
      <c r="O69">
        <v>0.76178389999999996</v>
      </c>
      <c r="P69">
        <v>0.73896700000000004</v>
      </c>
      <c r="Q69">
        <v>0.42796810000000002</v>
      </c>
      <c r="S69">
        <v>0.76163539999999996</v>
      </c>
      <c r="T69">
        <v>0.73597829999999997</v>
      </c>
      <c r="U69">
        <v>0.4290465</v>
      </c>
      <c r="AA69" s="34">
        <f t="shared" si="28"/>
        <v>1.0001949751810382</v>
      </c>
      <c r="AB69" s="35">
        <f t="shared" si="29"/>
        <v>1.0040608534246187</v>
      </c>
      <c r="AC69" s="36">
        <f t="shared" si="30"/>
        <v>0.9974865195264383</v>
      </c>
      <c r="AE69" s="37">
        <f t="shared" si="31"/>
        <v>0.99745574081403032</v>
      </c>
      <c r="AF69" s="37">
        <f t="shared" si="32"/>
        <v>1.0001796848444418</v>
      </c>
      <c r="AG69" s="37">
        <f t="shared" si="33"/>
        <v>1.0040343543858852</v>
      </c>
      <c r="AI69">
        <v>1</v>
      </c>
      <c r="AJ69">
        <v>0.17</v>
      </c>
      <c r="AK69">
        <v>0.08</v>
      </c>
      <c r="AL69" s="66">
        <f t="shared" si="34"/>
        <v>3.7337628256705483E-3</v>
      </c>
      <c r="AM69" s="67">
        <f t="shared" si="35"/>
        <v>7.7410249496226323E-3</v>
      </c>
      <c r="AN69" s="66">
        <f t="shared" si="36"/>
        <v>2.1012952215756163E-3</v>
      </c>
      <c r="AP69" s="39">
        <f t="shared" si="37"/>
        <v>3.7242631653031039E-3</v>
      </c>
      <c r="AQ69" s="39">
        <f t="shared" si="38"/>
        <v>7.7424158944865247E-3</v>
      </c>
      <c r="AR69" s="39">
        <f t="shared" si="39"/>
        <v>2.1097725911688194E-3</v>
      </c>
    </row>
    <row r="70" spans="1:44">
      <c r="A70">
        <v>2</v>
      </c>
      <c r="B70" s="68" t="s">
        <v>123</v>
      </c>
      <c r="C70" s="33">
        <v>4</v>
      </c>
      <c r="D70" s="33" t="s">
        <v>124</v>
      </c>
      <c r="E70" s="33">
        <v>0</v>
      </c>
      <c r="F70">
        <v>0.13800000000000001</v>
      </c>
      <c r="G70">
        <v>44.011000000000003</v>
      </c>
      <c r="H70">
        <v>2.1080000000000001</v>
      </c>
      <c r="I70">
        <v>20.544</v>
      </c>
      <c r="J70">
        <v>21.38</v>
      </c>
      <c r="K70" t="s">
        <v>91</v>
      </c>
      <c r="L70" s="33">
        <v>1549.9</v>
      </c>
      <c r="M70" s="33" t="s">
        <v>59</v>
      </c>
      <c r="N70" s="33" t="s">
        <v>125</v>
      </c>
      <c r="O70">
        <v>0.76178389999999996</v>
      </c>
      <c r="P70">
        <v>0.73896700000000004</v>
      </c>
      <c r="Q70">
        <v>0.42796810000000002</v>
      </c>
      <c r="S70">
        <v>0.76163539999999996</v>
      </c>
      <c r="T70">
        <v>0.73597829999999997</v>
      </c>
      <c r="U70">
        <v>0.4290465</v>
      </c>
      <c r="AA70" s="34">
        <f t="shared" si="28"/>
        <v>1.0001949751810382</v>
      </c>
      <c r="AB70" s="35">
        <f t="shared" si="29"/>
        <v>1.0040608534246187</v>
      </c>
      <c r="AC70" s="36">
        <f t="shared" si="30"/>
        <v>0.9974865195264383</v>
      </c>
      <c r="AE70" s="37">
        <f t="shared" si="31"/>
        <v>0.99745574081403032</v>
      </c>
      <c r="AF70" s="37">
        <f t="shared" si="32"/>
        <v>1.0001796848444418</v>
      </c>
      <c r="AG70" s="37">
        <f t="shared" si="33"/>
        <v>1.0040343543858852</v>
      </c>
      <c r="AI70">
        <v>1</v>
      </c>
      <c r="AJ70">
        <f>AJ69+0.001</f>
        <v>0.17100000000000001</v>
      </c>
      <c r="AK70">
        <v>0.08</v>
      </c>
      <c r="AL70" s="66">
        <f t="shared" si="34"/>
        <v>3.7300882460614762E-3</v>
      </c>
      <c r="AM70" s="67">
        <f t="shared" si="35"/>
        <v>7.7410249496226323E-3</v>
      </c>
      <c r="AN70" s="66">
        <f t="shared" si="36"/>
        <v>2.1012952215756163E-3</v>
      </c>
      <c r="AP70" s="39">
        <f t="shared" si="37"/>
        <v>3.7205979347769568E-3</v>
      </c>
      <c r="AQ70" s="39">
        <f t="shared" si="38"/>
        <v>7.7424158944865247E-3</v>
      </c>
      <c r="AR70" s="39">
        <f t="shared" si="39"/>
        <v>2.1097725911688194E-3</v>
      </c>
    </row>
    <row r="71" spans="1:44">
      <c r="A71">
        <v>3</v>
      </c>
      <c r="B71" s="68" t="s">
        <v>123</v>
      </c>
      <c r="C71" s="33">
        <v>5</v>
      </c>
      <c r="D71" s="33" t="s">
        <v>126</v>
      </c>
      <c r="E71" s="33">
        <v>0</v>
      </c>
      <c r="F71">
        <v>0.13800000000000001</v>
      </c>
      <c r="G71">
        <v>44.011000000000003</v>
      </c>
      <c r="H71">
        <v>2.1080000000000001</v>
      </c>
      <c r="I71">
        <v>20.544</v>
      </c>
      <c r="J71">
        <v>21.38</v>
      </c>
      <c r="K71" t="s">
        <v>92</v>
      </c>
      <c r="L71" s="33">
        <v>1550.9</v>
      </c>
      <c r="M71" s="33" t="s">
        <v>59</v>
      </c>
      <c r="N71" s="33" t="s">
        <v>127</v>
      </c>
      <c r="O71">
        <v>0.76178389999999996</v>
      </c>
      <c r="P71">
        <v>0.73896700000000004</v>
      </c>
      <c r="Q71">
        <v>0.42796810000000002</v>
      </c>
      <c r="S71">
        <v>0.76163539999999996</v>
      </c>
      <c r="T71">
        <v>0.73597829999999997</v>
      </c>
      <c r="U71">
        <v>0.4290465</v>
      </c>
      <c r="AA71" s="34">
        <f t="shared" si="28"/>
        <v>1.0001949751810382</v>
      </c>
      <c r="AB71" s="35">
        <f t="shared" si="29"/>
        <v>1.0040608534246187</v>
      </c>
      <c r="AC71" s="36">
        <f t="shared" si="30"/>
        <v>0.9974865195264383</v>
      </c>
      <c r="AE71" s="37">
        <f t="shared" si="31"/>
        <v>0.99745574081403032</v>
      </c>
      <c r="AF71" s="37">
        <f t="shared" si="32"/>
        <v>1.0001796848444418</v>
      </c>
      <c r="AG71" s="37">
        <f t="shared" si="33"/>
        <v>1.0040343543858852</v>
      </c>
      <c r="AI71">
        <v>1</v>
      </c>
      <c r="AJ71">
        <f t="shared" ref="AJ71:AJ79" si="40">AJ70+0.001</f>
        <v>0.17200000000000001</v>
      </c>
      <c r="AK71">
        <v>0.08</v>
      </c>
      <c r="AL71" s="66">
        <f t="shared" si="34"/>
        <v>3.7264136933673146E-3</v>
      </c>
      <c r="AM71" s="67">
        <f t="shared" si="35"/>
        <v>7.7410249496226323E-3</v>
      </c>
      <c r="AN71" s="66">
        <f t="shared" si="36"/>
        <v>2.1012952215756163E-3</v>
      </c>
      <c r="AP71" s="39">
        <f t="shared" si="37"/>
        <v>3.7169327310972414E-3</v>
      </c>
      <c r="AQ71" s="39">
        <f t="shared" si="38"/>
        <v>7.7424158944865247E-3</v>
      </c>
      <c r="AR71" s="39">
        <f t="shared" si="39"/>
        <v>2.1097725911688194E-3</v>
      </c>
    </row>
    <row r="72" spans="1:44">
      <c r="A72">
        <v>4</v>
      </c>
      <c r="B72" s="68" t="s">
        <v>123</v>
      </c>
      <c r="C72" s="33">
        <v>6</v>
      </c>
      <c r="D72" s="33" t="s">
        <v>128</v>
      </c>
      <c r="E72" s="33">
        <v>0</v>
      </c>
      <c r="F72">
        <v>0.13800000000000001</v>
      </c>
      <c r="G72">
        <v>44.011000000000003</v>
      </c>
      <c r="H72">
        <v>2.1080000000000001</v>
      </c>
      <c r="I72">
        <v>20.544</v>
      </c>
      <c r="J72">
        <v>21.38</v>
      </c>
      <c r="K72" t="s">
        <v>93</v>
      </c>
      <c r="L72" s="33">
        <v>1551.9</v>
      </c>
      <c r="M72" s="33" t="s">
        <v>59</v>
      </c>
      <c r="N72" s="33" t="s">
        <v>129</v>
      </c>
      <c r="O72">
        <v>0.76178389999999996</v>
      </c>
      <c r="P72">
        <v>0.73896700000000004</v>
      </c>
      <c r="Q72">
        <v>0.42796810000000002</v>
      </c>
      <c r="S72">
        <v>0.76163539999999996</v>
      </c>
      <c r="T72">
        <v>0.73597829999999997</v>
      </c>
      <c r="U72">
        <v>0.4290465</v>
      </c>
      <c r="AA72" s="34">
        <f t="shared" si="28"/>
        <v>1.0001949751810382</v>
      </c>
      <c r="AB72" s="35">
        <f t="shared" si="29"/>
        <v>1.0040608534246187</v>
      </c>
      <c r="AC72" s="36">
        <f t="shared" si="30"/>
        <v>0.9974865195264383</v>
      </c>
      <c r="AE72" s="37">
        <f t="shared" si="31"/>
        <v>0.99745574081403032</v>
      </c>
      <c r="AF72" s="37">
        <f t="shared" si="32"/>
        <v>1.0001796848444418</v>
      </c>
      <c r="AG72" s="37">
        <f t="shared" si="33"/>
        <v>1.0040343543858852</v>
      </c>
      <c r="AI72">
        <v>1</v>
      </c>
      <c r="AJ72">
        <f t="shared" si="40"/>
        <v>0.17300000000000001</v>
      </c>
      <c r="AK72">
        <v>0.08</v>
      </c>
      <c r="AL72" s="66">
        <f t="shared" si="34"/>
        <v>3.7227391675877675E-3</v>
      </c>
      <c r="AM72" s="67">
        <f t="shared" si="35"/>
        <v>7.7410249496226323E-3</v>
      </c>
      <c r="AN72" s="66">
        <f t="shared" si="36"/>
        <v>2.1012952215756163E-3</v>
      </c>
      <c r="AP72" s="39">
        <f t="shared" si="37"/>
        <v>3.7132675542636633E-3</v>
      </c>
      <c r="AQ72" s="39">
        <f t="shared" si="38"/>
        <v>7.7424158944865247E-3</v>
      </c>
      <c r="AR72" s="39">
        <f t="shared" si="39"/>
        <v>2.1097725911688194E-3</v>
      </c>
    </row>
    <row r="73" spans="1:44">
      <c r="A73">
        <v>5</v>
      </c>
      <c r="B73" s="68" t="s">
        <v>123</v>
      </c>
      <c r="C73" s="33">
        <v>7</v>
      </c>
      <c r="D73" s="33" t="s">
        <v>130</v>
      </c>
      <c r="E73" s="33">
        <v>0</v>
      </c>
      <c r="F73">
        <v>0.13800000000000001</v>
      </c>
      <c r="G73">
        <v>44.011000000000003</v>
      </c>
      <c r="H73">
        <v>2.1080000000000001</v>
      </c>
      <c r="I73">
        <v>20.544</v>
      </c>
      <c r="J73">
        <v>21.38</v>
      </c>
      <c r="K73" t="s">
        <v>94</v>
      </c>
      <c r="L73" s="33">
        <v>1552.9</v>
      </c>
      <c r="M73" s="33" t="s">
        <v>59</v>
      </c>
      <c r="N73" s="33" t="s">
        <v>131</v>
      </c>
      <c r="O73">
        <v>0.76178389999999996</v>
      </c>
      <c r="P73">
        <v>0.73896700000000004</v>
      </c>
      <c r="Q73">
        <v>0.42796810000000002</v>
      </c>
      <c r="S73">
        <v>0.76163539999999996</v>
      </c>
      <c r="T73">
        <v>0.73597829999999997</v>
      </c>
      <c r="U73">
        <v>0.4290465</v>
      </c>
      <c r="AA73" s="34">
        <f t="shared" si="28"/>
        <v>1.0001949751810382</v>
      </c>
      <c r="AB73" s="35">
        <f t="shared" si="29"/>
        <v>1.0040608534246187</v>
      </c>
      <c r="AC73" s="36">
        <f t="shared" si="30"/>
        <v>0.9974865195264383</v>
      </c>
      <c r="AE73" s="37">
        <f t="shared" si="31"/>
        <v>0.99745574081403032</v>
      </c>
      <c r="AF73" s="37">
        <f t="shared" si="32"/>
        <v>1.0001796848444418</v>
      </c>
      <c r="AG73" s="37">
        <f t="shared" si="33"/>
        <v>1.0040343543858852</v>
      </c>
      <c r="AI73">
        <v>1</v>
      </c>
      <c r="AJ73">
        <f t="shared" si="40"/>
        <v>0.17400000000000002</v>
      </c>
      <c r="AK73">
        <v>0.08</v>
      </c>
      <c r="AL73" s="66">
        <f t="shared" si="34"/>
        <v>3.7190646687225394E-3</v>
      </c>
      <c r="AM73" s="67">
        <f t="shared" si="35"/>
        <v>7.7410249496226323E-3</v>
      </c>
      <c r="AN73" s="66">
        <f t="shared" si="36"/>
        <v>2.1012952215756163E-3</v>
      </c>
      <c r="AP73" s="39">
        <f t="shared" si="37"/>
        <v>3.7096024042759267E-3</v>
      </c>
      <c r="AQ73" s="39">
        <f t="shared" si="38"/>
        <v>7.7424158944865247E-3</v>
      </c>
      <c r="AR73" s="39">
        <f t="shared" si="39"/>
        <v>2.1097725911688194E-3</v>
      </c>
    </row>
    <row r="74" spans="1:44">
      <c r="A74">
        <v>6</v>
      </c>
      <c r="B74" s="68" t="s">
        <v>123</v>
      </c>
      <c r="C74" s="33">
        <v>8</v>
      </c>
      <c r="D74" s="33" t="s">
        <v>132</v>
      </c>
      <c r="E74" s="33">
        <v>0</v>
      </c>
      <c r="F74">
        <v>0.13800000000000001</v>
      </c>
      <c r="G74">
        <v>44.011000000000003</v>
      </c>
      <c r="H74">
        <v>2.1080000000000001</v>
      </c>
      <c r="I74">
        <v>20.544</v>
      </c>
      <c r="J74">
        <v>21.38</v>
      </c>
      <c r="K74" t="s">
        <v>95</v>
      </c>
      <c r="L74" s="33">
        <v>1553.9</v>
      </c>
      <c r="M74" s="33" t="s">
        <v>59</v>
      </c>
      <c r="N74" s="33" t="s">
        <v>133</v>
      </c>
      <c r="O74">
        <v>0.76178389999999996</v>
      </c>
      <c r="P74">
        <v>0.73896700000000004</v>
      </c>
      <c r="Q74">
        <v>0.42796810000000002</v>
      </c>
      <c r="S74">
        <v>0.76163539999999996</v>
      </c>
      <c r="T74">
        <v>0.73597829999999997</v>
      </c>
      <c r="U74">
        <v>0.4290465</v>
      </c>
      <c r="AA74" s="34">
        <f t="shared" si="28"/>
        <v>1.0001949751810382</v>
      </c>
      <c r="AB74" s="35">
        <f t="shared" si="29"/>
        <v>1.0040608534246187</v>
      </c>
      <c r="AC74" s="36">
        <f t="shared" si="30"/>
        <v>0.9974865195264383</v>
      </c>
      <c r="AE74" s="37">
        <f t="shared" si="31"/>
        <v>0.99745574081403032</v>
      </c>
      <c r="AF74" s="37">
        <f t="shared" si="32"/>
        <v>1.0001796848444418</v>
      </c>
      <c r="AG74" s="37">
        <f t="shared" si="33"/>
        <v>1.0040343543858852</v>
      </c>
      <c r="AI74">
        <v>1</v>
      </c>
      <c r="AJ74">
        <f t="shared" si="40"/>
        <v>0.17500000000000002</v>
      </c>
      <c r="AK74">
        <v>0.08</v>
      </c>
      <c r="AL74" s="66">
        <f t="shared" si="34"/>
        <v>3.7153901967713352E-3</v>
      </c>
      <c r="AM74" s="67">
        <f t="shared" si="35"/>
        <v>7.7410249496226323E-3</v>
      </c>
      <c r="AN74" s="66">
        <f t="shared" si="36"/>
        <v>2.1012952215756163E-3</v>
      </c>
      <c r="AP74" s="39">
        <f t="shared" si="37"/>
        <v>3.7059372811337381E-3</v>
      </c>
      <c r="AQ74" s="39">
        <f t="shared" si="38"/>
        <v>7.7424158944865247E-3</v>
      </c>
      <c r="AR74" s="39">
        <f t="shared" si="39"/>
        <v>2.1097725911688194E-3</v>
      </c>
    </row>
    <row r="75" spans="1:44">
      <c r="A75">
        <v>7</v>
      </c>
      <c r="B75" s="68" t="s">
        <v>123</v>
      </c>
      <c r="C75" s="33">
        <v>9</v>
      </c>
      <c r="D75" s="33" t="s">
        <v>134</v>
      </c>
      <c r="E75" s="33">
        <v>0</v>
      </c>
      <c r="F75">
        <v>0.13800000000000001</v>
      </c>
      <c r="G75">
        <v>44.011000000000003</v>
      </c>
      <c r="H75">
        <v>2.1080000000000001</v>
      </c>
      <c r="I75">
        <v>20.544</v>
      </c>
      <c r="J75">
        <v>21.38</v>
      </c>
      <c r="K75" t="s">
        <v>96</v>
      </c>
      <c r="L75" s="33">
        <v>1554.9</v>
      </c>
      <c r="M75" s="33" t="s">
        <v>59</v>
      </c>
      <c r="N75" s="33" t="s">
        <v>135</v>
      </c>
      <c r="O75">
        <v>0.76178389999999996</v>
      </c>
      <c r="P75">
        <v>0.73896700000000004</v>
      </c>
      <c r="Q75">
        <v>0.42796810000000002</v>
      </c>
      <c r="S75">
        <v>0.76163539999999996</v>
      </c>
      <c r="T75">
        <v>0.73597829999999997</v>
      </c>
      <c r="U75">
        <v>0.4290465</v>
      </c>
      <c r="AA75" s="34">
        <f t="shared" si="28"/>
        <v>1.0001949751810382</v>
      </c>
      <c r="AB75" s="35">
        <f t="shared" si="29"/>
        <v>1.0040608534246187</v>
      </c>
      <c r="AC75" s="36">
        <f t="shared" si="30"/>
        <v>0.9974865195264383</v>
      </c>
      <c r="AE75" s="37">
        <f t="shared" si="31"/>
        <v>0.99745574081403032</v>
      </c>
      <c r="AF75" s="37">
        <f t="shared" si="32"/>
        <v>1.0001796848444418</v>
      </c>
      <c r="AG75" s="37">
        <f t="shared" si="33"/>
        <v>1.0040343543858852</v>
      </c>
      <c r="AI75">
        <v>1</v>
      </c>
      <c r="AJ75">
        <f t="shared" si="40"/>
        <v>0.17600000000000002</v>
      </c>
      <c r="AK75">
        <v>0.08</v>
      </c>
      <c r="AL75" s="66">
        <f t="shared" si="34"/>
        <v>3.7117157517338592E-3</v>
      </c>
      <c r="AM75" s="67">
        <f t="shared" si="35"/>
        <v>7.7410249496226323E-3</v>
      </c>
      <c r="AN75" s="66">
        <f t="shared" si="36"/>
        <v>2.1012952215756163E-3</v>
      </c>
      <c r="AP75" s="39">
        <f t="shared" si="37"/>
        <v>3.7022721848368021E-3</v>
      </c>
      <c r="AQ75" s="39">
        <f t="shared" si="38"/>
        <v>7.7424158944865247E-3</v>
      </c>
      <c r="AR75" s="39">
        <f t="shared" si="39"/>
        <v>2.1097725911688194E-3</v>
      </c>
    </row>
    <row r="76" spans="1:44">
      <c r="A76">
        <v>8</v>
      </c>
      <c r="B76" s="68" t="s">
        <v>123</v>
      </c>
      <c r="C76" s="33">
        <v>10</v>
      </c>
      <c r="D76" s="33" t="s">
        <v>136</v>
      </c>
      <c r="E76" s="33">
        <v>0</v>
      </c>
      <c r="F76">
        <v>0.13800000000000001</v>
      </c>
      <c r="G76">
        <v>44.011000000000003</v>
      </c>
      <c r="H76">
        <v>2.1080000000000001</v>
      </c>
      <c r="I76">
        <v>20.544</v>
      </c>
      <c r="J76">
        <v>21.38</v>
      </c>
      <c r="K76" t="s">
        <v>97</v>
      </c>
      <c r="L76" s="33">
        <v>1555.9</v>
      </c>
      <c r="M76" s="33" t="s">
        <v>59</v>
      </c>
      <c r="N76" s="33" t="s">
        <v>137</v>
      </c>
      <c r="O76">
        <v>0.76178389999999996</v>
      </c>
      <c r="P76">
        <v>0.73896700000000004</v>
      </c>
      <c r="Q76">
        <v>0.42796810000000002</v>
      </c>
      <c r="S76">
        <v>0.76163539999999996</v>
      </c>
      <c r="T76">
        <v>0.73597829999999997</v>
      </c>
      <c r="U76">
        <v>0.4290465</v>
      </c>
      <c r="AA76" s="34">
        <f t="shared" si="28"/>
        <v>1.0001949751810382</v>
      </c>
      <c r="AB76" s="35">
        <f t="shared" si="29"/>
        <v>1.0040608534246187</v>
      </c>
      <c r="AC76" s="36">
        <f t="shared" si="30"/>
        <v>0.9974865195264383</v>
      </c>
      <c r="AE76" s="37">
        <f t="shared" si="31"/>
        <v>0.99745574081403032</v>
      </c>
      <c r="AF76" s="37">
        <f t="shared" si="32"/>
        <v>1.0001796848444418</v>
      </c>
      <c r="AG76" s="37">
        <f t="shared" si="33"/>
        <v>1.0040343543858852</v>
      </c>
      <c r="AI76">
        <v>1</v>
      </c>
      <c r="AJ76">
        <f t="shared" si="40"/>
        <v>0.17700000000000002</v>
      </c>
      <c r="AK76">
        <v>0.08</v>
      </c>
      <c r="AL76" s="66">
        <f t="shared" si="34"/>
        <v>3.7080413336098138E-3</v>
      </c>
      <c r="AM76" s="67">
        <f t="shared" si="35"/>
        <v>7.7410249496226323E-3</v>
      </c>
      <c r="AN76" s="66">
        <f t="shared" si="36"/>
        <v>2.1012952215756163E-3</v>
      </c>
      <c r="AP76" s="39">
        <f t="shared" si="37"/>
        <v>3.6986071153848219E-3</v>
      </c>
      <c r="AQ76" s="39">
        <f t="shared" si="38"/>
        <v>7.7424158944865247E-3</v>
      </c>
      <c r="AR76" s="39">
        <f t="shared" si="39"/>
        <v>2.1097725911688194E-3</v>
      </c>
    </row>
    <row r="77" spans="1:44">
      <c r="A77">
        <v>9</v>
      </c>
      <c r="B77" s="68" t="s">
        <v>123</v>
      </c>
      <c r="C77" s="33">
        <v>11</v>
      </c>
      <c r="D77" s="33" t="s">
        <v>138</v>
      </c>
      <c r="E77" s="33">
        <v>0</v>
      </c>
      <c r="F77">
        <v>0.13800000000000001</v>
      </c>
      <c r="G77">
        <v>44.011000000000003</v>
      </c>
      <c r="H77">
        <v>2.1080000000000001</v>
      </c>
      <c r="I77">
        <v>20.544</v>
      </c>
      <c r="J77">
        <v>21.38</v>
      </c>
      <c r="K77" t="s">
        <v>98</v>
      </c>
      <c r="L77" s="33">
        <v>1556.9</v>
      </c>
      <c r="M77" s="33" t="s">
        <v>59</v>
      </c>
      <c r="N77" s="33" t="s">
        <v>139</v>
      </c>
      <c r="O77">
        <v>0.76178389999999996</v>
      </c>
      <c r="P77">
        <v>0.73896700000000004</v>
      </c>
      <c r="Q77">
        <v>0.42796810000000002</v>
      </c>
      <c r="S77">
        <v>0.76163539999999996</v>
      </c>
      <c r="T77">
        <v>0.73597829999999997</v>
      </c>
      <c r="U77">
        <v>0.4290465</v>
      </c>
      <c r="AA77" s="34">
        <f t="shared" si="28"/>
        <v>1.0001949751810382</v>
      </c>
      <c r="AB77" s="35">
        <f t="shared" si="29"/>
        <v>1.0040608534246187</v>
      </c>
      <c r="AC77" s="36">
        <f t="shared" si="30"/>
        <v>0.9974865195264383</v>
      </c>
      <c r="AE77" s="37">
        <f t="shared" si="31"/>
        <v>0.99745574081403032</v>
      </c>
      <c r="AF77" s="37">
        <f t="shared" si="32"/>
        <v>1.0001796848444418</v>
      </c>
      <c r="AG77" s="37">
        <f t="shared" si="33"/>
        <v>1.0040343543858852</v>
      </c>
      <c r="AI77">
        <v>1</v>
      </c>
      <c r="AJ77">
        <f t="shared" si="40"/>
        <v>0.17800000000000002</v>
      </c>
      <c r="AK77">
        <v>0.08</v>
      </c>
      <c r="AL77" s="66">
        <f t="shared" si="34"/>
        <v>3.7043669423989065E-3</v>
      </c>
      <c r="AM77" s="67">
        <f t="shared" si="35"/>
        <v>7.7410249496226323E-3</v>
      </c>
      <c r="AN77" s="66">
        <f t="shared" si="36"/>
        <v>2.1012952215756163E-3</v>
      </c>
      <c r="AP77" s="39">
        <f t="shared" si="37"/>
        <v>3.6949420727775055E-3</v>
      </c>
      <c r="AQ77" s="39">
        <f t="shared" si="38"/>
        <v>7.7424158944865247E-3</v>
      </c>
      <c r="AR77" s="39">
        <f t="shared" si="39"/>
        <v>2.1097725911688194E-3</v>
      </c>
    </row>
    <row r="78" spans="1:44">
      <c r="A78">
        <v>10</v>
      </c>
      <c r="B78" s="68" t="s">
        <v>123</v>
      </c>
      <c r="C78" s="33">
        <v>12</v>
      </c>
      <c r="D78" s="33" t="s">
        <v>140</v>
      </c>
      <c r="E78" s="33">
        <v>0</v>
      </c>
      <c r="F78">
        <v>0.13800000000000001</v>
      </c>
      <c r="G78">
        <v>44.011000000000003</v>
      </c>
      <c r="H78">
        <v>2.1080000000000001</v>
      </c>
      <c r="I78">
        <v>20.544</v>
      </c>
      <c r="J78">
        <v>21.38</v>
      </c>
      <c r="K78" t="s">
        <v>99</v>
      </c>
      <c r="L78" s="33">
        <v>1557.9</v>
      </c>
      <c r="M78" s="33" t="s">
        <v>59</v>
      </c>
      <c r="N78" s="33" t="s">
        <v>141</v>
      </c>
      <c r="O78">
        <v>0.76178389999999996</v>
      </c>
      <c r="P78">
        <v>0.73896700000000004</v>
      </c>
      <c r="Q78">
        <v>0.42796810000000002</v>
      </c>
      <c r="S78">
        <v>0.76163539999999996</v>
      </c>
      <c r="T78">
        <v>0.73597829999999997</v>
      </c>
      <c r="U78">
        <v>0.4290465</v>
      </c>
      <c r="AA78" s="34">
        <f t="shared" si="28"/>
        <v>1.0001949751810382</v>
      </c>
      <c r="AB78" s="35">
        <f t="shared" si="29"/>
        <v>1.0040608534246187</v>
      </c>
      <c r="AC78" s="36">
        <f t="shared" si="30"/>
        <v>0.9974865195264383</v>
      </c>
      <c r="AE78" s="37">
        <f t="shared" si="31"/>
        <v>0.99745574081403032</v>
      </c>
      <c r="AF78" s="37">
        <f t="shared" si="32"/>
        <v>1.0001796848444418</v>
      </c>
      <c r="AG78" s="37">
        <f t="shared" si="33"/>
        <v>1.0040343543858852</v>
      </c>
      <c r="AI78">
        <v>1</v>
      </c>
      <c r="AJ78">
        <f t="shared" si="40"/>
        <v>0.17900000000000002</v>
      </c>
      <c r="AK78">
        <v>0.08</v>
      </c>
      <c r="AL78" s="66">
        <f t="shared" si="34"/>
        <v>3.7006925781008387E-3</v>
      </c>
      <c r="AM78" s="67">
        <f t="shared" si="35"/>
        <v>7.7410249496226323E-3</v>
      </c>
      <c r="AN78" s="66">
        <f t="shared" si="36"/>
        <v>2.1012952215756163E-3</v>
      </c>
      <c r="AP78" s="39">
        <f t="shared" si="37"/>
        <v>3.691277057014556E-3</v>
      </c>
      <c r="AQ78" s="39">
        <f t="shared" si="38"/>
        <v>7.7424158944865247E-3</v>
      </c>
      <c r="AR78" s="39">
        <f t="shared" si="39"/>
        <v>2.1097725911688194E-3</v>
      </c>
    </row>
    <row r="79" spans="1:44">
      <c r="A79">
        <v>11</v>
      </c>
      <c r="B79" s="68" t="s">
        <v>123</v>
      </c>
      <c r="C79" s="33">
        <v>13</v>
      </c>
      <c r="D79" s="33" t="s">
        <v>142</v>
      </c>
      <c r="E79" s="33">
        <v>0</v>
      </c>
      <c r="F79">
        <v>0.13800000000000001</v>
      </c>
      <c r="G79">
        <v>44.011000000000003</v>
      </c>
      <c r="H79">
        <v>2.1080000000000001</v>
      </c>
      <c r="I79">
        <v>20.544</v>
      </c>
      <c r="J79">
        <v>21.38</v>
      </c>
      <c r="K79" t="s">
        <v>100</v>
      </c>
      <c r="L79" s="33">
        <v>1558.9</v>
      </c>
      <c r="M79" s="33" t="s">
        <v>59</v>
      </c>
      <c r="N79" s="33" t="s">
        <v>143</v>
      </c>
      <c r="O79">
        <v>0.76178389999999996</v>
      </c>
      <c r="P79">
        <v>0.73896700000000004</v>
      </c>
      <c r="Q79">
        <v>0.42796810000000002</v>
      </c>
      <c r="S79">
        <v>0.76163539999999996</v>
      </c>
      <c r="T79">
        <v>0.73597829999999997</v>
      </c>
      <c r="U79">
        <v>0.4290465</v>
      </c>
      <c r="AA79" s="34">
        <f t="shared" si="28"/>
        <v>1.0001949751810382</v>
      </c>
      <c r="AB79" s="35">
        <f t="shared" si="29"/>
        <v>1.0040608534246187</v>
      </c>
      <c r="AC79" s="36">
        <f t="shared" si="30"/>
        <v>0.9974865195264383</v>
      </c>
      <c r="AE79" s="37">
        <f t="shared" si="31"/>
        <v>0.99745574081403032</v>
      </c>
      <c r="AF79" s="37">
        <f t="shared" si="32"/>
        <v>1.0001796848444418</v>
      </c>
      <c r="AG79" s="37">
        <f t="shared" si="33"/>
        <v>1.0040343543858852</v>
      </c>
      <c r="AI79">
        <v>1</v>
      </c>
      <c r="AJ79">
        <f t="shared" si="40"/>
        <v>0.18000000000000002</v>
      </c>
      <c r="AK79">
        <v>0.08</v>
      </c>
      <c r="AL79" s="66">
        <f t="shared" si="34"/>
        <v>3.6970182407153156E-3</v>
      </c>
      <c r="AM79" s="67">
        <f t="shared" si="35"/>
        <v>7.7410249496226323E-3</v>
      </c>
      <c r="AN79" s="66">
        <f t="shared" si="36"/>
        <v>2.1012952215756163E-3</v>
      </c>
      <c r="AP79" s="39">
        <f t="shared" si="37"/>
        <v>3.6876120680956782E-3</v>
      </c>
      <c r="AQ79" s="39">
        <f t="shared" si="38"/>
        <v>7.7424158944865247E-3</v>
      </c>
      <c r="AR79" s="39">
        <f t="shared" si="39"/>
        <v>2.1097725911688194E-3</v>
      </c>
    </row>
    <row r="80" spans="1:44">
      <c r="A80">
        <v>12</v>
      </c>
      <c r="B80" s="68" t="s">
        <v>123</v>
      </c>
      <c r="C80" s="33">
        <v>14</v>
      </c>
      <c r="D80" s="33" t="s">
        <v>144</v>
      </c>
      <c r="E80" s="33">
        <v>0</v>
      </c>
      <c r="F80">
        <v>0.13800000000000001</v>
      </c>
      <c r="G80">
        <v>44.011000000000003</v>
      </c>
      <c r="H80">
        <v>2.1080000000000001</v>
      </c>
      <c r="I80">
        <v>20.544</v>
      </c>
      <c r="J80">
        <v>21.38</v>
      </c>
      <c r="K80" t="s">
        <v>101</v>
      </c>
      <c r="L80" s="33">
        <v>1559.9</v>
      </c>
      <c r="M80" s="33" t="s">
        <v>59</v>
      </c>
      <c r="N80" s="33" t="s">
        <v>145</v>
      </c>
      <c r="O80">
        <v>0.76178389999999996</v>
      </c>
      <c r="P80">
        <v>0.73896700000000004</v>
      </c>
      <c r="Q80">
        <v>0.42796810000000002</v>
      </c>
      <c r="S80">
        <v>0.76163539999999996</v>
      </c>
      <c r="T80">
        <v>0.73597829999999997</v>
      </c>
      <c r="U80">
        <v>0.4290465</v>
      </c>
      <c r="AA80" s="34">
        <f t="shared" si="28"/>
        <v>1.0001949751810382</v>
      </c>
      <c r="AB80" s="35">
        <f t="shared" si="29"/>
        <v>1.0040608534246187</v>
      </c>
      <c r="AC80" s="36">
        <f t="shared" si="30"/>
        <v>0.9974865195264383</v>
      </c>
      <c r="AE80" s="37">
        <f t="shared" si="31"/>
        <v>0.99745574081403032</v>
      </c>
      <c r="AF80" s="37">
        <f t="shared" si="32"/>
        <v>1.0001796848444418</v>
      </c>
      <c r="AG80" s="37">
        <f t="shared" si="33"/>
        <v>1.0040343543858852</v>
      </c>
      <c r="AI80">
        <v>2</v>
      </c>
      <c r="AJ80">
        <v>0.17</v>
      </c>
      <c r="AK80">
        <v>0.08</v>
      </c>
      <c r="AL80" s="66">
        <f t="shared" si="34"/>
        <v>3.7337628256705483E-3</v>
      </c>
      <c r="AM80" s="67">
        <f t="shared" si="35"/>
        <v>7.7410249496226323E-3</v>
      </c>
      <c r="AN80" s="66">
        <f t="shared" si="36"/>
        <v>2.1012952215756163E-3</v>
      </c>
      <c r="AP80" s="39">
        <f t="shared" si="37"/>
        <v>3.7242631653031039E-3</v>
      </c>
      <c r="AQ80" s="39">
        <f t="shared" si="38"/>
        <v>7.7424158944865247E-3</v>
      </c>
      <c r="AR80" s="39">
        <f t="shared" si="39"/>
        <v>2.1097725911688194E-3</v>
      </c>
    </row>
    <row r="81" spans="1:44">
      <c r="A81">
        <v>13</v>
      </c>
      <c r="B81" s="68" t="s">
        <v>123</v>
      </c>
      <c r="C81" s="33">
        <v>15</v>
      </c>
      <c r="D81" s="33" t="s">
        <v>146</v>
      </c>
      <c r="E81" s="33">
        <v>0</v>
      </c>
      <c r="F81">
        <v>0.13800000000000001</v>
      </c>
      <c r="G81">
        <v>44.011000000000003</v>
      </c>
      <c r="H81">
        <v>2.1080000000000001</v>
      </c>
      <c r="I81">
        <v>20.544</v>
      </c>
      <c r="J81">
        <v>21.38</v>
      </c>
      <c r="K81" t="s">
        <v>102</v>
      </c>
      <c r="L81" s="33">
        <v>1560.9</v>
      </c>
      <c r="M81" s="33" t="s">
        <v>59</v>
      </c>
      <c r="N81" s="33" t="s">
        <v>147</v>
      </c>
      <c r="O81">
        <v>0.76178389999999996</v>
      </c>
      <c r="P81">
        <v>0.73896700000000004</v>
      </c>
      <c r="Q81">
        <v>0.42796810000000002</v>
      </c>
      <c r="S81">
        <v>0.76163539999999996</v>
      </c>
      <c r="T81">
        <v>0.73597829999999997</v>
      </c>
      <c r="U81">
        <v>0.4290465</v>
      </c>
      <c r="AA81" s="34">
        <f t="shared" si="28"/>
        <v>1.0001949751810382</v>
      </c>
      <c r="AB81" s="35">
        <f t="shared" si="29"/>
        <v>1.0040608534246187</v>
      </c>
      <c r="AC81" s="36">
        <f t="shared" si="30"/>
        <v>0.9974865195264383</v>
      </c>
      <c r="AE81" s="37">
        <f t="shared" si="31"/>
        <v>0.99745574081403032</v>
      </c>
      <c r="AF81" s="37">
        <f t="shared" si="32"/>
        <v>1.0001796848444418</v>
      </c>
      <c r="AG81" s="37">
        <f t="shared" si="33"/>
        <v>1.0040343543858852</v>
      </c>
      <c r="AI81">
        <v>2</v>
      </c>
      <c r="AJ81">
        <v>0.17</v>
      </c>
      <c r="AK81">
        <f>AK80-0.001</f>
        <v>7.9000000000000001E-2</v>
      </c>
      <c r="AL81" s="66">
        <f t="shared" si="34"/>
        <v>3.7300888706502788E-3</v>
      </c>
      <c r="AM81" s="67">
        <f t="shared" si="35"/>
        <v>7.7410249496226323E-3</v>
      </c>
      <c r="AN81" s="66">
        <f t="shared" si="36"/>
        <v>2.1012952215756163E-3</v>
      </c>
      <c r="AP81" s="39">
        <f t="shared" si="37"/>
        <v>3.7205985577766433E-3</v>
      </c>
      <c r="AQ81" s="39">
        <f t="shared" si="38"/>
        <v>7.7424158944865247E-3</v>
      </c>
      <c r="AR81" s="39">
        <f t="shared" si="39"/>
        <v>2.1097725911688194E-3</v>
      </c>
    </row>
    <row r="82" spans="1:44">
      <c r="A82">
        <v>14</v>
      </c>
      <c r="B82" s="68" t="s">
        <v>123</v>
      </c>
      <c r="C82" s="33">
        <v>16</v>
      </c>
      <c r="D82" s="33" t="s">
        <v>148</v>
      </c>
      <c r="E82" s="33">
        <v>0</v>
      </c>
      <c r="F82">
        <v>0.13800000000000001</v>
      </c>
      <c r="G82">
        <v>44.011000000000003</v>
      </c>
      <c r="H82">
        <v>2.1080000000000001</v>
      </c>
      <c r="I82">
        <v>20.544</v>
      </c>
      <c r="J82">
        <v>21.38</v>
      </c>
      <c r="K82" t="s">
        <v>103</v>
      </c>
      <c r="L82" s="33">
        <v>1561.9</v>
      </c>
      <c r="M82" s="33" t="s">
        <v>59</v>
      </c>
      <c r="N82" s="33" t="s">
        <v>149</v>
      </c>
      <c r="O82">
        <v>0.76178389999999996</v>
      </c>
      <c r="P82">
        <v>0.73896700000000004</v>
      </c>
      <c r="Q82">
        <v>0.42796810000000002</v>
      </c>
      <c r="S82">
        <v>0.76163539999999996</v>
      </c>
      <c r="T82">
        <v>0.73597829999999997</v>
      </c>
      <c r="U82">
        <v>0.4290465</v>
      </c>
      <c r="AA82" s="34">
        <f t="shared" si="28"/>
        <v>1.0001949751810382</v>
      </c>
      <c r="AB82" s="35">
        <f t="shared" si="29"/>
        <v>1.0040608534246187</v>
      </c>
      <c r="AC82" s="36">
        <f t="shared" si="30"/>
        <v>0.9974865195264383</v>
      </c>
      <c r="AE82" s="37">
        <f t="shared" si="31"/>
        <v>0.99745574081403032</v>
      </c>
      <c r="AF82" s="37">
        <f t="shared" si="32"/>
        <v>1.0001796848444418</v>
      </c>
      <c r="AG82" s="37">
        <f t="shared" si="33"/>
        <v>1.0040343543858852</v>
      </c>
      <c r="AI82">
        <v>2</v>
      </c>
      <c r="AJ82">
        <v>0.17</v>
      </c>
      <c r="AK82">
        <f t="shared" ref="AK82:AK90" si="41">AK81-0.001</f>
        <v>7.8E-2</v>
      </c>
      <c r="AL82" s="66">
        <f t="shared" si="34"/>
        <v>3.7264149425357725E-3</v>
      </c>
      <c r="AM82" s="67">
        <f t="shared" si="35"/>
        <v>7.7410249496226323E-3</v>
      </c>
      <c r="AN82" s="66">
        <f t="shared" si="36"/>
        <v>2.1012952215756163E-3</v>
      </c>
      <c r="AP82" s="39">
        <f t="shared" si="37"/>
        <v>3.7169339770874912E-3</v>
      </c>
      <c r="AQ82" s="39">
        <f t="shared" si="38"/>
        <v>7.7424158944865247E-3</v>
      </c>
      <c r="AR82" s="39">
        <f t="shared" si="39"/>
        <v>2.1097725911688194E-3</v>
      </c>
    </row>
    <row r="83" spans="1:44">
      <c r="A83">
        <v>15</v>
      </c>
      <c r="B83" s="68" t="s">
        <v>123</v>
      </c>
      <c r="C83" s="33">
        <v>17</v>
      </c>
      <c r="D83" s="33" t="s">
        <v>150</v>
      </c>
      <c r="E83" s="33">
        <v>0</v>
      </c>
      <c r="F83">
        <v>0.13800000000000001</v>
      </c>
      <c r="G83">
        <v>44.011000000000003</v>
      </c>
      <c r="H83">
        <v>2.1080000000000001</v>
      </c>
      <c r="I83">
        <v>20.544</v>
      </c>
      <c r="J83">
        <v>21.38</v>
      </c>
      <c r="K83" t="s">
        <v>104</v>
      </c>
      <c r="L83" s="33">
        <v>1562.9</v>
      </c>
      <c r="M83" s="33" t="s">
        <v>59</v>
      </c>
      <c r="N83" s="33" t="s">
        <v>151</v>
      </c>
      <c r="O83">
        <v>0.76178389999999996</v>
      </c>
      <c r="P83">
        <v>0.73896700000000004</v>
      </c>
      <c r="Q83">
        <v>0.42796810000000002</v>
      </c>
      <c r="S83">
        <v>0.76163539999999996</v>
      </c>
      <c r="T83">
        <v>0.73597829999999997</v>
      </c>
      <c r="U83">
        <v>0.4290465</v>
      </c>
      <c r="AA83" s="34">
        <f t="shared" si="28"/>
        <v>1.0001949751810382</v>
      </c>
      <c r="AB83" s="35">
        <f t="shared" si="29"/>
        <v>1.0040608534246187</v>
      </c>
      <c r="AC83" s="36">
        <f t="shared" si="30"/>
        <v>0.9974865195264383</v>
      </c>
      <c r="AE83" s="37">
        <f t="shared" si="31"/>
        <v>0.99745574081403032</v>
      </c>
      <c r="AF83" s="37">
        <f t="shared" si="32"/>
        <v>1.0001796848444418</v>
      </c>
      <c r="AG83" s="37">
        <f t="shared" si="33"/>
        <v>1.0040343543858852</v>
      </c>
      <c r="AI83">
        <v>2</v>
      </c>
      <c r="AJ83">
        <v>0.17</v>
      </c>
      <c r="AK83">
        <f t="shared" si="41"/>
        <v>7.6999999999999999E-2</v>
      </c>
      <c r="AL83" s="66">
        <f t="shared" si="34"/>
        <v>3.722741041326731E-3</v>
      </c>
      <c r="AM83" s="67">
        <f t="shared" si="35"/>
        <v>7.7410249496226323E-3</v>
      </c>
      <c r="AN83" s="66">
        <f t="shared" si="36"/>
        <v>2.1012952215756163E-3</v>
      </c>
      <c r="AP83" s="39">
        <f t="shared" si="37"/>
        <v>3.7132694232353491E-3</v>
      </c>
      <c r="AQ83" s="39">
        <f t="shared" si="38"/>
        <v>7.7424158944865247E-3</v>
      </c>
      <c r="AR83" s="39">
        <f t="shared" si="39"/>
        <v>2.1097725911688194E-3</v>
      </c>
    </row>
    <row r="84" spans="1:44">
      <c r="A84">
        <v>16</v>
      </c>
      <c r="B84" s="68" t="s">
        <v>123</v>
      </c>
      <c r="C84" s="33">
        <v>18</v>
      </c>
      <c r="D84" s="33" t="s">
        <v>152</v>
      </c>
      <c r="E84" s="33">
        <v>0</v>
      </c>
      <c r="F84">
        <v>0.13800000000000001</v>
      </c>
      <c r="G84">
        <v>44.011000000000003</v>
      </c>
      <c r="H84">
        <v>2.1080000000000001</v>
      </c>
      <c r="I84">
        <v>20.544</v>
      </c>
      <c r="J84">
        <v>21.38</v>
      </c>
      <c r="K84" t="s">
        <v>105</v>
      </c>
      <c r="L84" s="33">
        <v>1563.9</v>
      </c>
      <c r="M84" s="33" t="s">
        <v>59</v>
      </c>
      <c r="N84" s="33" t="s">
        <v>153</v>
      </c>
      <c r="O84">
        <v>0.76178389999999996</v>
      </c>
      <c r="P84">
        <v>0.73896700000000004</v>
      </c>
      <c r="Q84">
        <v>0.42796810000000002</v>
      </c>
      <c r="S84">
        <v>0.76163539999999996</v>
      </c>
      <c r="T84">
        <v>0.73597829999999997</v>
      </c>
      <c r="U84">
        <v>0.4290465</v>
      </c>
      <c r="AA84" s="34">
        <f t="shared" si="28"/>
        <v>1.0001949751810382</v>
      </c>
      <c r="AB84" s="35">
        <f t="shared" si="29"/>
        <v>1.0040608534246187</v>
      </c>
      <c r="AC84" s="36">
        <f t="shared" si="30"/>
        <v>0.9974865195264383</v>
      </c>
      <c r="AE84" s="37">
        <f t="shared" si="31"/>
        <v>0.99745574081403032</v>
      </c>
      <c r="AF84" s="37">
        <f t="shared" si="32"/>
        <v>1.0001796848444418</v>
      </c>
      <c r="AG84" s="37">
        <f t="shared" si="33"/>
        <v>1.0040343543858852</v>
      </c>
      <c r="AI84">
        <v>2</v>
      </c>
      <c r="AJ84">
        <v>0.17</v>
      </c>
      <c r="AK84">
        <f t="shared" si="41"/>
        <v>7.5999999999999998E-2</v>
      </c>
      <c r="AL84" s="66">
        <f t="shared" si="34"/>
        <v>3.7190671670228608E-3</v>
      </c>
      <c r="AM84" s="67">
        <f t="shared" si="35"/>
        <v>7.7410249496226323E-3</v>
      </c>
      <c r="AN84" s="66">
        <f t="shared" si="36"/>
        <v>2.1012952215756163E-3</v>
      </c>
      <c r="AP84" s="39">
        <f t="shared" si="37"/>
        <v>3.7096048962199247E-3</v>
      </c>
      <c r="AQ84" s="39">
        <f t="shared" si="38"/>
        <v>7.7424158944865247E-3</v>
      </c>
      <c r="AR84" s="39">
        <f t="shared" si="39"/>
        <v>2.1097725911688194E-3</v>
      </c>
    </row>
    <row r="85" spans="1:44">
      <c r="A85">
        <v>17</v>
      </c>
      <c r="B85" s="68" t="s">
        <v>123</v>
      </c>
      <c r="C85" s="33">
        <v>19</v>
      </c>
      <c r="D85" s="33" t="s">
        <v>154</v>
      </c>
      <c r="E85" s="33">
        <v>0</v>
      </c>
      <c r="F85">
        <v>0.13800000000000001</v>
      </c>
      <c r="G85">
        <v>44.011000000000003</v>
      </c>
      <c r="H85">
        <v>2.1080000000000001</v>
      </c>
      <c r="I85">
        <v>20.544</v>
      </c>
      <c r="J85">
        <v>21.38</v>
      </c>
      <c r="K85" t="s">
        <v>106</v>
      </c>
      <c r="L85" s="33">
        <v>1564.9</v>
      </c>
      <c r="M85" s="33" t="s">
        <v>59</v>
      </c>
      <c r="N85" s="33" t="s">
        <v>155</v>
      </c>
      <c r="O85">
        <v>0.76178389999999996</v>
      </c>
      <c r="P85">
        <v>0.73896700000000004</v>
      </c>
      <c r="Q85">
        <v>0.42796810000000002</v>
      </c>
      <c r="S85">
        <v>0.76163539999999996</v>
      </c>
      <c r="T85">
        <v>0.73597829999999997</v>
      </c>
      <c r="U85">
        <v>0.4290465</v>
      </c>
      <c r="AA85" s="34">
        <f t="shared" si="28"/>
        <v>1.0001949751810382</v>
      </c>
      <c r="AB85" s="35">
        <f t="shared" si="29"/>
        <v>1.0040608534246187</v>
      </c>
      <c r="AC85" s="36">
        <f t="shared" si="30"/>
        <v>0.9974865195264383</v>
      </c>
      <c r="AE85" s="37">
        <f t="shared" si="31"/>
        <v>0.99745574081403032</v>
      </c>
      <c r="AF85" s="37">
        <f t="shared" si="32"/>
        <v>1.0001796848444418</v>
      </c>
      <c r="AG85" s="37">
        <f t="shared" si="33"/>
        <v>1.0040343543858852</v>
      </c>
      <c r="AI85">
        <v>2</v>
      </c>
      <c r="AJ85">
        <v>0.17</v>
      </c>
      <c r="AK85">
        <f t="shared" si="41"/>
        <v>7.4999999999999997E-2</v>
      </c>
      <c r="AL85" s="66">
        <f t="shared" si="34"/>
        <v>3.7153933196238647E-3</v>
      </c>
      <c r="AM85" s="67">
        <f t="shared" si="35"/>
        <v>7.7410249496226323E-3</v>
      </c>
      <c r="AN85" s="66">
        <f t="shared" si="36"/>
        <v>2.1012952215756163E-3</v>
      </c>
      <c r="AP85" s="39">
        <f t="shared" si="37"/>
        <v>3.7059403960409214E-3</v>
      </c>
      <c r="AQ85" s="39">
        <f t="shared" si="38"/>
        <v>7.7424158944865247E-3</v>
      </c>
      <c r="AR85" s="39">
        <f t="shared" si="39"/>
        <v>2.1097725911688194E-3</v>
      </c>
    </row>
    <row r="86" spans="1:44">
      <c r="A86">
        <v>18</v>
      </c>
      <c r="B86" s="68" t="s">
        <v>123</v>
      </c>
      <c r="C86" s="33">
        <v>20</v>
      </c>
      <c r="D86" s="33" t="s">
        <v>156</v>
      </c>
      <c r="E86" s="33">
        <v>0</v>
      </c>
      <c r="F86">
        <v>0.13800000000000001</v>
      </c>
      <c r="G86">
        <v>44.011000000000003</v>
      </c>
      <c r="H86">
        <v>2.1080000000000001</v>
      </c>
      <c r="I86">
        <v>20.544</v>
      </c>
      <c r="J86">
        <v>21.38</v>
      </c>
      <c r="K86" t="s">
        <v>107</v>
      </c>
      <c r="L86" s="33">
        <v>1565.9</v>
      </c>
      <c r="M86" s="33" t="s">
        <v>59</v>
      </c>
      <c r="N86" s="33" t="s">
        <v>157</v>
      </c>
      <c r="O86">
        <v>0.76178389999999996</v>
      </c>
      <c r="P86">
        <v>0.73896700000000004</v>
      </c>
      <c r="Q86">
        <v>0.42796810000000002</v>
      </c>
      <c r="S86">
        <v>0.76163539999999996</v>
      </c>
      <c r="T86">
        <v>0.73597829999999997</v>
      </c>
      <c r="U86">
        <v>0.4290465</v>
      </c>
      <c r="AA86" s="34">
        <f t="shared" si="28"/>
        <v>1.0001949751810382</v>
      </c>
      <c r="AB86" s="35">
        <f t="shared" si="29"/>
        <v>1.0040608534246187</v>
      </c>
      <c r="AC86" s="36">
        <f t="shared" si="30"/>
        <v>0.9974865195264383</v>
      </c>
      <c r="AE86" s="37">
        <f t="shared" si="31"/>
        <v>0.99745574081403032</v>
      </c>
      <c r="AF86" s="37">
        <f t="shared" si="32"/>
        <v>1.0001796848444418</v>
      </c>
      <c r="AG86" s="37">
        <f t="shared" si="33"/>
        <v>1.0040343543858852</v>
      </c>
      <c r="AI86">
        <v>2</v>
      </c>
      <c r="AJ86">
        <v>0.17</v>
      </c>
      <c r="AK86">
        <f t="shared" si="41"/>
        <v>7.3999999999999996E-2</v>
      </c>
      <c r="AL86" s="66">
        <f t="shared" si="34"/>
        <v>3.7117194991294492E-3</v>
      </c>
      <c r="AM86" s="67">
        <f t="shared" si="35"/>
        <v>7.7410249496226323E-3</v>
      </c>
      <c r="AN86" s="66">
        <f t="shared" si="36"/>
        <v>2.1012952215756163E-3</v>
      </c>
      <c r="AP86" s="39">
        <f t="shared" si="37"/>
        <v>3.7022759226980461E-3</v>
      </c>
      <c r="AQ86" s="39">
        <f t="shared" si="38"/>
        <v>7.7424158944865247E-3</v>
      </c>
      <c r="AR86" s="39">
        <f t="shared" si="39"/>
        <v>2.1097725911688194E-3</v>
      </c>
    </row>
    <row r="87" spans="1:44">
      <c r="A87">
        <v>19</v>
      </c>
      <c r="B87" s="68" t="s">
        <v>123</v>
      </c>
      <c r="C87" s="33">
        <v>21</v>
      </c>
      <c r="D87" s="33" t="s">
        <v>158</v>
      </c>
      <c r="E87" s="33">
        <v>0</v>
      </c>
      <c r="F87">
        <v>0.13800000000000001</v>
      </c>
      <c r="G87">
        <v>44.011000000000003</v>
      </c>
      <c r="H87">
        <v>2.1080000000000001</v>
      </c>
      <c r="I87">
        <v>20.544</v>
      </c>
      <c r="J87">
        <v>21.38</v>
      </c>
      <c r="K87" t="s">
        <v>108</v>
      </c>
      <c r="L87" s="33">
        <v>1566.9</v>
      </c>
      <c r="M87" s="33" t="s">
        <v>59</v>
      </c>
      <c r="N87" s="33" t="s">
        <v>159</v>
      </c>
      <c r="O87">
        <v>0.76178389999999996</v>
      </c>
      <c r="P87">
        <v>0.73896700000000004</v>
      </c>
      <c r="Q87">
        <v>0.42796810000000002</v>
      </c>
      <c r="S87">
        <v>0.76163539999999996</v>
      </c>
      <c r="T87">
        <v>0.73597829999999997</v>
      </c>
      <c r="U87">
        <v>0.4290465</v>
      </c>
      <c r="AA87" s="34">
        <f t="shared" si="28"/>
        <v>1.0001949751810382</v>
      </c>
      <c r="AB87" s="35">
        <f t="shared" si="29"/>
        <v>1.0040608534246187</v>
      </c>
      <c r="AC87" s="36">
        <f t="shared" si="30"/>
        <v>0.9974865195264383</v>
      </c>
      <c r="AE87" s="37">
        <f t="shared" si="31"/>
        <v>0.99745574081403032</v>
      </c>
      <c r="AF87" s="37">
        <f t="shared" si="32"/>
        <v>1.0001796848444418</v>
      </c>
      <c r="AG87" s="37">
        <f t="shared" si="33"/>
        <v>1.0040343543858852</v>
      </c>
      <c r="AI87">
        <v>2</v>
      </c>
      <c r="AJ87">
        <v>0.17</v>
      </c>
      <c r="AK87">
        <f t="shared" si="41"/>
        <v>7.2999999999999995E-2</v>
      </c>
      <c r="AL87" s="66">
        <f t="shared" si="34"/>
        <v>3.7080457055393163E-3</v>
      </c>
      <c r="AM87" s="67">
        <f t="shared" si="35"/>
        <v>7.7410249496226323E-3</v>
      </c>
      <c r="AN87" s="66">
        <f t="shared" si="36"/>
        <v>2.1012952215756163E-3</v>
      </c>
      <c r="AP87" s="39">
        <f t="shared" si="37"/>
        <v>3.6986114761910025E-3</v>
      </c>
      <c r="AQ87" s="39">
        <f t="shared" si="38"/>
        <v>7.7424158944865247E-3</v>
      </c>
      <c r="AR87" s="39">
        <f t="shared" si="39"/>
        <v>2.1097725911688194E-3</v>
      </c>
    </row>
    <row r="88" spans="1:44">
      <c r="A88">
        <v>20</v>
      </c>
      <c r="B88" s="68" t="s">
        <v>123</v>
      </c>
      <c r="C88" s="33">
        <v>22</v>
      </c>
      <c r="D88" s="33" t="s">
        <v>160</v>
      </c>
      <c r="E88" s="33">
        <v>0</v>
      </c>
      <c r="F88">
        <v>0.13800000000000001</v>
      </c>
      <c r="G88">
        <v>44.011000000000003</v>
      </c>
      <c r="H88">
        <v>2.1080000000000001</v>
      </c>
      <c r="I88">
        <v>20.544</v>
      </c>
      <c r="J88">
        <v>21.38</v>
      </c>
      <c r="K88" t="s">
        <v>109</v>
      </c>
      <c r="L88" s="33">
        <v>1567.9</v>
      </c>
      <c r="M88" s="33" t="s">
        <v>59</v>
      </c>
      <c r="N88" s="33" t="s">
        <v>161</v>
      </c>
      <c r="O88">
        <v>0.76178389999999996</v>
      </c>
      <c r="P88">
        <v>0.73896700000000004</v>
      </c>
      <c r="Q88">
        <v>0.42796810000000002</v>
      </c>
      <c r="S88">
        <v>0.76163539999999996</v>
      </c>
      <c r="T88">
        <v>0.73597829999999997</v>
      </c>
      <c r="U88">
        <v>0.4290465</v>
      </c>
      <c r="AA88" s="34">
        <f t="shared" si="28"/>
        <v>1.0001949751810382</v>
      </c>
      <c r="AB88" s="35">
        <f t="shared" si="29"/>
        <v>1.0040608534246187</v>
      </c>
      <c r="AC88" s="36">
        <f t="shared" si="30"/>
        <v>0.9974865195264383</v>
      </c>
      <c r="AE88" s="37">
        <f t="shared" si="31"/>
        <v>0.99745574081403032</v>
      </c>
      <c r="AF88" s="37">
        <f t="shared" si="32"/>
        <v>1.0001796848444418</v>
      </c>
      <c r="AG88" s="37">
        <f t="shared" si="33"/>
        <v>1.0040343543858852</v>
      </c>
      <c r="AI88">
        <v>2</v>
      </c>
      <c r="AJ88">
        <v>0.17</v>
      </c>
      <c r="AK88">
        <f t="shared" si="41"/>
        <v>7.1999999999999995E-2</v>
      </c>
      <c r="AL88" s="66">
        <f t="shared" si="34"/>
        <v>3.7043719388531729E-3</v>
      </c>
      <c r="AM88" s="67">
        <f t="shared" si="35"/>
        <v>7.7410249496226323E-3</v>
      </c>
      <c r="AN88" s="66">
        <f t="shared" si="36"/>
        <v>2.1012952215756163E-3</v>
      </c>
      <c r="AP88" s="39">
        <f t="shared" si="37"/>
        <v>3.6949470565194975E-3</v>
      </c>
      <c r="AQ88" s="39">
        <f t="shared" si="38"/>
        <v>7.7424158944865247E-3</v>
      </c>
      <c r="AR88" s="39">
        <f t="shared" si="39"/>
        <v>2.1097725911688194E-3</v>
      </c>
    </row>
    <row r="89" spans="1:44">
      <c r="A89">
        <v>21</v>
      </c>
      <c r="B89" s="68" t="s">
        <v>123</v>
      </c>
      <c r="C89" s="33">
        <v>23</v>
      </c>
      <c r="D89" s="33" t="s">
        <v>162</v>
      </c>
      <c r="E89" s="33">
        <v>0</v>
      </c>
      <c r="F89">
        <v>0.13800000000000001</v>
      </c>
      <c r="G89">
        <v>44.011000000000003</v>
      </c>
      <c r="H89">
        <v>2.1080000000000001</v>
      </c>
      <c r="I89">
        <v>20.544</v>
      </c>
      <c r="J89">
        <v>21.38</v>
      </c>
      <c r="K89" t="s">
        <v>110</v>
      </c>
      <c r="L89" s="33">
        <v>1568.9</v>
      </c>
      <c r="M89" s="33" t="s">
        <v>59</v>
      </c>
      <c r="N89" s="33" t="s">
        <v>163</v>
      </c>
      <c r="O89">
        <v>0.76178389999999996</v>
      </c>
      <c r="P89">
        <v>0.73896700000000004</v>
      </c>
      <c r="Q89">
        <v>0.42796810000000002</v>
      </c>
      <c r="S89">
        <v>0.76163539999999996</v>
      </c>
      <c r="T89">
        <v>0.73597829999999997</v>
      </c>
      <c r="U89">
        <v>0.4290465</v>
      </c>
      <c r="AA89" s="34">
        <f t="shared" si="28"/>
        <v>1.0001949751810382</v>
      </c>
      <c r="AB89" s="35">
        <f t="shared" si="29"/>
        <v>1.0040608534246187</v>
      </c>
      <c r="AC89" s="36">
        <f t="shared" si="30"/>
        <v>0.9974865195264383</v>
      </c>
      <c r="AE89" s="37">
        <f t="shared" si="31"/>
        <v>0.99745574081403032</v>
      </c>
      <c r="AF89" s="37">
        <f t="shared" si="32"/>
        <v>1.0001796848444418</v>
      </c>
      <c r="AG89" s="37">
        <f t="shared" si="33"/>
        <v>1.0040343543858852</v>
      </c>
      <c r="AI89">
        <v>2</v>
      </c>
      <c r="AJ89">
        <v>0.17</v>
      </c>
      <c r="AK89">
        <f t="shared" si="41"/>
        <v>7.0999999999999994E-2</v>
      </c>
      <c r="AL89" s="66">
        <f t="shared" si="34"/>
        <v>3.7006981990707214E-3</v>
      </c>
      <c r="AM89" s="67">
        <f t="shared" si="35"/>
        <v>7.7410249496226323E-3</v>
      </c>
      <c r="AN89" s="66">
        <f t="shared" si="36"/>
        <v>2.1012952215756163E-3</v>
      </c>
      <c r="AP89" s="39">
        <f t="shared" si="37"/>
        <v>3.6912826636832344E-3</v>
      </c>
      <c r="AQ89" s="39">
        <f t="shared" si="38"/>
        <v>7.7424158944865247E-3</v>
      </c>
      <c r="AR89" s="39">
        <f t="shared" si="39"/>
        <v>2.1097725911688194E-3</v>
      </c>
    </row>
    <row r="90" spans="1:44">
      <c r="A90">
        <v>22</v>
      </c>
      <c r="B90" s="68" t="s">
        <v>123</v>
      </c>
      <c r="C90" s="33">
        <v>24</v>
      </c>
      <c r="D90" s="33" t="s">
        <v>164</v>
      </c>
      <c r="E90" s="33">
        <v>0</v>
      </c>
      <c r="F90">
        <v>0.13800000000000001</v>
      </c>
      <c r="G90">
        <v>44.011000000000003</v>
      </c>
      <c r="H90">
        <v>2.1080000000000001</v>
      </c>
      <c r="I90">
        <v>20.544</v>
      </c>
      <c r="J90">
        <v>21.38</v>
      </c>
      <c r="K90" t="s">
        <v>111</v>
      </c>
      <c r="L90" s="33">
        <v>1569.9</v>
      </c>
      <c r="M90" s="33" t="s">
        <v>59</v>
      </c>
      <c r="N90" s="33" t="s">
        <v>165</v>
      </c>
      <c r="O90">
        <v>0.76178389999999996</v>
      </c>
      <c r="P90">
        <v>0.73896700000000004</v>
      </c>
      <c r="Q90">
        <v>0.42796810000000002</v>
      </c>
      <c r="S90">
        <v>0.76163539999999996</v>
      </c>
      <c r="T90">
        <v>0.73597829999999997</v>
      </c>
      <c r="U90">
        <v>0.4290465</v>
      </c>
      <c r="AA90" s="34">
        <f t="shared" si="28"/>
        <v>1.0001949751810382</v>
      </c>
      <c r="AB90" s="35">
        <f t="shared" si="29"/>
        <v>1.0040608534246187</v>
      </c>
      <c r="AC90" s="36">
        <f t="shared" si="30"/>
        <v>0.9974865195264383</v>
      </c>
      <c r="AE90" s="37">
        <f t="shared" si="31"/>
        <v>0.99745574081403032</v>
      </c>
      <c r="AF90" s="37">
        <f t="shared" si="32"/>
        <v>1.0001796848444418</v>
      </c>
      <c r="AG90" s="37">
        <f t="shared" si="33"/>
        <v>1.0040343543858852</v>
      </c>
      <c r="AI90">
        <v>2</v>
      </c>
      <c r="AJ90">
        <v>0.17</v>
      </c>
      <c r="AK90">
        <f t="shared" si="41"/>
        <v>6.9999999999999993E-2</v>
      </c>
      <c r="AL90" s="66">
        <f t="shared" si="34"/>
        <v>3.6970244861916678E-3</v>
      </c>
      <c r="AM90" s="67">
        <f t="shared" si="35"/>
        <v>7.7410249496226323E-3</v>
      </c>
      <c r="AN90" s="66">
        <f t="shared" si="36"/>
        <v>2.1012952215756163E-3</v>
      </c>
      <c r="AP90" s="39">
        <f t="shared" si="37"/>
        <v>3.6876182976819196E-3</v>
      </c>
      <c r="AQ90" s="39">
        <f t="shared" si="38"/>
        <v>7.7424158944865247E-3</v>
      </c>
      <c r="AR90" s="39">
        <f t="shared" si="39"/>
        <v>2.1097725911688194E-3</v>
      </c>
    </row>
    <row r="91" spans="1:44">
      <c r="A91">
        <v>23</v>
      </c>
      <c r="B91" s="68" t="s">
        <v>123</v>
      </c>
      <c r="C91" s="33">
        <v>25</v>
      </c>
      <c r="D91" s="33" t="s">
        <v>166</v>
      </c>
      <c r="E91" s="33">
        <v>0</v>
      </c>
      <c r="F91">
        <v>0.13800000000000001</v>
      </c>
      <c r="G91">
        <v>44.011000000000003</v>
      </c>
      <c r="H91">
        <v>2.1080000000000001</v>
      </c>
      <c r="I91">
        <v>20.544</v>
      </c>
      <c r="J91">
        <v>21.38</v>
      </c>
      <c r="K91" t="s">
        <v>112</v>
      </c>
      <c r="L91" s="33">
        <v>1570.9</v>
      </c>
      <c r="M91" s="33" t="s">
        <v>59</v>
      </c>
      <c r="N91" s="33" t="s">
        <v>167</v>
      </c>
      <c r="O91">
        <v>0.76178389999999996</v>
      </c>
      <c r="P91">
        <v>0.73896700000000004</v>
      </c>
      <c r="Q91">
        <v>0.42796810000000002</v>
      </c>
      <c r="S91">
        <v>0.76163539999999996</v>
      </c>
      <c r="T91">
        <v>0.73597829999999997</v>
      </c>
      <c r="U91">
        <v>0.4290465</v>
      </c>
      <c r="AA91" s="34">
        <f t="shared" si="28"/>
        <v>1.0001949751810382</v>
      </c>
      <c r="AB91" s="35">
        <f t="shared" si="29"/>
        <v>1.0040608534246187</v>
      </c>
      <c r="AC91" s="36">
        <f t="shared" si="30"/>
        <v>0.9974865195264383</v>
      </c>
      <c r="AE91" s="37">
        <f t="shared" si="31"/>
        <v>0.99745574081403032</v>
      </c>
      <c r="AF91" s="37">
        <f t="shared" si="32"/>
        <v>1.0001796848444418</v>
      </c>
      <c r="AG91" s="37">
        <f t="shared" si="33"/>
        <v>1.0040343543858852</v>
      </c>
      <c r="AI91">
        <v>3</v>
      </c>
      <c r="AJ91">
        <v>0.17</v>
      </c>
      <c r="AK91">
        <v>0.08</v>
      </c>
      <c r="AL91" s="66">
        <f t="shared" si="34"/>
        <v>3.7337628256705483E-3</v>
      </c>
      <c r="AM91" s="67">
        <f t="shared" si="35"/>
        <v>7.7410249496226323E-3</v>
      </c>
      <c r="AN91" s="66">
        <f t="shared" si="36"/>
        <v>2.1012952215756163E-3</v>
      </c>
      <c r="AP91" s="39">
        <f t="shared" si="37"/>
        <v>3.7242631653031039E-3</v>
      </c>
      <c r="AQ91" s="39">
        <f t="shared" si="38"/>
        <v>7.7424158944865247E-3</v>
      </c>
      <c r="AR91" s="39">
        <f t="shared" si="39"/>
        <v>2.1097725911688194E-3</v>
      </c>
    </row>
    <row r="92" spans="1:44">
      <c r="A92">
        <v>24</v>
      </c>
      <c r="B92" s="68" t="s">
        <v>123</v>
      </c>
      <c r="C92" s="33">
        <v>26</v>
      </c>
      <c r="D92" s="33" t="s">
        <v>168</v>
      </c>
      <c r="E92" s="33">
        <v>0</v>
      </c>
      <c r="F92">
        <v>0.13800000000000001</v>
      </c>
      <c r="G92">
        <v>44.011000000000003</v>
      </c>
      <c r="H92">
        <v>2.1080000000000001</v>
      </c>
      <c r="I92">
        <v>20.544</v>
      </c>
      <c r="J92">
        <v>21.38</v>
      </c>
      <c r="K92" t="s">
        <v>113</v>
      </c>
      <c r="L92" s="33">
        <v>1571.9</v>
      </c>
      <c r="M92" s="33" t="s">
        <v>59</v>
      </c>
      <c r="N92" s="33" t="s">
        <v>169</v>
      </c>
      <c r="O92">
        <v>0.76178389999999996</v>
      </c>
      <c r="P92">
        <v>0.73896700000000004</v>
      </c>
      <c r="Q92">
        <v>0.42796810000000002</v>
      </c>
      <c r="S92">
        <v>0.76163539999999996</v>
      </c>
      <c r="T92">
        <v>0.73597829999999997</v>
      </c>
      <c r="U92">
        <v>0.4290465</v>
      </c>
      <c r="AA92" s="34">
        <f t="shared" si="28"/>
        <v>1.0001949751810382</v>
      </c>
      <c r="AB92" s="35">
        <f t="shared" si="29"/>
        <v>1.0040608534246187</v>
      </c>
      <c r="AC92" s="36">
        <f t="shared" si="30"/>
        <v>0.9974865195264383</v>
      </c>
      <c r="AE92" s="37">
        <f t="shared" si="31"/>
        <v>0.99745574081403032</v>
      </c>
      <c r="AF92" s="37">
        <f t="shared" si="32"/>
        <v>1.0001796848444418</v>
      </c>
      <c r="AG92" s="37">
        <f t="shared" si="33"/>
        <v>1.0040343543858852</v>
      </c>
      <c r="AI92">
        <v>3</v>
      </c>
      <c r="AJ92">
        <f>AJ91+0.001</f>
        <v>0.17100000000000001</v>
      </c>
      <c r="AK92">
        <f>AK91-0.001</f>
        <v>7.9000000000000001E-2</v>
      </c>
      <c r="AL92" s="66">
        <f t="shared" si="34"/>
        <v>3.7264143179515426E-3</v>
      </c>
      <c r="AM92" s="67">
        <f t="shared" si="35"/>
        <v>7.7410249496226323E-3</v>
      </c>
      <c r="AN92" s="66">
        <f t="shared" si="36"/>
        <v>2.1012952215756163E-3</v>
      </c>
      <c r="AP92" s="39">
        <f t="shared" si="37"/>
        <v>3.7169333540923656E-3</v>
      </c>
      <c r="AQ92" s="39">
        <f t="shared" si="38"/>
        <v>7.7424158944865247E-3</v>
      </c>
      <c r="AR92" s="39">
        <f t="shared" si="39"/>
        <v>2.1097725911688194E-3</v>
      </c>
    </row>
    <row r="93" spans="1:44">
      <c r="A93">
        <v>25</v>
      </c>
      <c r="B93" s="68" t="s">
        <v>123</v>
      </c>
      <c r="C93" s="33">
        <v>27</v>
      </c>
      <c r="D93" s="33" t="s">
        <v>170</v>
      </c>
      <c r="E93" s="33">
        <v>0</v>
      </c>
      <c r="F93">
        <v>0.13800000000000001</v>
      </c>
      <c r="G93">
        <v>44.011000000000003</v>
      </c>
      <c r="H93">
        <v>2.1080000000000001</v>
      </c>
      <c r="I93">
        <v>20.544</v>
      </c>
      <c r="J93">
        <v>21.38</v>
      </c>
      <c r="K93" t="s">
        <v>114</v>
      </c>
      <c r="L93" s="33">
        <v>1572.9</v>
      </c>
      <c r="M93" s="33" t="s">
        <v>59</v>
      </c>
      <c r="N93" s="33" t="s">
        <v>171</v>
      </c>
      <c r="O93">
        <v>0.76178389999999996</v>
      </c>
      <c r="P93">
        <v>0.73896700000000004</v>
      </c>
      <c r="Q93">
        <v>0.42796810000000002</v>
      </c>
      <c r="S93">
        <v>0.76163539999999996</v>
      </c>
      <c r="T93">
        <v>0.73597829999999997</v>
      </c>
      <c r="U93">
        <v>0.4290465</v>
      </c>
      <c r="AA93" s="34">
        <f t="shared" si="28"/>
        <v>1.0001949751810382</v>
      </c>
      <c r="AB93" s="35">
        <f t="shared" si="29"/>
        <v>1.0040608534246187</v>
      </c>
      <c r="AC93" s="36">
        <f t="shared" si="30"/>
        <v>0.9974865195264383</v>
      </c>
      <c r="AE93" s="37">
        <f t="shared" si="31"/>
        <v>0.99745574081403032</v>
      </c>
      <c r="AF93" s="37">
        <f t="shared" si="32"/>
        <v>1.0001796848444418</v>
      </c>
      <c r="AG93" s="37">
        <f t="shared" si="33"/>
        <v>1.0040343543858852</v>
      </c>
      <c r="AI93">
        <v>3</v>
      </c>
      <c r="AJ93">
        <f t="shared" ref="AJ93:AJ101" si="42">AJ92+0.001</f>
        <v>0.17200000000000001</v>
      </c>
      <c r="AK93">
        <f t="shared" ref="AK93:AK101" si="43">AK92-0.001</f>
        <v>7.8E-2</v>
      </c>
      <c r="AL93" s="66">
        <f t="shared" si="34"/>
        <v>3.719065917872699E-3</v>
      </c>
      <c r="AM93" s="67">
        <f t="shared" si="35"/>
        <v>7.7410249496226323E-3</v>
      </c>
      <c r="AN93" s="66">
        <f t="shared" si="36"/>
        <v>2.1012952215756163E-3</v>
      </c>
      <c r="AP93" s="39">
        <f t="shared" si="37"/>
        <v>3.7096036502479246E-3</v>
      </c>
      <c r="AQ93" s="39">
        <f t="shared" si="38"/>
        <v>7.7424158944865247E-3</v>
      </c>
      <c r="AR93" s="39">
        <f t="shared" si="39"/>
        <v>2.1097725911688194E-3</v>
      </c>
    </row>
    <row r="94" spans="1:44">
      <c r="A94">
        <v>26</v>
      </c>
      <c r="B94" s="68" t="s">
        <v>123</v>
      </c>
      <c r="C94" s="33">
        <v>28</v>
      </c>
      <c r="D94" s="33" t="s">
        <v>172</v>
      </c>
      <c r="E94" s="33">
        <v>0</v>
      </c>
      <c r="F94">
        <v>0.13800000000000001</v>
      </c>
      <c r="G94">
        <v>44.011000000000003</v>
      </c>
      <c r="H94">
        <v>2.1080000000000001</v>
      </c>
      <c r="I94">
        <v>20.544</v>
      </c>
      <c r="J94">
        <v>21.38</v>
      </c>
      <c r="K94" t="s">
        <v>115</v>
      </c>
      <c r="L94" s="33">
        <v>1573.9</v>
      </c>
      <c r="M94" s="33" t="s">
        <v>59</v>
      </c>
      <c r="N94" s="33" t="s">
        <v>173</v>
      </c>
      <c r="O94">
        <v>0.76178389999999996</v>
      </c>
      <c r="P94">
        <v>0.73896700000000004</v>
      </c>
      <c r="Q94">
        <v>0.42796810000000002</v>
      </c>
      <c r="S94">
        <v>0.76163539999999996</v>
      </c>
      <c r="T94">
        <v>0.73597829999999997</v>
      </c>
      <c r="U94">
        <v>0.4290465</v>
      </c>
      <c r="AA94" s="34">
        <f t="shared" si="28"/>
        <v>1.0001949751810382</v>
      </c>
      <c r="AB94" s="35">
        <f t="shared" si="29"/>
        <v>1.0040608534246187</v>
      </c>
      <c r="AC94" s="36">
        <f t="shared" si="30"/>
        <v>0.9974865195264383</v>
      </c>
      <c r="AE94" s="37">
        <f t="shared" si="31"/>
        <v>0.99745574081403032</v>
      </c>
      <c r="AF94" s="37">
        <f t="shared" si="32"/>
        <v>1.0001796848444418</v>
      </c>
      <c r="AG94" s="37">
        <f t="shared" si="33"/>
        <v>1.0040343543858852</v>
      </c>
      <c r="AI94">
        <v>3</v>
      </c>
      <c r="AJ94">
        <f t="shared" si="42"/>
        <v>0.17300000000000001</v>
      </c>
      <c r="AK94">
        <f t="shared" si="43"/>
        <v>7.6999999999999999E-2</v>
      </c>
      <c r="AL94" s="66">
        <f t="shared" si="34"/>
        <v>3.7117176254316498E-3</v>
      </c>
      <c r="AM94" s="67">
        <f t="shared" si="35"/>
        <v>7.7410249496226323E-3</v>
      </c>
      <c r="AN94" s="66">
        <f t="shared" si="36"/>
        <v>2.1012952215756163E-3</v>
      </c>
      <c r="AP94" s="39">
        <f t="shared" si="37"/>
        <v>3.70227405376742E-3</v>
      </c>
      <c r="AQ94" s="39">
        <f t="shared" si="38"/>
        <v>7.7424158944865247E-3</v>
      </c>
      <c r="AR94" s="39">
        <f t="shared" si="39"/>
        <v>2.1097725911688194E-3</v>
      </c>
    </row>
    <row r="95" spans="1:44">
      <c r="A95">
        <v>27</v>
      </c>
      <c r="B95" s="68" t="s">
        <v>123</v>
      </c>
      <c r="C95" s="33">
        <v>29</v>
      </c>
      <c r="D95" s="33" t="s">
        <v>174</v>
      </c>
      <c r="E95" s="33">
        <v>0</v>
      </c>
      <c r="F95">
        <v>0.13800000000000001</v>
      </c>
      <c r="G95">
        <v>44.011000000000003</v>
      </c>
      <c r="H95">
        <v>2.1080000000000001</v>
      </c>
      <c r="I95">
        <v>20.544</v>
      </c>
      <c r="J95">
        <v>21.38</v>
      </c>
      <c r="K95" t="s">
        <v>116</v>
      </c>
      <c r="L95" s="33">
        <v>1574.9</v>
      </c>
      <c r="M95" s="33" t="s">
        <v>59</v>
      </c>
      <c r="N95" s="33" t="s">
        <v>175</v>
      </c>
      <c r="O95">
        <v>0.76178389999999996</v>
      </c>
      <c r="P95">
        <v>0.73896700000000004</v>
      </c>
      <c r="Q95">
        <v>0.42796810000000002</v>
      </c>
      <c r="S95">
        <v>0.76163539999999996</v>
      </c>
      <c r="T95">
        <v>0.73597829999999997</v>
      </c>
      <c r="U95">
        <v>0.4290465</v>
      </c>
      <c r="AA95" s="34">
        <f t="shared" si="28"/>
        <v>1.0001949751810382</v>
      </c>
      <c r="AB95" s="35">
        <f t="shared" si="29"/>
        <v>1.0040608534246187</v>
      </c>
      <c r="AC95" s="36">
        <f t="shared" si="30"/>
        <v>0.9974865195264383</v>
      </c>
      <c r="AE95" s="37">
        <f t="shared" si="31"/>
        <v>0.99745574081403032</v>
      </c>
      <c r="AF95" s="37">
        <f t="shared" si="32"/>
        <v>1.0001796848444418</v>
      </c>
      <c r="AG95" s="37">
        <f t="shared" si="33"/>
        <v>1.0040343543858852</v>
      </c>
      <c r="AI95">
        <v>3</v>
      </c>
      <c r="AJ95">
        <f t="shared" si="42"/>
        <v>0.17400000000000002</v>
      </c>
      <c r="AK95">
        <f t="shared" si="43"/>
        <v>7.5999999999999998E-2</v>
      </c>
      <c r="AL95" s="66">
        <f t="shared" si="34"/>
        <v>3.7043694406260338E-3</v>
      </c>
      <c r="AM95" s="67">
        <f t="shared" si="35"/>
        <v>7.7410249496226323E-3</v>
      </c>
      <c r="AN95" s="66">
        <f t="shared" si="36"/>
        <v>2.1012952215756163E-3</v>
      </c>
      <c r="AP95" s="39">
        <f t="shared" si="37"/>
        <v>3.6949445646484958E-3</v>
      </c>
      <c r="AQ95" s="39">
        <f t="shared" si="38"/>
        <v>7.7424158944865247E-3</v>
      </c>
      <c r="AR95" s="39">
        <f t="shared" si="39"/>
        <v>2.1097725911688194E-3</v>
      </c>
    </row>
    <row r="96" spans="1:44">
      <c r="A96">
        <v>28</v>
      </c>
      <c r="B96" s="68" t="s">
        <v>123</v>
      </c>
      <c r="C96" s="33">
        <v>30</v>
      </c>
      <c r="D96" s="33" t="s">
        <v>176</v>
      </c>
      <c r="E96" s="33">
        <v>0</v>
      </c>
      <c r="F96">
        <v>0.13800000000000001</v>
      </c>
      <c r="G96">
        <v>44.011000000000003</v>
      </c>
      <c r="H96">
        <v>2.1080000000000001</v>
      </c>
      <c r="I96">
        <v>20.544</v>
      </c>
      <c r="J96">
        <v>21.38</v>
      </c>
      <c r="K96" t="s">
        <v>117</v>
      </c>
      <c r="L96" s="33">
        <v>1575.9</v>
      </c>
      <c r="M96" s="33" t="s">
        <v>59</v>
      </c>
      <c r="N96" s="33" t="s">
        <v>177</v>
      </c>
      <c r="O96">
        <v>0.76178389999999996</v>
      </c>
      <c r="P96">
        <v>0.73896700000000004</v>
      </c>
      <c r="Q96">
        <v>0.42796810000000002</v>
      </c>
      <c r="S96">
        <v>0.76163539999999996</v>
      </c>
      <c r="T96">
        <v>0.73597829999999997</v>
      </c>
      <c r="U96">
        <v>0.4290465</v>
      </c>
      <c r="AA96" s="34">
        <f t="shared" si="28"/>
        <v>1.0001949751810382</v>
      </c>
      <c r="AB96" s="35">
        <f t="shared" si="29"/>
        <v>1.0040608534246187</v>
      </c>
      <c r="AC96" s="36">
        <f t="shared" si="30"/>
        <v>0.9974865195264383</v>
      </c>
      <c r="AE96" s="37">
        <f t="shared" si="31"/>
        <v>0.99745574081403032</v>
      </c>
      <c r="AF96" s="37">
        <f t="shared" si="32"/>
        <v>1.0001796848444418</v>
      </c>
      <c r="AG96" s="37">
        <f t="shared" si="33"/>
        <v>1.0040343543858852</v>
      </c>
      <c r="AI96">
        <v>3</v>
      </c>
      <c r="AJ96">
        <f t="shared" si="42"/>
        <v>0.17500000000000002</v>
      </c>
      <c r="AK96">
        <f t="shared" si="43"/>
        <v>7.4999999999999997E-2</v>
      </c>
      <c r="AL96" s="66">
        <f t="shared" si="34"/>
        <v>3.6970213634534817E-3</v>
      </c>
      <c r="AM96" s="67">
        <f t="shared" si="35"/>
        <v>7.7410249496226323E-3</v>
      </c>
      <c r="AN96" s="66">
        <f t="shared" si="36"/>
        <v>2.1012952215756163E-3</v>
      </c>
      <c r="AP96" s="39">
        <f t="shared" si="37"/>
        <v>3.6876151828887892E-3</v>
      </c>
      <c r="AQ96" s="39">
        <f t="shared" si="38"/>
        <v>7.7424158944865247E-3</v>
      </c>
      <c r="AR96" s="39">
        <f t="shared" si="39"/>
        <v>2.1097725911688194E-3</v>
      </c>
    </row>
    <row r="97" spans="1:44">
      <c r="A97">
        <v>29</v>
      </c>
      <c r="B97" s="68" t="s">
        <v>123</v>
      </c>
      <c r="C97" s="33">
        <v>31</v>
      </c>
      <c r="D97" s="33" t="s">
        <v>178</v>
      </c>
      <c r="E97" s="33">
        <v>0</v>
      </c>
      <c r="F97">
        <v>0.13800000000000001</v>
      </c>
      <c r="G97">
        <v>44.011000000000003</v>
      </c>
      <c r="H97">
        <v>2.1080000000000001</v>
      </c>
      <c r="I97">
        <v>20.544</v>
      </c>
      <c r="J97">
        <v>21.38</v>
      </c>
      <c r="K97" t="s">
        <v>118</v>
      </c>
      <c r="L97" s="33">
        <v>1576.9</v>
      </c>
      <c r="M97" s="33" t="s">
        <v>59</v>
      </c>
      <c r="N97" s="33" t="s">
        <v>179</v>
      </c>
      <c r="O97">
        <v>0.76178389999999996</v>
      </c>
      <c r="P97">
        <v>0.73896700000000004</v>
      </c>
      <c r="Q97">
        <v>0.42796810000000002</v>
      </c>
      <c r="S97">
        <v>0.76163539999999996</v>
      </c>
      <c r="T97">
        <v>0.73597829999999997</v>
      </c>
      <c r="U97">
        <v>0.4290465</v>
      </c>
      <c r="AA97" s="34">
        <f t="shared" si="28"/>
        <v>1.0001949751810382</v>
      </c>
      <c r="AB97" s="35">
        <f t="shared" si="29"/>
        <v>1.0040608534246187</v>
      </c>
      <c r="AC97" s="36">
        <f t="shared" si="30"/>
        <v>0.9974865195264383</v>
      </c>
      <c r="AE97" s="37">
        <f t="shared" si="31"/>
        <v>0.99745574081403032</v>
      </c>
      <c r="AF97" s="37">
        <f t="shared" si="32"/>
        <v>1.0001796848444418</v>
      </c>
      <c r="AG97" s="37">
        <f t="shared" si="33"/>
        <v>1.0040343543858852</v>
      </c>
      <c r="AI97">
        <v>3</v>
      </c>
      <c r="AJ97">
        <f t="shared" si="42"/>
        <v>0.17600000000000002</v>
      </c>
      <c r="AK97">
        <f t="shared" si="43"/>
        <v>7.3999999999999996E-2</v>
      </c>
      <c r="AL97" s="66">
        <f t="shared" si="34"/>
        <v>3.6896733939116334E-3</v>
      </c>
      <c r="AM97" s="67">
        <f t="shared" si="35"/>
        <v>7.7410249496226323E-3</v>
      </c>
      <c r="AN97" s="66">
        <f t="shared" si="36"/>
        <v>2.1012952215756163E-3</v>
      </c>
      <c r="AP97" s="39">
        <f t="shared" si="37"/>
        <v>3.6802859084859459E-3</v>
      </c>
      <c r="AQ97" s="39">
        <f t="shared" si="38"/>
        <v>7.7424158944865247E-3</v>
      </c>
      <c r="AR97" s="39">
        <f t="shared" si="39"/>
        <v>2.1097725911688194E-3</v>
      </c>
    </row>
    <row r="98" spans="1:44">
      <c r="A98">
        <v>30</v>
      </c>
      <c r="B98" s="68" t="s">
        <v>123</v>
      </c>
      <c r="C98" s="33">
        <v>32</v>
      </c>
      <c r="D98" s="33" t="s">
        <v>180</v>
      </c>
      <c r="E98" s="33">
        <v>0</v>
      </c>
      <c r="F98">
        <v>0.13800000000000001</v>
      </c>
      <c r="G98">
        <v>44.011000000000003</v>
      </c>
      <c r="H98">
        <v>2.1080000000000001</v>
      </c>
      <c r="I98">
        <v>20.544</v>
      </c>
      <c r="J98">
        <v>21.38</v>
      </c>
      <c r="K98" t="s">
        <v>119</v>
      </c>
      <c r="L98" s="33">
        <v>1577.9</v>
      </c>
      <c r="M98" s="33" t="s">
        <v>59</v>
      </c>
      <c r="N98" s="33" t="s">
        <v>181</v>
      </c>
      <c r="O98">
        <v>0.76178389999999996</v>
      </c>
      <c r="P98">
        <v>0.73896700000000004</v>
      </c>
      <c r="Q98">
        <v>0.42796810000000002</v>
      </c>
      <c r="S98">
        <v>0.76163539999999996</v>
      </c>
      <c r="T98">
        <v>0.73597829999999997</v>
      </c>
      <c r="U98">
        <v>0.4290465</v>
      </c>
      <c r="AA98" s="34">
        <f t="shared" si="28"/>
        <v>1.0001949751810382</v>
      </c>
      <c r="AB98" s="35">
        <f t="shared" si="29"/>
        <v>1.0040608534246187</v>
      </c>
      <c r="AC98" s="36">
        <f t="shared" si="30"/>
        <v>0.9974865195264383</v>
      </c>
      <c r="AE98" s="37">
        <f t="shared" si="31"/>
        <v>0.99745574081403032</v>
      </c>
      <c r="AF98" s="37">
        <f t="shared" si="32"/>
        <v>1.0001796848444418</v>
      </c>
      <c r="AG98" s="37">
        <f t="shared" si="33"/>
        <v>1.0040343543858852</v>
      </c>
      <c r="AI98">
        <v>3</v>
      </c>
      <c r="AJ98">
        <f t="shared" si="42"/>
        <v>0.17700000000000002</v>
      </c>
      <c r="AK98">
        <f t="shared" si="43"/>
        <v>7.2999999999999995E-2</v>
      </c>
      <c r="AL98" s="66">
        <f t="shared" si="34"/>
        <v>3.6823255319981194E-3</v>
      </c>
      <c r="AM98" s="67">
        <f t="shared" si="35"/>
        <v>7.7410249496226323E-3</v>
      </c>
      <c r="AN98" s="66">
        <f t="shared" si="36"/>
        <v>2.1012952215756163E-3</v>
      </c>
      <c r="AP98" s="39">
        <f t="shared" si="37"/>
        <v>3.6729567414376025E-3</v>
      </c>
      <c r="AQ98" s="39">
        <f t="shared" si="38"/>
        <v>7.7424158944865247E-3</v>
      </c>
      <c r="AR98" s="39">
        <f t="shared" si="39"/>
        <v>2.1097725911688194E-3</v>
      </c>
    </row>
    <row r="99" spans="1:44">
      <c r="A99">
        <v>31</v>
      </c>
      <c r="B99" s="68" t="s">
        <v>123</v>
      </c>
      <c r="C99" s="33">
        <v>33</v>
      </c>
      <c r="D99" s="33" t="s">
        <v>182</v>
      </c>
      <c r="E99" s="33">
        <v>0</v>
      </c>
      <c r="F99">
        <v>0.13800000000000001</v>
      </c>
      <c r="G99">
        <v>44.011000000000003</v>
      </c>
      <c r="H99">
        <v>2.1080000000000001</v>
      </c>
      <c r="I99">
        <v>20.544</v>
      </c>
      <c r="J99">
        <v>21.38</v>
      </c>
      <c r="K99" t="s">
        <v>120</v>
      </c>
      <c r="L99" s="33">
        <v>1578.9</v>
      </c>
      <c r="M99" s="33" t="s">
        <v>59</v>
      </c>
      <c r="N99" s="33" t="s">
        <v>183</v>
      </c>
      <c r="O99">
        <v>0.76178389999999996</v>
      </c>
      <c r="P99">
        <v>0.73896700000000004</v>
      </c>
      <c r="Q99">
        <v>0.42796810000000002</v>
      </c>
      <c r="S99">
        <v>0.76163539999999996</v>
      </c>
      <c r="T99">
        <v>0.73597829999999997</v>
      </c>
      <c r="U99">
        <v>0.4290465</v>
      </c>
      <c r="AA99" s="34">
        <f t="shared" si="28"/>
        <v>1.0001949751810382</v>
      </c>
      <c r="AB99" s="35">
        <f t="shared" si="29"/>
        <v>1.0040608534246187</v>
      </c>
      <c r="AC99" s="36">
        <f t="shared" si="30"/>
        <v>0.9974865195264383</v>
      </c>
      <c r="AE99" s="37">
        <f t="shared" si="31"/>
        <v>0.99745574081403032</v>
      </c>
      <c r="AF99" s="37">
        <f t="shared" si="32"/>
        <v>1.0001796848444418</v>
      </c>
      <c r="AG99" s="37">
        <f t="shared" si="33"/>
        <v>1.0040343543858852</v>
      </c>
      <c r="AI99">
        <v>3</v>
      </c>
      <c r="AJ99">
        <f t="shared" si="42"/>
        <v>0.17800000000000002</v>
      </c>
      <c r="AK99">
        <f t="shared" si="43"/>
        <v>7.1999999999999995E-2</v>
      </c>
      <c r="AL99" s="66">
        <f t="shared" si="34"/>
        <v>3.6749777777105789E-3</v>
      </c>
      <c r="AM99" s="67">
        <f t="shared" si="35"/>
        <v>7.7410249496226323E-3</v>
      </c>
      <c r="AN99" s="66">
        <f t="shared" si="36"/>
        <v>2.1012952215756163E-3</v>
      </c>
      <c r="AP99" s="39">
        <f t="shared" si="37"/>
        <v>3.6656276817414045E-3</v>
      </c>
      <c r="AQ99" s="39">
        <f t="shared" si="38"/>
        <v>7.7424158944865247E-3</v>
      </c>
      <c r="AR99" s="39">
        <f t="shared" si="39"/>
        <v>2.1097725911688194E-3</v>
      </c>
    </row>
    <row r="100" spans="1:44">
      <c r="A100">
        <v>32</v>
      </c>
      <c r="B100" s="68" t="s">
        <v>123</v>
      </c>
      <c r="C100" s="33">
        <v>34</v>
      </c>
      <c r="D100" s="33" t="s">
        <v>184</v>
      </c>
      <c r="E100" s="33">
        <v>0</v>
      </c>
      <c r="F100">
        <v>0.13800000000000001</v>
      </c>
      <c r="G100">
        <v>44.011000000000003</v>
      </c>
      <c r="H100">
        <v>2.1080000000000001</v>
      </c>
      <c r="I100">
        <v>20.544</v>
      </c>
      <c r="J100">
        <v>21.38</v>
      </c>
      <c r="K100" t="s">
        <v>121</v>
      </c>
      <c r="L100" s="33">
        <v>1579.9</v>
      </c>
      <c r="M100" s="33" t="s">
        <v>59</v>
      </c>
      <c r="N100" s="33" t="s">
        <v>185</v>
      </c>
      <c r="O100">
        <v>0.76178389999999996</v>
      </c>
      <c r="P100">
        <v>0.73896700000000004</v>
      </c>
      <c r="Q100">
        <v>0.42796810000000002</v>
      </c>
      <c r="S100">
        <v>0.76163539999999996</v>
      </c>
      <c r="T100">
        <v>0.73597829999999997</v>
      </c>
      <c r="U100">
        <v>0.4290465</v>
      </c>
      <c r="AA100" s="34">
        <f t="shared" si="28"/>
        <v>1.0001949751810382</v>
      </c>
      <c r="AB100" s="35">
        <f t="shared" si="29"/>
        <v>1.0040608534246187</v>
      </c>
      <c r="AC100" s="36">
        <f t="shared" si="30"/>
        <v>0.9974865195264383</v>
      </c>
      <c r="AE100" s="37">
        <f t="shared" si="31"/>
        <v>0.99745574081403032</v>
      </c>
      <c r="AF100" s="37">
        <f t="shared" si="32"/>
        <v>1.0001796848444418</v>
      </c>
      <c r="AG100" s="37">
        <f t="shared" si="33"/>
        <v>1.0040343543858852</v>
      </c>
      <c r="AI100">
        <v>3</v>
      </c>
      <c r="AJ100">
        <f t="shared" si="42"/>
        <v>0.17900000000000002</v>
      </c>
      <c r="AK100">
        <f t="shared" si="43"/>
        <v>7.0999999999999994E-2</v>
      </c>
      <c r="AL100" s="66">
        <f t="shared" si="34"/>
        <v>3.6676301310466452E-3</v>
      </c>
      <c r="AM100" s="67">
        <f t="shared" si="35"/>
        <v>7.7410249496226323E-3</v>
      </c>
      <c r="AN100" s="66">
        <f t="shared" si="36"/>
        <v>2.1012952215756163E-3</v>
      </c>
      <c r="AP100" s="39">
        <f t="shared" si="37"/>
        <v>3.6582987293949905E-3</v>
      </c>
      <c r="AQ100" s="39">
        <f t="shared" si="38"/>
        <v>7.7424158944865247E-3</v>
      </c>
      <c r="AR100" s="39">
        <f t="shared" si="39"/>
        <v>2.1097725911688194E-3</v>
      </c>
    </row>
    <row r="101" spans="1:44">
      <c r="A101">
        <v>33</v>
      </c>
      <c r="B101" s="68" t="s">
        <v>123</v>
      </c>
      <c r="C101" s="33">
        <v>35</v>
      </c>
      <c r="D101" s="33" t="s">
        <v>186</v>
      </c>
      <c r="E101" s="33">
        <v>0</v>
      </c>
      <c r="F101">
        <v>0.13800000000000001</v>
      </c>
      <c r="G101">
        <v>44.011000000000003</v>
      </c>
      <c r="H101">
        <v>2.1080000000000001</v>
      </c>
      <c r="I101">
        <v>20.544</v>
      </c>
      <c r="J101">
        <v>21.38</v>
      </c>
      <c r="K101" t="s">
        <v>122</v>
      </c>
      <c r="L101" s="33">
        <v>1580.9</v>
      </c>
      <c r="M101" s="33" t="s">
        <v>59</v>
      </c>
      <c r="N101" s="33" t="s">
        <v>187</v>
      </c>
      <c r="O101">
        <v>0.76178389999999996</v>
      </c>
      <c r="P101">
        <v>0.73896700000000004</v>
      </c>
      <c r="Q101">
        <v>0.42796810000000002</v>
      </c>
      <c r="S101">
        <v>0.76163539999999996</v>
      </c>
      <c r="T101">
        <v>0.73597829999999997</v>
      </c>
      <c r="U101">
        <v>0.4290465</v>
      </c>
      <c r="AA101" s="34">
        <f t="shared" si="28"/>
        <v>1.0001949751810382</v>
      </c>
      <c r="AB101" s="35">
        <f t="shared" si="29"/>
        <v>1.0040608534246187</v>
      </c>
      <c r="AC101" s="36">
        <f t="shared" si="30"/>
        <v>0.9974865195264383</v>
      </c>
      <c r="AE101" s="37">
        <f t="shared" si="31"/>
        <v>0.99745574081403032</v>
      </c>
      <c r="AF101" s="37">
        <f t="shared" si="32"/>
        <v>1.0001796848444418</v>
      </c>
      <c r="AG101" s="37">
        <f t="shared" si="33"/>
        <v>1.0040343543858852</v>
      </c>
      <c r="AI101">
        <v>3</v>
      </c>
      <c r="AJ101">
        <f t="shared" si="42"/>
        <v>0.18000000000000002</v>
      </c>
      <c r="AK101">
        <f t="shared" si="43"/>
        <v>6.9999999999999993E-2</v>
      </c>
      <c r="AL101" s="66">
        <f t="shared" si="34"/>
        <v>3.6602825920039541E-3</v>
      </c>
      <c r="AM101" s="67">
        <f t="shared" si="35"/>
        <v>7.7410249496226323E-3</v>
      </c>
      <c r="AN101" s="66">
        <f t="shared" si="36"/>
        <v>2.1012952215756163E-3</v>
      </c>
      <c r="AP101" s="39">
        <f t="shared" si="37"/>
        <v>3.650969884396003E-3</v>
      </c>
      <c r="AQ101" s="39">
        <f t="shared" si="38"/>
        <v>7.7424158944865247E-3</v>
      </c>
      <c r="AR101" s="39">
        <f t="shared" si="39"/>
        <v>2.1097725911688194E-3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26BA-DB14-A849-83E2-BEF03A6D7889}">
  <dimension ref="A1:AG38"/>
  <sheetViews>
    <sheetView workbookViewId="0">
      <selection activeCell="C3" sqref="C3:D35"/>
    </sheetView>
  </sheetViews>
  <sheetFormatPr baseColWidth="10" defaultRowHeight="16"/>
  <cols>
    <col min="2" max="2" width="14.6640625" customWidth="1"/>
    <col min="3" max="5" width="14.83203125" style="2" customWidth="1"/>
    <col min="6" max="9" width="10.83203125" style="60"/>
    <col min="10" max="10" width="15.6640625" style="60" customWidth="1"/>
    <col min="11" max="11" width="10.83203125" style="60"/>
    <col min="13" max="13" width="10.83203125" style="60"/>
    <col min="14" max="14" width="10.83203125" style="60" customWidth="1"/>
    <col min="15" max="15" width="10.83203125" style="60"/>
    <col min="16" max="18" width="10.83203125" style="60" customWidth="1"/>
    <col min="19" max="19" width="10.83203125" customWidth="1"/>
    <col min="20" max="25" width="10.83203125" style="60" customWidth="1"/>
    <col min="26" max="26" width="10.83203125" style="2"/>
    <col min="27" max="27" width="14.6640625" style="2" customWidth="1"/>
    <col min="29" max="29" width="13" customWidth="1"/>
    <col min="30" max="30" width="14" customWidth="1"/>
  </cols>
  <sheetData>
    <row r="1" spans="1:33">
      <c r="A1" s="80" t="s">
        <v>73</v>
      </c>
      <c r="B1" s="80"/>
      <c r="C1" s="81" t="s">
        <v>66</v>
      </c>
      <c r="D1" s="81"/>
      <c r="E1" s="71"/>
      <c r="F1" s="73" t="s">
        <v>77</v>
      </c>
      <c r="G1" s="73"/>
      <c r="H1" s="73" t="s">
        <v>74</v>
      </c>
      <c r="I1" s="73"/>
      <c r="J1" s="73"/>
      <c r="K1" s="73" t="s">
        <v>48</v>
      </c>
      <c r="L1" s="70"/>
      <c r="M1" s="73" t="s">
        <v>77</v>
      </c>
      <c r="N1" s="73"/>
      <c r="O1" s="73" t="s">
        <v>76</v>
      </c>
      <c r="P1" s="73"/>
      <c r="Q1" s="73"/>
      <c r="R1" s="73" t="s">
        <v>48</v>
      </c>
      <c r="S1" s="70"/>
      <c r="T1" s="73" t="s">
        <v>77</v>
      </c>
      <c r="U1" s="73"/>
      <c r="V1" s="73" t="s">
        <v>75</v>
      </c>
      <c r="W1" s="73"/>
      <c r="X1" s="73"/>
      <c r="Y1" s="73" t="s">
        <v>48</v>
      </c>
      <c r="AA1"/>
      <c r="AB1" s="43" t="s">
        <v>37</v>
      </c>
      <c r="AC1" s="43" t="s">
        <v>38</v>
      </c>
      <c r="AD1" s="43" t="s">
        <v>41</v>
      </c>
      <c r="AE1" s="43" t="s">
        <v>39</v>
      </c>
      <c r="AF1" s="43" t="s">
        <v>49</v>
      </c>
      <c r="AG1" s="43" t="s">
        <v>40</v>
      </c>
    </row>
    <row r="2" spans="1:33">
      <c r="A2" s="62" t="s">
        <v>81</v>
      </c>
      <c r="B2" s="62" t="s">
        <v>82</v>
      </c>
      <c r="C2" s="72" t="s">
        <v>83</v>
      </c>
      <c r="D2" s="72" t="s">
        <v>84</v>
      </c>
      <c r="E2" s="72"/>
      <c r="F2" s="78" t="s">
        <v>41</v>
      </c>
      <c r="G2" s="78" t="s">
        <v>37</v>
      </c>
      <c r="H2" s="78" t="s">
        <v>38</v>
      </c>
      <c r="I2" s="78" t="s">
        <v>39</v>
      </c>
      <c r="J2" s="78" t="s">
        <v>49</v>
      </c>
      <c r="K2" s="78" t="s">
        <v>40</v>
      </c>
      <c r="M2" s="78" t="s">
        <v>41</v>
      </c>
      <c r="N2" s="78" t="s">
        <v>37</v>
      </c>
      <c r="O2" s="78" t="s">
        <v>38</v>
      </c>
      <c r="P2" s="78" t="s">
        <v>39</v>
      </c>
      <c r="Q2" s="78" t="s">
        <v>49</v>
      </c>
      <c r="R2" s="78" t="s">
        <v>40</v>
      </c>
      <c r="T2" s="78" t="s">
        <v>41</v>
      </c>
      <c r="U2" s="78" t="s">
        <v>37</v>
      </c>
      <c r="V2" s="78" t="s">
        <v>38</v>
      </c>
      <c r="W2" s="78" t="s">
        <v>39</v>
      </c>
      <c r="X2" s="78" t="s">
        <v>49</v>
      </c>
      <c r="Y2" s="78" t="s">
        <v>40</v>
      </c>
      <c r="AA2" s="44" t="s">
        <v>42</v>
      </c>
      <c r="AB2" s="43"/>
      <c r="AC2" s="43"/>
      <c r="AD2" s="43"/>
      <c r="AE2" s="43"/>
      <c r="AF2" s="43"/>
      <c r="AG2" s="43"/>
    </row>
    <row r="3" spans="1:33">
      <c r="A3">
        <f>size_correction!AJ3</f>
        <v>0.17</v>
      </c>
      <c r="B3">
        <f>size_correction!AK3</f>
        <v>0.08</v>
      </c>
      <c r="C3">
        <v>0.1715940747324583</v>
      </c>
      <c r="D3">
        <v>7.9843091463203758E-2</v>
      </c>
      <c r="E3" s="74"/>
      <c r="F3" s="76">
        <v>19.169435</v>
      </c>
      <c r="G3" s="76">
        <v>15.513621000000001</v>
      </c>
      <c r="H3" s="76">
        <v>-3.6558139999999999</v>
      </c>
      <c r="I3" s="76">
        <v>5.9289040000000002</v>
      </c>
      <c r="J3" s="76">
        <v>23.171288000000001</v>
      </c>
      <c r="K3" s="76">
        <v>45.393362000000003</v>
      </c>
      <c r="L3" s="74"/>
      <c r="M3" s="76">
        <v>17.739516999999999</v>
      </c>
      <c r="N3" s="76">
        <v>5.3164610000000003</v>
      </c>
      <c r="O3" s="76">
        <v>-12.423057</v>
      </c>
      <c r="P3" s="76">
        <v>-3.5532979999999998</v>
      </c>
      <c r="Q3" s="76">
        <v>17.047640999999999</v>
      </c>
      <c r="R3" s="76">
        <v>33.302117000000003</v>
      </c>
      <c r="S3" s="74"/>
      <c r="T3" s="76">
        <v>-2.8411469999999999</v>
      </c>
      <c r="U3" s="76">
        <v>-1.286783</v>
      </c>
      <c r="V3" s="76">
        <v>1.5543640000000001</v>
      </c>
      <c r="W3" s="76">
        <v>0.13379099999999999</v>
      </c>
      <c r="X3" s="76">
        <v>22.459161999999999</v>
      </c>
      <c r="Y3" s="76">
        <v>43.983758999999999</v>
      </c>
      <c r="AA3" t="s">
        <v>43</v>
      </c>
      <c r="AB3" s="45">
        <v>15.7</v>
      </c>
      <c r="AC3" s="45">
        <v>-3.3</v>
      </c>
      <c r="AD3" s="45">
        <f>AB3-AC3</f>
        <v>19</v>
      </c>
      <c r="AE3" s="45">
        <f>AVERAGE(AB3:AC3)</f>
        <v>6.1999999999999993</v>
      </c>
      <c r="AF3" s="45"/>
      <c r="AG3" s="45">
        <v>44.3</v>
      </c>
    </row>
    <row r="4" spans="1:33" s="3" customFormat="1">
      <c r="A4">
        <f>size_correction!AJ4</f>
        <v>0.17100000000000001</v>
      </c>
      <c r="B4">
        <f>size_correction!AK4</f>
        <v>0.08</v>
      </c>
      <c r="C4">
        <v>0.17250013870607561</v>
      </c>
      <c r="D4">
        <v>7.975694352761796E-2</v>
      </c>
      <c r="E4" s="74"/>
      <c r="F4" s="76">
        <v>19.156282999999998</v>
      </c>
      <c r="G4" s="76">
        <v>15.507045</v>
      </c>
      <c r="H4" s="76">
        <v>-3.649238</v>
      </c>
      <c r="I4" s="76">
        <v>5.9289040000000002</v>
      </c>
      <c r="J4" s="76">
        <v>23.171288000000001</v>
      </c>
      <c r="K4" s="76">
        <v>45.393360999999999</v>
      </c>
      <c r="L4" s="74"/>
      <c r="M4" s="76">
        <v>17.725116</v>
      </c>
      <c r="N4" s="76">
        <v>5.3092600000000001</v>
      </c>
      <c r="O4" s="76">
        <v>-12.415856</v>
      </c>
      <c r="P4" s="76">
        <v>-3.5532979999999998</v>
      </c>
      <c r="Q4" s="76">
        <v>17.047640000000001</v>
      </c>
      <c r="R4" s="76">
        <v>33.302115999999998</v>
      </c>
      <c r="S4" s="74"/>
      <c r="T4" s="76">
        <v>-2.8582939999999999</v>
      </c>
      <c r="U4" s="76">
        <v>-1.295356</v>
      </c>
      <c r="V4" s="76">
        <v>1.5629379999999999</v>
      </c>
      <c r="W4" s="76">
        <v>0.13379099999999999</v>
      </c>
      <c r="X4" s="76">
        <v>22.459163</v>
      </c>
      <c r="Y4" s="76">
        <v>43.983758999999999</v>
      </c>
      <c r="Z4" s="2"/>
      <c r="AA4" t="s">
        <v>44</v>
      </c>
      <c r="AB4" s="45">
        <v>-0.40396535511111115</v>
      </c>
      <c r="AC4" s="45">
        <v>-0.14814902897277774</v>
      </c>
      <c r="AD4" s="45">
        <v>-0.25581632607722216</v>
      </c>
      <c r="AE4" s="45">
        <v>-0.27605719255555561</v>
      </c>
      <c r="AF4" s="45"/>
      <c r="AG4" s="45">
        <v>41.949257311111111</v>
      </c>
    </row>
    <row r="5" spans="1:33" s="3" customFormat="1">
      <c r="A5">
        <f>size_correction!AJ5</f>
        <v>0.17200000000000001</v>
      </c>
      <c r="B5">
        <f>size_correction!AK5</f>
        <v>0.08</v>
      </c>
      <c r="C5">
        <v>0.17340366291396281</v>
      </c>
      <c r="D5">
        <v>7.967041071465189E-2</v>
      </c>
      <c r="E5" s="74"/>
      <c r="F5" s="76">
        <v>19.137225000000001</v>
      </c>
      <c r="G5" s="76">
        <v>15.497515999999999</v>
      </c>
      <c r="H5" s="76">
        <v>-3.6397089999999999</v>
      </c>
      <c r="I5" s="76">
        <v>5.9289040000000002</v>
      </c>
      <c r="J5" s="76">
        <v>23.171287</v>
      </c>
      <c r="K5" s="76">
        <v>45.393360000000001</v>
      </c>
      <c r="L5" s="74"/>
      <c r="M5" s="76">
        <v>17.704864000000001</v>
      </c>
      <c r="N5" s="76">
        <v>5.2991339999999996</v>
      </c>
      <c r="O5" s="76">
        <v>-12.40573</v>
      </c>
      <c r="P5" s="76">
        <v>-3.5532979999999998</v>
      </c>
      <c r="Q5" s="76">
        <v>17.047639</v>
      </c>
      <c r="R5" s="76">
        <v>33.302115000000001</v>
      </c>
      <c r="S5" s="74"/>
      <c r="T5" s="76">
        <v>-2.8812380000000002</v>
      </c>
      <c r="U5" s="76">
        <v>-1.3068280000000001</v>
      </c>
      <c r="V5" s="76">
        <v>1.5744100000000001</v>
      </c>
      <c r="W5" s="76">
        <v>0.13379099999999999</v>
      </c>
      <c r="X5" s="76">
        <v>22.459163</v>
      </c>
      <c r="Y5" s="76">
        <v>43.983758999999999</v>
      </c>
      <c r="Z5" s="2"/>
      <c r="AA5" t="s">
        <v>45</v>
      </c>
      <c r="AB5" s="45">
        <v>5.55</v>
      </c>
      <c r="AC5" s="45">
        <v>-12.87</v>
      </c>
      <c r="AD5" s="45">
        <v>18.420000000000002</v>
      </c>
      <c r="AE5" s="45">
        <v>-3.66</v>
      </c>
      <c r="AF5" s="45"/>
      <c r="AG5" s="45">
        <v>32.729999999999997</v>
      </c>
    </row>
    <row r="6" spans="1:33" s="3" customFormat="1">
      <c r="A6">
        <f>size_correction!AJ6</f>
        <v>0.17300000000000001</v>
      </c>
      <c r="B6">
        <f>size_correction!AK6</f>
        <v>0.08</v>
      </c>
      <c r="C6">
        <v>0.17430500967130511</v>
      </c>
      <c r="D6">
        <v>7.9583855007662241E-2</v>
      </c>
      <c r="E6" s="74"/>
      <c r="F6" s="76">
        <v>19.111896999999999</v>
      </c>
      <c r="G6" s="76">
        <v>15.484852</v>
      </c>
      <c r="H6" s="76">
        <v>-3.6270449999999999</v>
      </c>
      <c r="I6" s="76">
        <v>5.9289040000000002</v>
      </c>
      <c r="J6" s="76">
        <v>23.171287</v>
      </c>
      <c r="K6" s="76">
        <v>45.393357999999999</v>
      </c>
      <c r="L6" s="74"/>
      <c r="M6" s="76">
        <v>17.679120999999999</v>
      </c>
      <c r="N6" s="76">
        <v>5.2862629999999999</v>
      </c>
      <c r="O6" s="76">
        <v>-12.392858</v>
      </c>
      <c r="P6" s="76">
        <v>-3.5532979999999998</v>
      </c>
      <c r="Q6" s="76">
        <v>17.047639</v>
      </c>
      <c r="R6" s="76">
        <v>33.302112999999999</v>
      </c>
      <c r="S6" s="74"/>
      <c r="T6" s="76">
        <v>-2.90964</v>
      </c>
      <c r="U6" s="76">
        <v>-1.321029</v>
      </c>
      <c r="V6" s="76">
        <v>1.588611</v>
      </c>
      <c r="W6" s="76">
        <v>0.13379099999999999</v>
      </c>
      <c r="X6" s="76">
        <v>22.459163</v>
      </c>
      <c r="Y6" s="76">
        <v>43.983758999999999</v>
      </c>
      <c r="Z6" s="2"/>
      <c r="AA6" s="2"/>
      <c r="AB6"/>
      <c r="AC6"/>
      <c r="AD6"/>
      <c r="AE6"/>
      <c r="AF6"/>
      <c r="AG6"/>
    </row>
    <row r="7" spans="1:33" s="3" customFormat="1">
      <c r="A7">
        <f>size_correction!AJ7</f>
        <v>0.17400000000000002</v>
      </c>
      <c r="B7">
        <f>size_correction!AK7</f>
        <v>0.08</v>
      </c>
      <c r="C7">
        <v>0.175204294178605</v>
      </c>
      <c r="D7">
        <v>7.9497386569055903E-2</v>
      </c>
      <c r="E7" s="74"/>
      <c r="F7" s="76">
        <v>19.081028</v>
      </c>
      <c r="G7" s="76">
        <v>15.469417999999999</v>
      </c>
      <c r="H7" s="76">
        <v>-3.6116100000000002</v>
      </c>
      <c r="I7" s="76">
        <v>5.9289040000000002</v>
      </c>
      <c r="J7" s="76">
        <v>23.171285999999998</v>
      </c>
      <c r="K7" s="76">
        <v>45.393355999999997</v>
      </c>
      <c r="L7" s="74"/>
      <c r="M7" s="76">
        <v>17.647165000000001</v>
      </c>
      <c r="N7" s="76">
        <v>5.2702850000000003</v>
      </c>
      <c r="O7" s="76">
        <v>-12.37688</v>
      </c>
      <c r="P7" s="76">
        <v>-3.5532979999999998</v>
      </c>
      <c r="Q7" s="76">
        <v>17.047637999999999</v>
      </c>
      <c r="R7" s="76">
        <v>33.302110999999996</v>
      </c>
      <c r="S7" s="74"/>
      <c r="T7" s="76">
        <v>-2.9449559999999999</v>
      </c>
      <c r="U7" s="76">
        <v>-1.338687</v>
      </c>
      <c r="V7" s="76">
        <v>1.6062689999999999</v>
      </c>
      <c r="W7" s="76">
        <v>0.13379099999999999</v>
      </c>
      <c r="X7" s="76">
        <v>22.459163</v>
      </c>
      <c r="Y7" s="76">
        <v>43.983759999999997</v>
      </c>
      <c r="Z7" s="2"/>
      <c r="AA7" s="2"/>
      <c r="AB7"/>
      <c r="AC7"/>
      <c r="AD7"/>
      <c r="AE7"/>
      <c r="AF7"/>
      <c r="AG7"/>
    </row>
    <row r="8" spans="1:33" s="3" customFormat="1">
      <c r="A8">
        <f>size_correction!AJ8</f>
        <v>0.17500000000000002</v>
      </c>
      <c r="B8">
        <f>size_correction!AK8</f>
        <v>0.08</v>
      </c>
      <c r="C8">
        <v>0.17610156723660109</v>
      </c>
      <c r="D8">
        <v>7.9411050008045686E-2</v>
      </c>
      <c r="E8" s="74"/>
      <c r="F8" s="76">
        <v>19.044253999999999</v>
      </c>
      <c r="G8" s="76">
        <v>15.451031</v>
      </c>
      <c r="H8" s="76">
        <v>-3.5932230000000001</v>
      </c>
      <c r="I8" s="76">
        <v>5.9289040000000002</v>
      </c>
      <c r="J8" s="76">
        <v>23.171285000000001</v>
      </c>
      <c r="K8" s="76">
        <v>45.393354000000002</v>
      </c>
      <c r="L8" s="74"/>
      <c r="M8" s="76">
        <v>17.609355999999998</v>
      </c>
      <c r="N8" s="76">
        <v>5.2513800000000002</v>
      </c>
      <c r="O8" s="76">
        <v>-12.357975</v>
      </c>
      <c r="P8" s="76">
        <v>-3.5532979999999998</v>
      </c>
      <c r="Q8" s="76">
        <v>17.047637000000002</v>
      </c>
      <c r="R8" s="76">
        <v>33.302109000000002</v>
      </c>
      <c r="S8" s="74"/>
      <c r="T8" s="76">
        <v>-2.9853700000000001</v>
      </c>
      <c r="U8" s="76">
        <v>-1.358894</v>
      </c>
      <c r="V8" s="76">
        <v>1.626476</v>
      </c>
      <c r="W8" s="76">
        <v>0.13379099999999999</v>
      </c>
      <c r="X8" s="76">
        <v>22.459163</v>
      </c>
      <c r="Y8" s="76">
        <v>43.983759999999997</v>
      </c>
      <c r="Z8" s="2"/>
      <c r="AA8" s="2"/>
      <c r="AB8"/>
      <c r="AC8"/>
      <c r="AD8"/>
      <c r="AE8"/>
      <c r="AF8"/>
      <c r="AG8"/>
    </row>
    <row r="9" spans="1:33" s="3" customFormat="1">
      <c r="A9">
        <f>size_correction!AJ9</f>
        <v>0.17600000000000002</v>
      </c>
      <c r="B9">
        <f>size_correction!AK9</f>
        <v>0.08</v>
      </c>
      <c r="C9">
        <v>0.17699685662605599</v>
      </c>
      <c r="D9">
        <v>7.9324866587154916E-2</v>
      </c>
      <c r="E9" s="74"/>
      <c r="F9" s="76">
        <v>19.001574999999999</v>
      </c>
      <c r="G9" s="76">
        <v>15.429691</v>
      </c>
      <c r="H9" s="76">
        <v>-3.5718839999999998</v>
      </c>
      <c r="I9" s="76">
        <v>5.9289040000000002</v>
      </c>
      <c r="J9" s="76">
        <v>23.171282999999999</v>
      </c>
      <c r="K9" s="76">
        <v>45.393351000000003</v>
      </c>
      <c r="L9" s="74"/>
      <c r="M9" s="76">
        <v>17.565695000000002</v>
      </c>
      <c r="N9" s="76">
        <v>5.2295499999999997</v>
      </c>
      <c r="O9" s="76">
        <v>-12.336145</v>
      </c>
      <c r="P9" s="76">
        <v>-3.5532979999999998</v>
      </c>
      <c r="Q9" s="76">
        <v>17.047635</v>
      </c>
      <c r="R9" s="76">
        <v>33.302106000000002</v>
      </c>
      <c r="S9" s="74"/>
      <c r="T9" s="76">
        <v>-3.0316109999999998</v>
      </c>
      <c r="U9" s="76">
        <v>-1.382015</v>
      </c>
      <c r="V9" s="76">
        <v>1.6495960000000001</v>
      </c>
      <c r="W9" s="76">
        <v>0.13379099999999999</v>
      </c>
      <c r="X9" s="76">
        <v>22.459163</v>
      </c>
      <c r="Y9" s="76">
        <v>43.983761000000001</v>
      </c>
      <c r="Z9" s="2"/>
      <c r="AA9" s="2"/>
      <c r="AB9"/>
      <c r="AC9"/>
      <c r="AD9"/>
      <c r="AE9"/>
      <c r="AF9"/>
      <c r="AG9"/>
    </row>
    <row r="10" spans="1:33" s="3" customFormat="1">
      <c r="A10">
        <f>size_correction!AJ10</f>
        <v>0.17700000000000002</v>
      </c>
      <c r="B10">
        <f>size_correction!AK10</f>
        <v>0.08</v>
      </c>
      <c r="C10">
        <v>0.1778901804785242</v>
      </c>
      <c r="D10">
        <v>7.9238847605570387E-2</v>
      </c>
      <c r="E10" s="74"/>
      <c r="F10" s="76">
        <v>18.952631</v>
      </c>
      <c r="G10" s="76">
        <v>15.40522</v>
      </c>
      <c r="H10" s="76">
        <v>-3.547412</v>
      </c>
      <c r="I10" s="76">
        <v>5.9289040000000002</v>
      </c>
      <c r="J10" s="76">
        <v>23.171282000000001</v>
      </c>
      <c r="K10" s="76">
        <v>45.393348000000003</v>
      </c>
      <c r="L10" s="74"/>
      <c r="M10" s="76">
        <v>17.516558</v>
      </c>
      <c r="N10" s="76">
        <v>5.2049810000000001</v>
      </c>
      <c r="O10" s="76">
        <v>-12.311576000000001</v>
      </c>
      <c r="P10" s="76">
        <v>-3.5532970000000001</v>
      </c>
      <c r="Q10" s="76">
        <v>17.047633999999999</v>
      </c>
      <c r="R10" s="76">
        <v>33.302103000000002</v>
      </c>
      <c r="S10" s="74"/>
      <c r="T10" s="76">
        <v>-3.0840350000000001</v>
      </c>
      <c r="U10" s="76">
        <v>-1.4082269999999999</v>
      </c>
      <c r="V10" s="76">
        <v>1.6758090000000001</v>
      </c>
      <c r="W10" s="76">
        <v>0.13379099999999999</v>
      </c>
      <c r="X10" s="76">
        <v>22.459164000000001</v>
      </c>
      <c r="Y10" s="76">
        <v>43.983761000000001</v>
      </c>
      <c r="Z10" s="2"/>
      <c r="AA10" s="2"/>
      <c r="AB10"/>
      <c r="AC10"/>
      <c r="AD10"/>
      <c r="AE10"/>
      <c r="AF10"/>
      <c r="AG10"/>
    </row>
    <row r="11" spans="1:33" s="3" customFormat="1">
      <c r="A11">
        <f>size_correction!AJ11</f>
        <v>0.17800000000000002</v>
      </c>
      <c r="B11">
        <f>size_correction!AK11</f>
        <v>0.08</v>
      </c>
      <c r="C11">
        <v>0.17878155184377259</v>
      </c>
      <c r="D11">
        <v>7.9152999482333605E-2</v>
      </c>
      <c r="E11" s="74"/>
      <c r="F11" s="76">
        <v>18.897770999999999</v>
      </c>
      <c r="G11" s="76">
        <v>15.377789</v>
      </c>
      <c r="H11" s="76">
        <v>-3.519981</v>
      </c>
      <c r="I11" s="76">
        <v>5.9289040000000002</v>
      </c>
      <c r="J11" s="76">
        <v>23.171279999999999</v>
      </c>
      <c r="K11" s="76">
        <v>45.393343999999999</v>
      </c>
      <c r="L11" s="74"/>
      <c r="M11" s="76">
        <v>17.461551</v>
      </c>
      <c r="N11" s="76">
        <v>5.1774779999999998</v>
      </c>
      <c r="O11" s="76">
        <v>-12.284072999999999</v>
      </c>
      <c r="P11" s="76">
        <v>-3.5532970000000001</v>
      </c>
      <c r="Q11" s="76">
        <v>17.047632</v>
      </c>
      <c r="R11" s="76">
        <v>33.302100000000003</v>
      </c>
      <c r="S11" s="74"/>
      <c r="T11" s="76">
        <v>-3.1415769999999998</v>
      </c>
      <c r="U11" s="76">
        <v>-1.436998</v>
      </c>
      <c r="V11" s="76">
        <v>1.70458</v>
      </c>
      <c r="W11" s="76">
        <v>0.13379099999999999</v>
      </c>
      <c r="X11" s="76">
        <v>22.459164000000001</v>
      </c>
      <c r="Y11" s="76">
        <v>43.983761999999999</v>
      </c>
      <c r="Z11" s="2"/>
      <c r="AA11" s="2"/>
      <c r="AB11"/>
      <c r="AC11"/>
      <c r="AD11"/>
      <c r="AE11"/>
      <c r="AF11"/>
      <c r="AG11"/>
    </row>
    <row r="12" spans="1:33" s="3" customFormat="1">
      <c r="A12">
        <f>size_correction!AJ12</f>
        <v>0.17900000000000002</v>
      </c>
      <c r="B12">
        <f>size_correction!AK12</f>
        <v>0.08</v>
      </c>
      <c r="C12">
        <v>0.17967098164228931</v>
      </c>
      <c r="D12">
        <v>7.9067326039722691E-2</v>
      </c>
      <c r="E12" s="74"/>
      <c r="F12" s="76">
        <v>18.837375000000002</v>
      </c>
      <c r="G12" s="76">
        <v>15.347591</v>
      </c>
      <c r="H12" s="76">
        <v>-3.4897830000000001</v>
      </c>
      <c r="I12" s="76">
        <v>5.9289040000000002</v>
      </c>
      <c r="J12" s="76">
        <v>23.171278000000001</v>
      </c>
      <c r="K12" s="76">
        <v>45.393340999999999</v>
      </c>
      <c r="L12" s="74"/>
      <c r="M12" s="76">
        <v>17.400331999999999</v>
      </c>
      <c r="N12" s="76">
        <v>5.1468689999999997</v>
      </c>
      <c r="O12" s="76">
        <v>-12.253463</v>
      </c>
      <c r="P12" s="76">
        <v>-3.5532970000000001</v>
      </c>
      <c r="Q12" s="76">
        <v>17.047630000000002</v>
      </c>
      <c r="R12" s="76">
        <v>33.302097000000003</v>
      </c>
      <c r="S12" s="74"/>
      <c r="T12" s="76">
        <v>-3.2053069999999999</v>
      </c>
      <c r="U12" s="76">
        <v>-1.468863</v>
      </c>
      <c r="V12" s="76">
        <v>1.7364440000000001</v>
      </c>
      <c r="W12" s="76">
        <v>0.13379099999999999</v>
      </c>
      <c r="X12" s="76">
        <v>22.459164000000001</v>
      </c>
      <c r="Y12" s="76">
        <v>43.983761999999999</v>
      </c>
      <c r="Z12" s="2"/>
      <c r="AA12" s="2"/>
      <c r="AB12"/>
      <c r="AC12"/>
      <c r="AD12"/>
      <c r="AE12"/>
      <c r="AF12"/>
      <c r="AG12"/>
    </row>
    <row r="13" spans="1:33" s="3" customFormat="1">
      <c r="A13">
        <f>size_correction!AJ13</f>
        <v>0.18000000000000002</v>
      </c>
      <c r="B13">
        <f>size_correction!AK13</f>
        <v>0.08</v>
      </c>
      <c r="C13">
        <v>0.18055847870208311</v>
      </c>
      <c r="D13">
        <v>7.8981829557025734E-2</v>
      </c>
      <c r="E13" s="74"/>
      <c r="F13" s="76">
        <v>18.770714999999999</v>
      </c>
      <c r="G13" s="76">
        <v>15.314261</v>
      </c>
      <c r="H13" s="76">
        <v>-3.4564530000000002</v>
      </c>
      <c r="I13" s="76">
        <v>5.9289040000000002</v>
      </c>
      <c r="J13" s="76">
        <v>23.171275999999999</v>
      </c>
      <c r="K13" s="76">
        <v>45.393335999999998</v>
      </c>
      <c r="L13" s="74"/>
      <c r="M13" s="76">
        <v>17.333641</v>
      </c>
      <c r="N13" s="76">
        <v>5.1135229999999998</v>
      </c>
      <c r="O13" s="76">
        <v>-12.220117999999999</v>
      </c>
      <c r="P13" s="76">
        <v>-3.5532970000000001</v>
      </c>
      <c r="Q13" s="76">
        <v>17.047628</v>
      </c>
      <c r="R13" s="76">
        <v>33.302092999999999</v>
      </c>
      <c r="S13" s="74"/>
      <c r="T13" s="76">
        <v>-3.2752189999999999</v>
      </c>
      <c r="U13" s="76">
        <v>-1.503819</v>
      </c>
      <c r="V13" s="76">
        <v>1.7714000000000001</v>
      </c>
      <c r="W13" s="76">
        <v>0.13379099999999999</v>
      </c>
      <c r="X13" s="76">
        <v>22.459164999999999</v>
      </c>
      <c r="Y13" s="76">
        <v>43.983763000000003</v>
      </c>
      <c r="Z13" s="2"/>
      <c r="AA13" s="2"/>
      <c r="AB13"/>
      <c r="AC13"/>
      <c r="AD13"/>
      <c r="AE13"/>
      <c r="AF13"/>
      <c r="AG13"/>
    </row>
    <row r="14" spans="1:33" s="3" customFormat="1">
      <c r="A14">
        <f>size_correction!AJ14</f>
        <v>0.17</v>
      </c>
      <c r="B14">
        <f>size_correction!AK14</f>
        <v>0.08</v>
      </c>
      <c r="C14">
        <v>0.1715940747324583</v>
      </c>
      <c r="D14">
        <v>7.9843091463203758E-2</v>
      </c>
      <c r="E14" s="74"/>
      <c r="F14" s="76">
        <v>19.169435</v>
      </c>
      <c r="G14" s="76">
        <v>15.513621000000001</v>
      </c>
      <c r="H14" s="76">
        <v>-3.6558139999999999</v>
      </c>
      <c r="I14" s="76">
        <v>5.9289040000000002</v>
      </c>
      <c r="J14" s="76">
        <v>23.171288000000001</v>
      </c>
      <c r="K14" s="76">
        <v>45.393362000000003</v>
      </c>
      <c r="L14" s="74"/>
      <c r="M14" s="76">
        <v>17.739516999999999</v>
      </c>
      <c r="N14" s="76">
        <v>5.3164610000000003</v>
      </c>
      <c r="O14" s="76">
        <v>-12.423057</v>
      </c>
      <c r="P14" s="76">
        <v>-3.5532979999999998</v>
      </c>
      <c r="Q14" s="76">
        <v>17.047640999999999</v>
      </c>
      <c r="R14" s="76">
        <v>33.302117000000003</v>
      </c>
      <c r="S14" s="74"/>
      <c r="T14" s="76">
        <v>-2.8411469999999999</v>
      </c>
      <c r="U14" s="76">
        <v>-1.286783</v>
      </c>
      <c r="V14" s="76">
        <v>1.5543640000000001</v>
      </c>
      <c r="W14" s="76">
        <v>0.13379099999999999</v>
      </c>
      <c r="X14" s="76">
        <v>22.459161999999999</v>
      </c>
      <c r="Y14" s="76">
        <v>43.983758999999999</v>
      </c>
      <c r="Z14" s="2"/>
      <c r="AA14" s="2"/>
      <c r="AB14"/>
      <c r="AC14"/>
      <c r="AD14"/>
      <c r="AE14"/>
      <c r="AF14"/>
      <c r="AG14"/>
    </row>
    <row r="15" spans="1:33" s="3" customFormat="1">
      <c r="A15">
        <f>size_correction!AJ15</f>
        <v>0.17</v>
      </c>
      <c r="B15">
        <f>size_correction!AK15</f>
        <v>7.9000000000000001E-2</v>
      </c>
      <c r="C15">
        <v>0.17249998496809271</v>
      </c>
      <c r="D15">
        <v>7.9756958259131552E-2</v>
      </c>
      <c r="E15" s="74"/>
      <c r="F15" s="76">
        <v>19.156645000000001</v>
      </c>
      <c r="G15" s="76">
        <v>15.507225999999999</v>
      </c>
      <c r="H15" s="76">
        <v>-3.649419</v>
      </c>
      <c r="I15" s="76">
        <v>5.9289040000000002</v>
      </c>
      <c r="J15" s="76">
        <v>23.171288000000001</v>
      </c>
      <c r="K15" s="76">
        <v>45.393360999999999</v>
      </c>
      <c r="L15" s="74"/>
      <c r="M15" s="76">
        <v>17.724754000000001</v>
      </c>
      <c r="N15" s="76">
        <v>5.3090789999999997</v>
      </c>
      <c r="O15" s="76">
        <v>-12.415675</v>
      </c>
      <c r="P15" s="76">
        <v>-3.5532979999999998</v>
      </c>
      <c r="Q15" s="76">
        <v>17.047640000000001</v>
      </c>
      <c r="R15" s="76">
        <v>33.302115999999998</v>
      </c>
      <c r="S15" s="74"/>
      <c r="T15" s="76">
        <v>-2.857926</v>
      </c>
      <c r="U15" s="76">
        <v>-1.295172</v>
      </c>
      <c r="V15" s="76">
        <v>1.562754</v>
      </c>
      <c r="W15" s="76">
        <v>0.13379099999999999</v>
      </c>
      <c r="X15" s="76">
        <v>22.459163</v>
      </c>
      <c r="Y15" s="76">
        <v>43.983758999999999</v>
      </c>
      <c r="Z15" s="2"/>
      <c r="AA15" s="2"/>
      <c r="AB15"/>
      <c r="AC15"/>
      <c r="AD15"/>
      <c r="AE15"/>
      <c r="AF15"/>
      <c r="AG15"/>
    </row>
    <row r="16" spans="1:33" s="3" customFormat="1">
      <c r="A16">
        <f>size_correction!AJ16</f>
        <v>0.17</v>
      </c>
      <c r="B16">
        <f>size_correction!AK16</f>
        <v>7.8E-2</v>
      </c>
      <c r="C16">
        <v>0.17340335607379509</v>
      </c>
      <c r="D16">
        <v>7.9670440090490596E-2</v>
      </c>
      <c r="E16" s="74"/>
      <c r="F16" s="76">
        <v>19.137226999999999</v>
      </c>
      <c r="G16" s="76">
        <v>15.497517</v>
      </c>
      <c r="H16" s="76">
        <v>-3.63971</v>
      </c>
      <c r="I16" s="76">
        <v>5.9289040000000002</v>
      </c>
      <c r="J16" s="76">
        <v>23.171287</v>
      </c>
      <c r="K16" s="76">
        <v>45.393360000000001</v>
      </c>
      <c r="L16" s="74"/>
      <c r="M16" s="76">
        <v>17.704874</v>
      </c>
      <c r="N16" s="76">
        <v>5.2991390000000003</v>
      </c>
      <c r="O16" s="76">
        <v>-12.405735</v>
      </c>
      <c r="P16" s="76">
        <v>-3.5532979999999998</v>
      </c>
      <c r="Q16" s="76">
        <v>17.047639</v>
      </c>
      <c r="R16" s="76">
        <v>33.302115000000001</v>
      </c>
      <c r="S16" s="74"/>
      <c r="T16" s="76">
        <v>-2.8812250000000001</v>
      </c>
      <c r="U16" s="76">
        <v>-1.306821</v>
      </c>
      <c r="V16" s="76">
        <v>1.574403</v>
      </c>
      <c r="W16" s="76">
        <v>0.13379099999999999</v>
      </c>
      <c r="X16" s="76">
        <v>22.459163</v>
      </c>
      <c r="Y16" s="76">
        <v>43.983758999999999</v>
      </c>
      <c r="Z16" s="2"/>
      <c r="AA16" s="2"/>
      <c r="AB16"/>
      <c r="AC16"/>
      <c r="AD16"/>
      <c r="AE16"/>
      <c r="AF16"/>
      <c r="AG16"/>
    </row>
    <row r="17" spans="1:33" s="3" customFormat="1">
      <c r="A17">
        <f>size_correction!AJ17</f>
        <v>0.17</v>
      </c>
      <c r="B17">
        <f>size_correction!AK17</f>
        <v>7.6999999999999999E-2</v>
      </c>
      <c r="C17">
        <v>0.17430455056508429</v>
      </c>
      <c r="D17">
        <v>7.9583899105153566E-2</v>
      </c>
      <c r="E17" s="74"/>
      <c r="F17" s="76">
        <v>19.111906000000001</v>
      </c>
      <c r="G17" s="76">
        <v>15.484856000000001</v>
      </c>
      <c r="H17" s="76">
        <v>-3.627049</v>
      </c>
      <c r="I17" s="76">
        <v>5.9289040000000002</v>
      </c>
      <c r="J17" s="76">
        <v>23.171287</v>
      </c>
      <c r="K17" s="76">
        <v>45.393357999999999</v>
      </c>
      <c r="L17" s="74"/>
      <c r="M17" s="76">
        <v>17.679144000000001</v>
      </c>
      <c r="N17" s="76">
        <v>5.2862739999999997</v>
      </c>
      <c r="O17" s="76">
        <v>-12.392868999999999</v>
      </c>
      <c r="P17" s="76">
        <v>-3.5532979999999998</v>
      </c>
      <c r="Q17" s="76">
        <v>17.047639</v>
      </c>
      <c r="R17" s="76">
        <v>33.302112999999999</v>
      </c>
      <c r="S17" s="74"/>
      <c r="T17" s="76">
        <v>-2.9103400000000001</v>
      </c>
      <c r="U17" s="76">
        <v>-1.3213790000000001</v>
      </c>
      <c r="V17" s="76">
        <v>1.5889610000000001</v>
      </c>
      <c r="W17" s="76">
        <v>0.13379099999999999</v>
      </c>
      <c r="X17" s="76">
        <v>22.459163</v>
      </c>
      <c r="Y17" s="76">
        <v>43.983758999999999</v>
      </c>
      <c r="Z17" s="2"/>
      <c r="AA17" s="2"/>
      <c r="AB17"/>
      <c r="AC17"/>
      <c r="AD17"/>
      <c r="AE17"/>
      <c r="AF17"/>
      <c r="AG17"/>
    </row>
    <row r="18" spans="1:33">
      <c r="A18">
        <f>size_correction!AJ18</f>
        <v>0.17</v>
      </c>
      <c r="B18">
        <f>size_correction!AK18</f>
        <v>7.5999999999999998E-2</v>
      </c>
      <c r="C18">
        <v>0.17520368342973069</v>
      </c>
      <c r="D18">
        <v>7.9497445318953849E-2</v>
      </c>
      <c r="E18" s="74"/>
      <c r="F18" s="76">
        <v>19.081045</v>
      </c>
      <c r="G18" s="76">
        <v>15.469426</v>
      </c>
      <c r="H18" s="76">
        <v>-3.6116190000000001</v>
      </c>
      <c r="I18" s="76">
        <v>5.9289040000000002</v>
      </c>
      <c r="J18" s="76">
        <v>23.171285999999998</v>
      </c>
      <c r="K18" s="76">
        <v>45.393355999999997</v>
      </c>
      <c r="L18" s="74"/>
      <c r="M18" s="76">
        <v>17.647203000000001</v>
      </c>
      <c r="N18" s="76">
        <v>5.2703040000000003</v>
      </c>
      <c r="O18" s="76">
        <v>-12.376899</v>
      </c>
      <c r="P18" s="76">
        <v>-3.5532979999999998</v>
      </c>
      <c r="Q18" s="76">
        <v>17.047637999999999</v>
      </c>
      <c r="R18" s="76">
        <v>33.302110999999996</v>
      </c>
      <c r="S18" s="74"/>
      <c r="T18" s="76">
        <v>-2.9449070000000002</v>
      </c>
      <c r="U18" s="76">
        <v>-1.3386629999999999</v>
      </c>
      <c r="V18" s="76">
        <v>1.606244</v>
      </c>
      <c r="W18" s="76">
        <v>0.13379099999999999</v>
      </c>
      <c r="X18" s="76">
        <v>22.459163</v>
      </c>
      <c r="Y18" s="76">
        <v>43.983759999999997</v>
      </c>
    </row>
    <row r="19" spans="1:33">
      <c r="A19">
        <f>size_correction!AJ19</f>
        <v>0.17</v>
      </c>
      <c r="B19">
        <f>size_correction!AK19</f>
        <v>7.4999999999999997E-2</v>
      </c>
      <c r="C19">
        <v>0.17610080548247911</v>
      </c>
      <c r="D19">
        <v>7.941112332341918E-2</v>
      </c>
      <c r="E19" s="74"/>
      <c r="F19" s="76">
        <v>19.044276</v>
      </c>
      <c r="G19" s="76">
        <v>15.451041999999999</v>
      </c>
      <c r="H19" s="76">
        <v>-3.5932339999999998</v>
      </c>
      <c r="I19" s="76">
        <v>5.9289040000000002</v>
      </c>
      <c r="J19" s="76">
        <v>23.171285000000001</v>
      </c>
      <c r="K19" s="76">
        <v>45.393354000000002</v>
      </c>
      <c r="L19" s="74"/>
      <c r="M19" s="76">
        <v>17.609399</v>
      </c>
      <c r="N19" s="76">
        <v>5.2514019999999997</v>
      </c>
      <c r="O19" s="76">
        <v>-12.357996999999999</v>
      </c>
      <c r="P19" s="76">
        <v>-3.5532979999999998</v>
      </c>
      <c r="Q19" s="76">
        <v>17.047637000000002</v>
      </c>
      <c r="R19" s="76">
        <v>33.302109000000002</v>
      </c>
      <c r="S19" s="74"/>
      <c r="T19" s="76">
        <v>-2.9853160000000001</v>
      </c>
      <c r="U19" s="76">
        <v>-1.358867</v>
      </c>
      <c r="V19" s="76">
        <v>1.626449</v>
      </c>
      <c r="W19" s="76">
        <v>0.13379099999999999</v>
      </c>
      <c r="X19" s="76">
        <v>22.459163</v>
      </c>
      <c r="Y19" s="76">
        <v>43.983759999999997</v>
      </c>
    </row>
    <row r="20" spans="1:33">
      <c r="A20">
        <f>size_correction!AJ20</f>
        <v>0.17</v>
      </c>
      <c r="B20">
        <f>size_correction!AK20</f>
        <v>7.3999999999999996E-2</v>
      </c>
      <c r="C20">
        <v>0.17699594452362491</v>
      </c>
      <c r="D20">
        <v>7.9324954388541674E-2</v>
      </c>
      <c r="E20" s="74"/>
      <c r="F20" s="76">
        <v>19.001611</v>
      </c>
      <c r="G20" s="76">
        <v>15.429709000000001</v>
      </c>
      <c r="H20" s="76">
        <v>-3.5719020000000001</v>
      </c>
      <c r="I20" s="76">
        <v>5.9289040000000002</v>
      </c>
      <c r="J20" s="76">
        <v>23.171282999999999</v>
      </c>
      <c r="K20" s="76">
        <v>45.393351000000003</v>
      </c>
      <c r="L20" s="74"/>
      <c r="M20" s="76">
        <v>17.565759</v>
      </c>
      <c r="N20" s="76">
        <v>5.2295819999999997</v>
      </c>
      <c r="O20" s="76">
        <v>-12.336176999999999</v>
      </c>
      <c r="P20" s="76">
        <v>-3.5532979999999998</v>
      </c>
      <c r="Q20" s="76">
        <v>17.047635</v>
      </c>
      <c r="R20" s="76">
        <v>33.302106000000002</v>
      </c>
      <c r="S20" s="74"/>
      <c r="T20" s="76">
        <v>-3.031533</v>
      </c>
      <c r="U20" s="76">
        <v>-1.3819760000000001</v>
      </c>
      <c r="V20" s="76">
        <v>1.6495569999999999</v>
      </c>
      <c r="W20" s="76">
        <v>0.13379099999999999</v>
      </c>
      <c r="X20" s="76">
        <v>22.459163</v>
      </c>
      <c r="Y20" s="76">
        <v>43.983761000000001</v>
      </c>
    </row>
    <row r="21" spans="1:33">
      <c r="A21">
        <f>size_correction!AJ21</f>
        <v>0.17</v>
      </c>
      <c r="B21">
        <f>size_correction!AK21</f>
        <v>7.2999999999999995E-2</v>
      </c>
      <c r="C21">
        <v>0.17788911871305529</v>
      </c>
      <c r="D21">
        <v>7.9238949855438015E-2</v>
      </c>
      <c r="E21" s="74"/>
      <c r="F21" s="76">
        <v>18.952673000000001</v>
      </c>
      <c r="G21" s="76">
        <v>15.405241</v>
      </c>
      <c r="H21" s="76">
        <v>-3.5474329999999998</v>
      </c>
      <c r="I21" s="76">
        <v>5.9289040000000002</v>
      </c>
      <c r="J21" s="76">
        <v>23.171282000000001</v>
      </c>
      <c r="K21" s="76">
        <v>45.393348000000003</v>
      </c>
      <c r="L21" s="74"/>
      <c r="M21" s="76">
        <v>17.516628000000001</v>
      </c>
      <c r="N21" s="76">
        <v>5.2050169999999998</v>
      </c>
      <c r="O21" s="76">
        <v>-12.311612</v>
      </c>
      <c r="P21" s="76">
        <v>-3.5532970000000001</v>
      </c>
      <c r="Q21" s="76">
        <v>17.047633999999999</v>
      </c>
      <c r="R21" s="76">
        <v>33.302103000000002</v>
      </c>
      <c r="S21" s="74"/>
      <c r="T21" s="76">
        <v>-3.0839509999999999</v>
      </c>
      <c r="U21" s="76">
        <v>-1.408185</v>
      </c>
      <c r="V21" s="76">
        <v>1.6757660000000001</v>
      </c>
      <c r="W21" s="76">
        <v>0.13379099999999999</v>
      </c>
      <c r="X21" s="76">
        <v>22.459164000000001</v>
      </c>
      <c r="Y21" s="76">
        <v>43.983761000000001</v>
      </c>
    </row>
    <row r="22" spans="1:33">
      <c r="A22">
        <f>size_correction!AJ22</f>
        <v>0.17</v>
      </c>
      <c r="B22">
        <f>size_correction!AK22</f>
        <v>7.1999999999999995E-2</v>
      </c>
      <c r="C22">
        <v>0.1787803411063543</v>
      </c>
      <c r="D22">
        <v>7.915311609776729E-2</v>
      </c>
      <c r="E22" s="74"/>
      <c r="F22" s="76">
        <v>18.898202000000001</v>
      </c>
      <c r="G22" s="76">
        <v>15.378005</v>
      </c>
      <c r="H22" s="76">
        <v>-3.520197</v>
      </c>
      <c r="I22" s="76">
        <v>5.9289040000000002</v>
      </c>
      <c r="J22" s="76">
        <v>23.171279999999999</v>
      </c>
      <c r="K22" s="76">
        <v>45.393343999999999</v>
      </c>
      <c r="L22" s="74"/>
      <c r="M22" s="76">
        <v>17.461289000000001</v>
      </c>
      <c r="N22" s="76">
        <v>5.1773470000000001</v>
      </c>
      <c r="O22" s="76">
        <v>-12.283942</v>
      </c>
      <c r="P22" s="76">
        <v>-3.5532970000000001</v>
      </c>
      <c r="Q22" s="76">
        <v>17.047632</v>
      </c>
      <c r="R22" s="76">
        <v>33.302100000000003</v>
      </c>
      <c r="S22" s="74"/>
      <c r="T22" s="76">
        <v>-3.1418210000000002</v>
      </c>
      <c r="U22" s="76">
        <v>-1.43712</v>
      </c>
      <c r="V22" s="76">
        <v>1.704701</v>
      </c>
      <c r="W22" s="76">
        <v>0.13379099999999999</v>
      </c>
      <c r="X22" s="76">
        <v>22.459164000000001</v>
      </c>
      <c r="Y22" s="76">
        <v>43.983761999999999</v>
      </c>
    </row>
    <row r="23" spans="1:33">
      <c r="A23">
        <f>size_correction!AJ23</f>
        <v>0.17</v>
      </c>
      <c r="B23">
        <f>size_correction!AK23</f>
        <v>7.0999999999999994E-2</v>
      </c>
      <c r="C23">
        <v>0.17966962243493589</v>
      </c>
      <c r="D23">
        <v>7.9067456939987915E-2</v>
      </c>
      <c r="E23" s="74"/>
      <c r="F23" s="76">
        <v>18.837457000000001</v>
      </c>
      <c r="G23" s="76">
        <v>15.347632000000001</v>
      </c>
      <c r="H23" s="76">
        <v>-3.489824</v>
      </c>
      <c r="I23" s="76">
        <v>5.9289040000000002</v>
      </c>
      <c r="J23" s="76">
        <v>23.171278000000001</v>
      </c>
      <c r="K23" s="76">
        <v>45.393340999999999</v>
      </c>
      <c r="L23" s="74"/>
      <c r="M23" s="76">
        <v>17.400456999999999</v>
      </c>
      <c r="N23" s="76">
        <v>5.1469310000000004</v>
      </c>
      <c r="O23" s="76">
        <v>-12.253526000000001</v>
      </c>
      <c r="P23" s="76">
        <v>-3.5532970000000001</v>
      </c>
      <c r="Q23" s="76">
        <v>17.047630000000002</v>
      </c>
      <c r="R23" s="76">
        <v>33.302097000000003</v>
      </c>
      <c r="S23" s="74"/>
      <c r="T23" s="76">
        <v>-3.2051609999999999</v>
      </c>
      <c r="U23" s="76">
        <v>-1.46879</v>
      </c>
      <c r="V23" s="76">
        <v>1.7363710000000001</v>
      </c>
      <c r="W23" s="76">
        <v>0.13379099999999999</v>
      </c>
      <c r="X23" s="76">
        <v>22.459164000000001</v>
      </c>
      <c r="Y23" s="76">
        <v>43.983761999999999</v>
      </c>
    </row>
    <row r="24" spans="1:33">
      <c r="A24">
        <f>size_correction!AJ24</f>
        <v>0.17</v>
      </c>
      <c r="B24">
        <f>size_correction!AK24</f>
        <v>6.9999999999999993E-2</v>
      </c>
      <c r="C24">
        <v>0.18055697184896971</v>
      </c>
      <c r="D24">
        <v>7.8981974715335496E-2</v>
      </c>
      <c r="E24" s="74"/>
      <c r="F24" s="76">
        <v>18.771179</v>
      </c>
      <c r="G24" s="76">
        <v>15.314494</v>
      </c>
      <c r="H24" s="76">
        <v>-3.4566859999999999</v>
      </c>
      <c r="I24" s="76">
        <v>5.9289040000000002</v>
      </c>
      <c r="J24" s="76">
        <v>23.171275999999999</v>
      </c>
      <c r="K24" s="76">
        <v>45.393335999999998</v>
      </c>
      <c r="L24" s="74"/>
      <c r="M24" s="76">
        <v>17.333417000000001</v>
      </c>
      <c r="N24" s="76">
        <v>5.1134120000000003</v>
      </c>
      <c r="O24" s="76">
        <v>-12.220006</v>
      </c>
      <c r="P24" s="76">
        <v>-3.5532970000000001</v>
      </c>
      <c r="Q24" s="76">
        <v>17.047628</v>
      </c>
      <c r="R24" s="76">
        <v>33.302092999999999</v>
      </c>
      <c r="S24" s="74"/>
      <c r="T24" s="76">
        <v>-3.27542</v>
      </c>
      <c r="U24" s="76">
        <v>-1.503919</v>
      </c>
      <c r="V24" s="76">
        <v>1.771501</v>
      </c>
      <c r="W24" s="76">
        <v>0.13379099999999999</v>
      </c>
      <c r="X24" s="76">
        <v>22.459164999999999</v>
      </c>
      <c r="Y24" s="76">
        <v>43.983763000000003</v>
      </c>
    </row>
    <row r="25" spans="1:33">
      <c r="A25">
        <f>size_correction!AJ25</f>
        <v>0.17</v>
      </c>
      <c r="B25">
        <f>size_correction!AK25</f>
        <v>0.08</v>
      </c>
      <c r="C25">
        <v>0.1715940747324583</v>
      </c>
      <c r="D25">
        <v>7.9843091463203758E-2</v>
      </c>
      <c r="E25" s="74"/>
      <c r="F25" s="76">
        <v>19.169435</v>
      </c>
      <c r="G25" s="76">
        <v>15.513621000000001</v>
      </c>
      <c r="H25" s="76">
        <v>-3.6558139999999999</v>
      </c>
      <c r="I25" s="76">
        <v>5.9289040000000002</v>
      </c>
      <c r="J25" s="76">
        <v>23.171288000000001</v>
      </c>
      <c r="K25" s="76">
        <v>45.393362000000003</v>
      </c>
      <c r="L25" s="74"/>
      <c r="M25" s="76">
        <v>17.739516999999999</v>
      </c>
      <c r="N25" s="76">
        <v>5.3164610000000003</v>
      </c>
      <c r="O25" s="76">
        <v>-12.423057</v>
      </c>
      <c r="P25" s="76">
        <v>-3.5532979999999998</v>
      </c>
      <c r="Q25" s="76">
        <v>17.047640999999999</v>
      </c>
      <c r="R25" s="76">
        <v>33.302117000000003</v>
      </c>
      <c r="S25" s="74"/>
      <c r="T25" s="76">
        <v>-2.8411469999999999</v>
      </c>
      <c r="U25" s="76">
        <v>-1.286783</v>
      </c>
      <c r="V25" s="76">
        <v>1.5543640000000001</v>
      </c>
      <c r="W25" s="76">
        <v>0.13379099999999999</v>
      </c>
      <c r="X25" s="76">
        <v>22.459161999999999</v>
      </c>
      <c r="Y25" s="76">
        <v>43.983758999999999</v>
      </c>
    </row>
    <row r="26" spans="1:33">
      <c r="A26">
        <f>size_correction!AJ26</f>
        <v>0.17100000000000001</v>
      </c>
      <c r="B26">
        <f>size_correction!AK26</f>
        <v>7.9000000000000001E-2</v>
      </c>
      <c r="C26">
        <v>0.1734035094783983</v>
      </c>
      <c r="D26">
        <v>7.9670425404265902E-2</v>
      </c>
      <c r="E26" s="74"/>
      <c r="F26" s="76">
        <v>19.137225000000001</v>
      </c>
      <c r="G26" s="76">
        <v>15.497515999999999</v>
      </c>
      <c r="H26" s="76">
        <v>-3.6397089999999999</v>
      </c>
      <c r="I26" s="76">
        <v>5.9289040000000002</v>
      </c>
      <c r="J26" s="76">
        <v>23.171287</v>
      </c>
      <c r="K26" s="76">
        <v>45.393360000000001</v>
      </c>
      <c r="L26" s="74"/>
      <c r="M26" s="76">
        <v>17.704864000000001</v>
      </c>
      <c r="N26" s="76">
        <v>5.2991339999999996</v>
      </c>
      <c r="O26" s="76">
        <v>-12.40573</v>
      </c>
      <c r="P26" s="76">
        <v>-3.5532979999999998</v>
      </c>
      <c r="Q26" s="76">
        <v>17.047639</v>
      </c>
      <c r="R26" s="76">
        <v>33.302115000000001</v>
      </c>
      <c r="S26" s="74"/>
      <c r="T26" s="76">
        <v>-2.8812380000000002</v>
      </c>
      <c r="U26" s="76">
        <v>-1.3068280000000001</v>
      </c>
      <c r="V26" s="76">
        <v>1.5744100000000001</v>
      </c>
      <c r="W26" s="76">
        <v>0.13379099999999999</v>
      </c>
      <c r="X26" s="76">
        <v>22.459163</v>
      </c>
      <c r="Y26" s="76">
        <v>43.983758999999999</v>
      </c>
    </row>
    <row r="27" spans="1:33">
      <c r="A27">
        <f>size_correction!AJ27</f>
        <v>0.17200000000000001</v>
      </c>
      <c r="B27">
        <f>size_correction!AK27</f>
        <v>7.8E-2</v>
      </c>
      <c r="C27">
        <v>0.17520398877765869</v>
      </c>
      <c r="D27">
        <v>7.9497415926792298E-2</v>
      </c>
      <c r="E27" s="74"/>
      <c r="F27" s="76">
        <v>19.081033999999999</v>
      </c>
      <c r="G27" s="76">
        <v>15.469421000000001</v>
      </c>
      <c r="H27" s="76">
        <v>-3.6116130000000002</v>
      </c>
      <c r="I27" s="76">
        <v>5.9289040000000002</v>
      </c>
      <c r="J27" s="76">
        <v>23.171285999999998</v>
      </c>
      <c r="K27" s="76">
        <v>45.393355999999997</v>
      </c>
      <c r="L27" s="74"/>
      <c r="M27" s="76">
        <v>17.647176999999999</v>
      </c>
      <c r="N27" s="76">
        <v>5.2702910000000003</v>
      </c>
      <c r="O27" s="76">
        <v>-12.376886000000001</v>
      </c>
      <c r="P27" s="76">
        <v>-3.5532979999999998</v>
      </c>
      <c r="Q27" s="76">
        <v>17.047637999999999</v>
      </c>
      <c r="R27" s="76">
        <v>33.302110999999996</v>
      </c>
      <c r="S27" s="74"/>
      <c r="T27" s="76">
        <v>-2.94421</v>
      </c>
      <c r="U27" s="76">
        <v>-1.338314</v>
      </c>
      <c r="V27" s="76">
        <v>1.605896</v>
      </c>
      <c r="W27" s="76">
        <v>0.13379099999999999</v>
      </c>
      <c r="X27" s="76">
        <v>22.459163</v>
      </c>
      <c r="Y27" s="76">
        <v>43.983759999999997</v>
      </c>
    </row>
    <row r="28" spans="1:33">
      <c r="A28">
        <f>size_correction!AJ28</f>
        <v>0.17300000000000001</v>
      </c>
      <c r="B28">
        <f>size_correction!AK28</f>
        <v>7.6999999999999999E-2</v>
      </c>
      <c r="C28">
        <v>0.17699640059194269</v>
      </c>
      <c r="D28">
        <v>7.9324910478670435E-2</v>
      </c>
      <c r="E28" s="74"/>
      <c r="F28" s="76">
        <v>19.001593</v>
      </c>
      <c r="G28" s="76">
        <v>15.4297</v>
      </c>
      <c r="H28" s="76">
        <v>-3.5718930000000002</v>
      </c>
      <c r="I28" s="76">
        <v>5.9289040000000002</v>
      </c>
      <c r="J28" s="76">
        <v>23.171282999999999</v>
      </c>
      <c r="K28" s="76">
        <v>45.393351000000003</v>
      </c>
      <c r="L28" s="74"/>
      <c r="M28" s="76">
        <v>17.565726999999999</v>
      </c>
      <c r="N28" s="76">
        <v>5.2295660000000002</v>
      </c>
      <c r="O28" s="76">
        <v>-12.336161000000001</v>
      </c>
      <c r="P28" s="76">
        <v>-3.5532979999999998</v>
      </c>
      <c r="Q28" s="76">
        <v>17.047635</v>
      </c>
      <c r="R28" s="76">
        <v>33.302106000000002</v>
      </c>
      <c r="S28" s="74"/>
      <c r="T28" s="76">
        <v>-3.0315720000000002</v>
      </c>
      <c r="U28" s="76">
        <v>-1.3819950000000001</v>
      </c>
      <c r="V28" s="76">
        <v>1.6495770000000001</v>
      </c>
      <c r="W28" s="76">
        <v>0.13379099999999999</v>
      </c>
      <c r="X28" s="76">
        <v>22.459163</v>
      </c>
      <c r="Y28" s="76">
        <v>43.983761000000001</v>
      </c>
    </row>
    <row r="29" spans="1:33">
      <c r="A29">
        <f>size_correction!AJ29</f>
        <v>0.17400000000000002</v>
      </c>
      <c r="B29">
        <f>size_correction!AK29</f>
        <v>7.5999999999999998E-2</v>
      </c>
      <c r="C29">
        <v>0.17878094652863191</v>
      </c>
      <c r="D29">
        <v>7.9153057808257876E-2</v>
      </c>
      <c r="E29" s="74"/>
      <c r="F29" s="76">
        <v>18.898166</v>
      </c>
      <c r="G29" s="76">
        <v>15.377986999999999</v>
      </c>
      <c r="H29" s="76">
        <v>-3.5201790000000002</v>
      </c>
      <c r="I29" s="76">
        <v>5.9289040000000002</v>
      </c>
      <c r="J29" s="76">
        <v>23.171279999999999</v>
      </c>
      <c r="K29" s="76">
        <v>45.393343999999999</v>
      </c>
      <c r="L29" s="74"/>
      <c r="M29" s="76">
        <v>17.461231000000002</v>
      </c>
      <c r="N29" s="76">
        <v>5.1773179999999996</v>
      </c>
      <c r="O29" s="76">
        <v>-12.283913</v>
      </c>
      <c r="P29" s="76">
        <v>-3.5532970000000001</v>
      </c>
      <c r="Q29" s="76">
        <v>17.047632</v>
      </c>
      <c r="R29" s="76">
        <v>33.302100000000003</v>
      </c>
      <c r="S29" s="74"/>
      <c r="T29" s="76">
        <v>-3.1411560000000001</v>
      </c>
      <c r="U29" s="76">
        <v>-1.436787</v>
      </c>
      <c r="V29" s="76">
        <v>1.704369</v>
      </c>
      <c r="W29" s="76">
        <v>0.13379099999999999</v>
      </c>
      <c r="X29" s="76">
        <v>22.459164000000001</v>
      </c>
      <c r="Y29" s="76">
        <v>43.983761999999999</v>
      </c>
    </row>
    <row r="30" spans="1:33">
      <c r="A30">
        <f>size_correction!AJ30</f>
        <v>0.17500000000000002</v>
      </c>
      <c r="B30">
        <f>size_correction!AK30</f>
        <v>7.4999999999999997E-2</v>
      </c>
      <c r="C30">
        <v>0.18055772526387259</v>
      </c>
      <c r="D30">
        <v>7.8981902161698855E-2</v>
      </c>
      <c r="E30" s="74"/>
      <c r="F30" s="76">
        <v>18.770759999999999</v>
      </c>
      <c r="G30" s="76">
        <v>15.314284000000001</v>
      </c>
      <c r="H30" s="76">
        <v>-3.4564759999999999</v>
      </c>
      <c r="I30" s="76">
        <v>5.9289040000000002</v>
      </c>
      <c r="J30" s="76">
        <v>23.171275999999999</v>
      </c>
      <c r="K30" s="76">
        <v>45.393335999999998</v>
      </c>
      <c r="L30" s="74"/>
      <c r="M30" s="76">
        <v>17.333708000000001</v>
      </c>
      <c r="N30" s="76">
        <v>5.1135570000000001</v>
      </c>
      <c r="O30" s="76">
        <v>-12.220151</v>
      </c>
      <c r="P30" s="76">
        <v>-3.5532970000000001</v>
      </c>
      <c r="Q30" s="76">
        <v>17.047628</v>
      </c>
      <c r="R30" s="76">
        <v>33.302092999999999</v>
      </c>
      <c r="S30" s="74"/>
      <c r="T30" s="76">
        <v>-3.2751410000000001</v>
      </c>
      <c r="U30" s="76">
        <v>-1.5037799999999999</v>
      </c>
      <c r="V30" s="76">
        <v>1.771361</v>
      </c>
      <c r="W30" s="76">
        <v>0.13379099999999999</v>
      </c>
      <c r="X30" s="76">
        <v>22.459164999999999</v>
      </c>
      <c r="Y30" s="76">
        <v>43.983763000000003</v>
      </c>
    </row>
    <row r="31" spans="1:33">
      <c r="A31">
        <f>size_correction!AJ31</f>
        <v>0.17600000000000002</v>
      </c>
      <c r="B31">
        <f>size_correction!AK31</f>
        <v>7.3999999999999996E-2</v>
      </c>
      <c r="C31">
        <v>0.18232680700829609</v>
      </c>
      <c r="D31">
        <v>7.8811459265428416E-2</v>
      </c>
      <c r="E31" s="74"/>
      <c r="F31" s="76">
        <v>18.620467000000001</v>
      </c>
      <c r="G31" s="76">
        <v>15.239138000000001</v>
      </c>
      <c r="H31" s="76">
        <v>-3.381329</v>
      </c>
      <c r="I31" s="76">
        <v>5.9289040000000002</v>
      </c>
      <c r="J31" s="76">
        <v>23.171271000000001</v>
      </c>
      <c r="K31" s="76">
        <v>45.393326999999999</v>
      </c>
      <c r="L31" s="74"/>
      <c r="M31" s="76">
        <v>17.182041999999999</v>
      </c>
      <c r="N31" s="76">
        <v>5.0377239999999999</v>
      </c>
      <c r="O31" s="76">
        <v>-12.144318</v>
      </c>
      <c r="P31" s="76">
        <v>-3.5532970000000001</v>
      </c>
      <c r="Q31" s="76">
        <v>17.047623999999999</v>
      </c>
      <c r="R31" s="76">
        <v>33.302084000000001</v>
      </c>
      <c r="S31" s="74"/>
      <c r="T31" s="76">
        <v>-3.4317120000000001</v>
      </c>
      <c r="U31" s="76">
        <v>-1.5820650000000001</v>
      </c>
      <c r="V31" s="76">
        <v>1.849647</v>
      </c>
      <c r="W31" s="76">
        <v>0.13379099999999999</v>
      </c>
      <c r="X31" s="76">
        <v>22.459166</v>
      </c>
      <c r="Y31" s="76">
        <v>43.983764999999998</v>
      </c>
    </row>
    <row r="32" spans="1:33">
      <c r="A32">
        <f>size_correction!AJ32</f>
        <v>0.17700000000000002</v>
      </c>
      <c r="B32">
        <f>size_correction!AK32</f>
        <v>7.2999999999999995E-2</v>
      </c>
      <c r="C32">
        <v>0.18408825120567601</v>
      </c>
      <c r="D32">
        <v>7.8641734479904662E-2</v>
      </c>
      <c r="E32" s="74"/>
      <c r="F32" s="76">
        <v>18.446556000000001</v>
      </c>
      <c r="G32" s="76">
        <v>15.152183000000001</v>
      </c>
      <c r="H32" s="76">
        <v>-3.2943730000000002</v>
      </c>
      <c r="I32" s="76">
        <v>5.9289050000000003</v>
      </c>
      <c r="J32" s="76">
        <v>23.171264999999998</v>
      </c>
      <c r="K32" s="76">
        <v>45.393315000000001</v>
      </c>
      <c r="L32" s="74"/>
      <c r="M32" s="76">
        <v>17.006969000000002</v>
      </c>
      <c r="N32" s="76">
        <v>4.9501879999999998</v>
      </c>
      <c r="O32" s="76">
        <v>-12.056781000000001</v>
      </c>
      <c r="P32" s="76">
        <v>-3.5532970000000001</v>
      </c>
      <c r="Q32" s="76">
        <v>17.047619000000001</v>
      </c>
      <c r="R32" s="76">
        <v>33.302073999999998</v>
      </c>
      <c r="S32" s="74"/>
      <c r="T32" s="76">
        <v>-3.611599</v>
      </c>
      <c r="U32" s="76">
        <v>-1.6720090000000001</v>
      </c>
      <c r="V32" s="76">
        <v>1.9395899999999999</v>
      </c>
      <c r="W32" s="76">
        <v>0.13379099999999999</v>
      </c>
      <c r="X32" s="76">
        <v>22.459167000000001</v>
      </c>
      <c r="Y32" s="76">
        <v>43.983767</v>
      </c>
    </row>
    <row r="33" spans="1:25">
      <c r="A33">
        <f>size_correction!AJ33</f>
        <v>0.17800000000000002</v>
      </c>
      <c r="B33">
        <f>size_correction!AK33</f>
        <v>7.1999999999999995E-2</v>
      </c>
      <c r="C33">
        <v>0.18584211253876451</v>
      </c>
      <c r="D33">
        <v>7.8472728667209141E-2</v>
      </c>
      <c r="E33" s="74"/>
      <c r="F33" s="76">
        <v>18.248289</v>
      </c>
      <c r="G33" s="76">
        <v>15.053050000000001</v>
      </c>
      <c r="H33" s="76">
        <v>-3.1952389999999999</v>
      </c>
      <c r="I33" s="76">
        <v>5.9289050000000003</v>
      </c>
      <c r="J33" s="76">
        <v>23.171258999999999</v>
      </c>
      <c r="K33" s="76">
        <v>45.393303000000003</v>
      </c>
      <c r="L33" s="74"/>
      <c r="M33" s="76">
        <v>16.809231</v>
      </c>
      <c r="N33" s="76">
        <v>4.8513190000000002</v>
      </c>
      <c r="O33" s="76">
        <v>-11.957912</v>
      </c>
      <c r="P33" s="76">
        <v>-3.553296</v>
      </c>
      <c r="Q33" s="76">
        <v>17.047612999999998</v>
      </c>
      <c r="R33" s="76">
        <v>33.302061999999999</v>
      </c>
      <c r="S33" s="74"/>
      <c r="T33" s="76">
        <v>-3.8148</v>
      </c>
      <c r="U33" s="76">
        <v>-1.773609</v>
      </c>
      <c r="V33" s="76">
        <v>2.0411899999999998</v>
      </c>
      <c r="W33" s="76">
        <v>0.13379099999999999</v>
      </c>
      <c r="X33" s="76">
        <v>22.459167999999998</v>
      </c>
      <c r="Y33" s="76">
        <v>43.98377</v>
      </c>
    </row>
    <row r="34" spans="1:25">
      <c r="A34">
        <f>size_correction!AJ34</f>
        <v>0.17900000000000002</v>
      </c>
      <c r="B34">
        <f>size_correction!AK34</f>
        <v>7.0999999999999994E-2</v>
      </c>
      <c r="C34">
        <v>0.18758844293970739</v>
      </c>
      <c r="D34">
        <v>7.8304440408067291E-2</v>
      </c>
      <c r="E34" s="74"/>
      <c r="F34" s="76">
        <v>18.026779999999999</v>
      </c>
      <c r="G34" s="76">
        <v>14.942295</v>
      </c>
      <c r="H34" s="76">
        <v>-3.0844849999999999</v>
      </c>
      <c r="I34" s="76">
        <v>5.9289050000000003</v>
      </c>
      <c r="J34" s="76">
        <v>23.171251999999999</v>
      </c>
      <c r="K34" s="76">
        <v>45.393289000000003</v>
      </c>
      <c r="L34" s="74"/>
      <c r="M34" s="76">
        <v>16.587731000000002</v>
      </c>
      <c r="N34" s="76">
        <v>4.7405689999999998</v>
      </c>
      <c r="O34" s="76">
        <v>-11.847161</v>
      </c>
      <c r="P34" s="76">
        <v>-3.553296</v>
      </c>
      <c r="Q34" s="76">
        <v>17.047606999999999</v>
      </c>
      <c r="R34" s="76">
        <v>33.302050000000001</v>
      </c>
      <c r="S34" s="74"/>
      <c r="T34" s="76">
        <v>-4.0416730000000003</v>
      </c>
      <c r="U34" s="76">
        <v>-1.887046</v>
      </c>
      <c r="V34" s="76">
        <v>2.1546270000000001</v>
      </c>
      <c r="W34" s="76">
        <v>0.13378999999999999</v>
      </c>
      <c r="X34" s="76">
        <v>22.459168999999999</v>
      </c>
      <c r="Y34" s="76">
        <v>43.983772999999999</v>
      </c>
    </row>
    <row r="35" spans="1:25">
      <c r="A35">
        <f>size_correction!AJ35</f>
        <v>0.18000000000000002</v>
      </c>
      <c r="B35">
        <f>size_correction!AK35</f>
        <v>6.9999999999999993E-2</v>
      </c>
      <c r="C35">
        <v>0.18977777182647221</v>
      </c>
      <c r="D35">
        <v>7.8082235176630821E-2</v>
      </c>
      <c r="E35" s="74"/>
      <c r="F35" s="76">
        <v>19.178965000000002</v>
      </c>
      <c r="G35" s="76">
        <v>15.518386</v>
      </c>
      <c r="H35" s="76">
        <v>-3.6605789999999998</v>
      </c>
      <c r="I35" s="76">
        <v>5.928903</v>
      </c>
      <c r="J35" s="76">
        <v>23.171289999999999</v>
      </c>
      <c r="K35" s="76">
        <v>45.393365000000003</v>
      </c>
      <c r="L35" s="74"/>
      <c r="M35" s="76">
        <v>17.726300999999999</v>
      </c>
      <c r="N35" s="76">
        <v>5.3098530000000004</v>
      </c>
      <c r="O35" s="76">
        <v>-12.416448000000001</v>
      </c>
      <c r="P35" s="76">
        <v>-3.5532979999999998</v>
      </c>
      <c r="Q35" s="76">
        <v>17.047640000000001</v>
      </c>
      <c r="R35" s="76">
        <v>33.302115999999998</v>
      </c>
      <c r="S35" s="74"/>
      <c r="T35" s="76">
        <v>-2.9138500000000001</v>
      </c>
      <c r="U35" s="76">
        <v>-1.323134</v>
      </c>
      <c r="V35" s="76">
        <v>1.590716</v>
      </c>
      <c r="W35" s="76">
        <v>0.13379099999999999</v>
      </c>
      <c r="X35" s="76">
        <v>22.459163</v>
      </c>
      <c r="Y35" s="76">
        <v>43.983758999999999</v>
      </c>
    </row>
    <row r="36" spans="1:25" ht="19">
      <c r="L36" s="79"/>
    </row>
    <row r="37" spans="1:25">
      <c r="E37" s="72" t="s">
        <v>79</v>
      </c>
      <c r="F37" s="75">
        <f>AVERAGE(F3:F35)</f>
        <v>18.936397424242426</v>
      </c>
      <c r="G37" s="75">
        <f t="shared" ref="G37:H37" si="0">AVERAGE(G3:G35)</f>
        <v>15.397102575757577</v>
      </c>
      <c r="H37" s="75">
        <f t="shared" si="0"/>
        <v>-3.5392947878787879</v>
      </c>
      <c r="L37" s="72" t="s">
        <v>79</v>
      </c>
      <c r="M37" s="75">
        <f>AVERAGE(M3:M35)</f>
        <v>17.500904696969698</v>
      </c>
      <c r="N37" s="75">
        <f t="shared" ref="N37:O37" si="1">AVERAGE(N3:N35)</f>
        <v>5.1971549090909095</v>
      </c>
      <c r="O37" s="75">
        <f t="shared" si="1"/>
        <v>-12.303749818181819</v>
      </c>
      <c r="S37" s="72" t="s">
        <v>79</v>
      </c>
      <c r="T37" s="75">
        <f>AVERAGE(T3:T35)</f>
        <v>-3.0983405757575757</v>
      </c>
      <c r="U37" s="75">
        <f t="shared" ref="U37:V37" si="2">AVERAGE(U3:U35)</f>
        <v>-1.4153795151515156</v>
      </c>
      <c r="V37" s="75">
        <f t="shared" si="2"/>
        <v>1.6829610606060605</v>
      </c>
    </row>
    <row r="38" spans="1:25">
      <c r="E38" s="72" t="s">
        <v>80</v>
      </c>
      <c r="F38" s="75">
        <f>STDEV(F3:F35)</f>
        <v>0.27084199075799148</v>
      </c>
      <c r="G38" s="75">
        <f>STDEV(G3:G35)</f>
        <v>0.13542054766334158</v>
      </c>
      <c r="H38" s="75">
        <f>STDEV(H3:H35)</f>
        <v>0.13542145394742608</v>
      </c>
      <c r="L38" s="72" t="s">
        <v>80</v>
      </c>
      <c r="M38" s="75">
        <f>STDEV(M3:M35)</f>
        <v>0.27260145508581779</v>
      </c>
      <c r="N38" s="75">
        <f>STDEV(N3:N35)</f>
        <v>0.13630035693904194</v>
      </c>
      <c r="O38" s="75">
        <f>STDEV(O3:O35)</f>
        <v>0.1363012328338537</v>
      </c>
      <c r="S38" s="72" t="s">
        <v>80</v>
      </c>
      <c r="T38" s="75">
        <f>STDEV(T3:T35)</f>
        <v>0.28342314989440154</v>
      </c>
      <c r="U38" s="75">
        <f>STDEV(U3:U35)</f>
        <v>0.14171164334356076</v>
      </c>
      <c r="V38" s="75">
        <f>STDEV(V3:V35)</f>
        <v>0.14171145468409993</v>
      </c>
    </row>
  </sheetData>
  <mergeCells count="2">
    <mergeCell ref="A1:B1"/>
    <mergeCell ref="C1:D1"/>
  </mergeCells>
  <phoneticPr fontId="2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3D8F-BF3B-344E-9E68-9DE3AE7C53DC}">
  <dimension ref="A1:Z38"/>
  <sheetViews>
    <sheetView topLeftCell="A2" workbookViewId="0">
      <selection activeCell="D22" sqref="D22"/>
    </sheetView>
  </sheetViews>
  <sheetFormatPr baseColWidth="10" defaultRowHeight="16"/>
  <cols>
    <col min="2" max="2" width="14.6640625" customWidth="1"/>
    <col min="3" max="5" width="14.83203125" style="2" customWidth="1"/>
    <col min="6" max="6" width="10.83203125" style="60"/>
    <col min="7" max="7" width="14" style="60" customWidth="1"/>
    <col min="8" max="8" width="11.33203125" style="60" customWidth="1"/>
    <col min="9" max="9" width="12.6640625" style="60" customWidth="1"/>
    <col min="10" max="10" width="19.83203125" style="60" customWidth="1"/>
    <col min="11" max="11" width="11.1640625" style="60" customWidth="1"/>
    <col min="12" max="12" width="10.83203125" customWidth="1"/>
    <col min="13" max="18" width="10.83203125" style="60" customWidth="1"/>
    <col min="19" max="19" width="10.83203125" style="2"/>
    <col min="20" max="20" width="16.33203125" style="2" customWidth="1"/>
    <col min="22" max="22" width="13" customWidth="1"/>
    <col min="23" max="23" width="14" customWidth="1"/>
  </cols>
  <sheetData>
    <row r="1" spans="1:26">
      <c r="A1" s="80" t="s">
        <v>73</v>
      </c>
      <c r="B1" s="80"/>
      <c r="C1" s="81" t="s">
        <v>66</v>
      </c>
      <c r="D1" s="81"/>
      <c r="E1" s="71"/>
      <c r="F1" s="73" t="s">
        <v>77</v>
      </c>
      <c r="G1" s="73"/>
      <c r="H1" s="73" t="s">
        <v>74</v>
      </c>
      <c r="I1" s="73"/>
      <c r="J1" s="73"/>
      <c r="K1" s="73" t="s">
        <v>48</v>
      </c>
      <c r="L1" s="70"/>
      <c r="M1" s="73" t="s">
        <v>77</v>
      </c>
      <c r="N1" s="73"/>
      <c r="O1" s="73" t="s">
        <v>75</v>
      </c>
      <c r="P1" s="73"/>
      <c r="Q1" s="73"/>
      <c r="R1" s="73" t="s">
        <v>48</v>
      </c>
      <c r="T1"/>
      <c r="U1" s="43" t="s">
        <v>37</v>
      </c>
      <c r="V1" s="43" t="s">
        <v>38</v>
      </c>
      <c r="W1" s="43" t="s">
        <v>41</v>
      </c>
      <c r="X1" s="43" t="s">
        <v>39</v>
      </c>
      <c r="Y1" s="43" t="s">
        <v>49</v>
      </c>
      <c r="Z1" s="43" t="s">
        <v>40</v>
      </c>
    </row>
    <row r="2" spans="1:26">
      <c r="A2" s="62" t="s">
        <v>1</v>
      </c>
      <c r="B2" s="62" t="s">
        <v>2</v>
      </c>
      <c r="C2" s="72" t="s">
        <v>1</v>
      </c>
      <c r="D2" s="72" t="s">
        <v>2</v>
      </c>
      <c r="E2" s="72"/>
      <c r="F2" s="78" t="s">
        <v>41</v>
      </c>
      <c r="G2" s="78" t="s">
        <v>37</v>
      </c>
      <c r="H2" s="78" t="s">
        <v>38</v>
      </c>
      <c r="I2" s="78" t="s">
        <v>39</v>
      </c>
      <c r="J2" s="78" t="s">
        <v>49</v>
      </c>
      <c r="K2" s="78" t="s">
        <v>40</v>
      </c>
      <c r="M2" s="78" t="s">
        <v>41</v>
      </c>
      <c r="N2" s="78" t="s">
        <v>37</v>
      </c>
      <c r="O2" s="78" t="s">
        <v>38</v>
      </c>
      <c r="P2" s="78" t="s">
        <v>39</v>
      </c>
      <c r="Q2" s="78" t="s">
        <v>49</v>
      </c>
      <c r="R2" s="78" t="s">
        <v>40</v>
      </c>
      <c r="T2" s="44" t="s">
        <v>42</v>
      </c>
      <c r="U2" s="43"/>
      <c r="V2" s="43"/>
      <c r="W2" s="43"/>
      <c r="X2" s="43"/>
      <c r="Y2" s="43"/>
      <c r="Z2" s="43"/>
    </row>
    <row r="3" spans="1:26">
      <c r="A3">
        <v>0.17</v>
      </c>
      <c r="B3">
        <v>0.08</v>
      </c>
      <c r="C3" s="2">
        <v>0.17179553774189871</v>
      </c>
      <c r="D3" s="2">
        <v>7.9530473826721473E-2</v>
      </c>
      <c r="E3" s="78"/>
      <c r="F3" s="76">
        <v>20.547644999999999</v>
      </c>
      <c r="G3" s="76">
        <v>16.202724</v>
      </c>
      <c r="H3" s="76">
        <v>-4.3449220000000004</v>
      </c>
      <c r="I3" s="76">
        <v>5.9289009999999998</v>
      </c>
      <c r="J3" s="76">
        <v>23.171337000000001</v>
      </c>
      <c r="K3" s="76">
        <v>45.393458000000003</v>
      </c>
      <c r="L3" s="74"/>
      <c r="M3" s="76">
        <v>-1.466966</v>
      </c>
      <c r="N3" s="76">
        <v>-0.599692</v>
      </c>
      <c r="O3" s="76">
        <v>0.86727399999999999</v>
      </c>
      <c r="P3" s="76">
        <v>0.13379099999999999</v>
      </c>
      <c r="Q3" s="76">
        <v>22.459157000000001</v>
      </c>
      <c r="R3" s="76">
        <v>43.983749000000003</v>
      </c>
      <c r="T3" t="s">
        <v>43</v>
      </c>
      <c r="U3" s="45">
        <v>15.7</v>
      </c>
      <c r="V3" s="45">
        <v>-3.3</v>
      </c>
      <c r="W3" s="45">
        <f>U3-V3</f>
        <v>19</v>
      </c>
      <c r="X3" s="45">
        <f>AVERAGE(U3:V3)</f>
        <v>6.1999999999999993</v>
      </c>
      <c r="Y3" s="45"/>
      <c r="Z3" s="45">
        <v>44.3</v>
      </c>
    </row>
    <row r="4" spans="1:26" s="3" customFormat="1">
      <c r="A4">
        <f>A3+0.001</f>
        <v>0.17100000000000001</v>
      </c>
      <c r="B4">
        <v>0.08</v>
      </c>
      <c r="C4" s="2">
        <v>0.1727814398247435</v>
      </c>
      <c r="D4" s="2">
        <v>7.9525724640841719E-2</v>
      </c>
      <c r="E4" s="78"/>
      <c r="F4" s="76">
        <v>20.536125999999999</v>
      </c>
      <c r="G4" s="76">
        <v>16.196964000000001</v>
      </c>
      <c r="H4" s="76">
        <v>-4.339162</v>
      </c>
      <c r="I4" s="76">
        <v>5.9289009999999998</v>
      </c>
      <c r="J4" s="76">
        <v>23.171337000000001</v>
      </c>
      <c r="K4" s="76">
        <v>45.393456999999998</v>
      </c>
      <c r="L4" s="74"/>
      <c r="M4" s="76">
        <v>-1.4872019999999999</v>
      </c>
      <c r="N4" s="76">
        <v>-0.60980999999999996</v>
      </c>
      <c r="O4" s="76">
        <v>0.87739199999999995</v>
      </c>
      <c r="P4" s="76">
        <v>0.13379099999999999</v>
      </c>
      <c r="Q4" s="76">
        <v>22.459157000000001</v>
      </c>
      <c r="R4" s="76">
        <v>43.983749000000003</v>
      </c>
      <c r="S4" s="2"/>
      <c r="T4" t="s">
        <v>44</v>
      </c>
      <c r="U4" s="45">
        <v>-0.40396535511111115</v>
      </c>
      <c r="V4" s="45">
        <v>-0.14814902897277774</v>
      </c>
      <c r="W4" s="45">
        <v>-0.25581632607722216</v>
      </c>
      <c r="X4" s="45">
        <v>-0.27605719255555561</v>
      </c>
      <c r="Y4" s="45"/>
      <c r="Z4" s="45">
        <v>41.949257311111111</v>
      </c>
    </row>
    <row r="5" spans="1:26" s="3" customFormat="1">
      <c r="A5">
        <f t="shared" ref="A5:A13" si="0">A4+0.001</f>
        <v>0.17200000000000001</v>
      </c>
      <c r="B5">
        <v>0.08</v>
      </c>
      <c r="C5" s="2">
        <v>0.17372728799879081</v>
      </c>
      <c r="D5" s="2">
        <v>7.9482724996934373E-2</v>
      </c>
      <c r="E5" s="78"/>
      <c r="F5" s="76">
        <v>20.517571</v>
      </c>
      <c r="G5" s="76">
        <v>16.187687</v>
      </c>
      <c r="H5" s="76">
        <v>-4.329885</v>
      </c>
      <c r="I5" s="76">
        <v>5.9289009999999998</v>
      </c>
      <c r="J5" s="76">
        <v>23.171336</v>
      </c>
      <c r="K5" s="76">
        <v>45.393456</v>
      </c>
      <c r="L5" s="74"/>
      <c r="M5" s="76">
        <v>-1.5121640000000001</v>
      </c>
      <c r="N5" s="76">
        <v>-0.62229100000000004</v>
      </c>
      <c r="O5" s="76">
        <v>0.88987300000000003</v>
      </c>
      <c r="P5" s="76">
        <v>0.13379099999999999</v>
      </c>
      <c r="Q5" s="76">
        <v>22.459157000000001</v>
      </c>
      <c r="R5" s="76">
        <v>43.983749000000003</v>
      </c>
      <c r="S5" s="2"/>
      <c r="T5" t="s">
        <v>45</v>
      </c>
      <c r="U5" s="45">
        <v>5.55</v>
      </c>
      <c r="V5" s="45">
        <v>-12.87</v>
      </c>
      <c r="W5" s="45">
        <v>18.420000000000002</v>
      </c>
      <c r="X5" s="45">
        <v>-3.66</v>
      </c>
      <c r="Y5" s="45"/>
      <c r="Z5" s="45">
        <v>32.729999999999997</v>
      </c>
    </row>
    <row r="6" spans="1:26" s="3" customFormat="1">
      <c r="A6">
        <f t="shared" si="0"/>
        <v>0.17300000000000001</v>
      </c>
      <c r="B6">
        <v>0.08</v>
      </c>
      <c r="C6" s="2">
        <v>0.17465469425409391</v>
      </c>
      <c r="D6" s="2">
        <v>7.9423283953470147E-2</v>
      </c>
      <c r="E6" s="78"/>
      <c r="F6" s="76">
        <v>20.492258</v>
      </c>
      <c r="G6" s="76">
        <v>16.17503</v>
      </c>
      <c r="H6" s="76">
        <v>-4.3172280000000001</v>
      </c>
      <c r="I6" s="76">
        <v>5.9289009999999998</v>
      </c>
      <c r="J6" s="76">
        <v>23.171334999999999</v>
      </c>
      <c r="K6" s="76">
        <v>45.393453999999998</v>
      </c>
      <c r="L6" s="74"/>
      <c r="M6" s="76">
        <v>-1.5421180000000001</v>
      </c>
      <c r="N6" s="76">
        <v>-0.63726799999999995</v>
      </c>
      <c r="O6" s="76">
        <v>0.90485000000000004</v>
      </c>
      <c r="P6" s="76">
        <v>0.13379099999999999</v>
      </c>
      <c r="Q6" s="76">
        <v>22.459157999999999</v>
      </c>
      <c r="R6" s="76">
        <v>43.983749000000003</v>
      </c>
      <c r="S6" s="2"/>
      <c r="T6" s="2"/>
      <c r="U6"/>
      <c r="V6"/>
      <c r="W6"/>
      <c r="X6"/>
      <c r="Y6"/>
      <c r="Z6"/>
    </row>
    <row r="7" spans="1:26" s="3" customFormat="1">
      <c r="A7">
        <f t="shared" si="0"/>
        <v>0.17400000000000002</v>
      </c>
      <c r="B7">
        <v>0.08</v>
      </c>
      <c r="C7" s="2">
        <v>0.1755715260514713</v>
      </c>
      <c r="D7" s="2">
        <v>7.9355336175224278E-2</v>
      </c>
      <c r="E7" s="78"/>
      <c r="F7" s="76">
        <v>20.461504999999999</v>
      </c>
      <c r="G7" s="76">
        <v>16.159652999999999</v>
      </c>
      <c r="H7" s="76">
        <v>-4.3018510000000001</v>
      </c>
      <c r="I7" s="76">
        <v>5.9289009999999998</v>
      </c>
      <c r="J7" s="76">
        <v>23.171334000000002</v>
      </c>
      <c r="K7" s="76">
        <v>45.393452000000003</v>
      </c>
      <c r="L7" s="74"/>
      <c r="M7" s="76">
        <v>-1.5783879999999999</v>
      </c>
      <c r="N7" s="76">
        <v>-0.65540299999999996</v>
      </c>
      <c r="O7" s="76">
        <v>0.92298500000000006</v>
      </c>
      <c r="P7" s="76">
        <v>0.13379099999999999</v>
      </c>
      <c r="Q7" s="76">
        <v>22.459157999999999</v>
      </c>
      <c r="R7" s="76">
        <v>43.983749000000003</v>
      </c>
      <c r="S7" s="2"/>
      <c r="T7" s="2"/>
      <c r="U7"/>
      <c r="V7"/>
      <c r="W7"/>
      <c r="X7"/>
      <c r="Y7"/>
      <c r="Z7"/>
    </row>
    <row r="8" spans="1:26" s="3" customFormat="1">
      <c r="A8">
        <f t="shared" si="0"/>
        <v>0.17500000000000002</v>
      </c>
      <c r="B8">
        <v>0.08</v>
      </c>
      <c r="C8" s="2">
        <v>0.17648133586628489</v>
      </c>
      <c r="D8" s="2">
        <v>7.9282460655269185E-2</v>
      </c>
      <c r="E8" s="78"/>
      <c r="F8" s="76">
        <v>20.424334000000002</v>
      </c>
      <c r="G8" s="76">
        <v>16.141068000000001</v>
      </c>
      <c r="H8" s="76">
        <v>-4.2832660000000002</v>
      </c>
      <c r="I8" s="76">
        <v>5.9289009999999998</v>
      </c>
      <c r="J8" s="76">
        <v>23.171333000000001</v>
      </c>
      <c r="K8" s="76">
        <v>45.393450000000001</v>
      </c>
      <c r="L8" s="74"/>
      <c r="M8" s="76">
        <v>-1.6199699999999999</v>
      </c>
      <c r="N8" s="76">
        <v>-0.67619399999999996</v>
      </c>
      <c r="O8" s="76">
        <v>0.94377599999999995</v>
      </c>
      <c r="P8" s="76">
        <v>0.13379099999999999</v>
      </c>
      <c r="Q8" s="76">
        <v>22.459157999999999</v>
      </c>
      <c r="R8" s="76">
        <v>43.983750000000001</v>
      </c>
      <c r="S8" s="2"/>
      <c r="T8" s="2"/>
      <c r="U8"/>
      <c r="V8"/>
      <c r="W8"/>
      <c r="X8"/>
      <c r="Y8"/>
      <c r="Z8"/>
    </row>
    <row r="9" spans="1:26" s="3" customFormat="1">
      <c r="A9">
        <f t="shared" si="0"/>
        <v>0.17600000000000002</v>
      </c>
      <c r="B9">
        <v>0.08</v>
      </c>
      <c r="C9" s="2">
        <v>0.17738596466701531</v>
      </c>
      <c r="D9" s="2">
        <v>7.920650876009086E-2</v>
      </c>
      <c r="E9" s="78"/>
      <c r="F9" s="76">
        <v>20.381160999999999</v>
      </c>
      <c r="G9" s="76">
        <v>16.119482000000001</v>
      </c>
      <c r="H9" s="76">
        <v>-4.261679</v>
      </c>
      <c r="I9" s="76">
        <v>5.9289009999999998</v>
      </c>
      <c r="J9" s="76">
        <v>23.171330999999999</v>
      </c>
      <c r="K9" s="76">
        <v>45.393447000000002</v>
      </c>
      <c r="L9" s="74"/>
      <c r="M9" s="76">
        <v>-1.6672880000000001</v>
      </c>
      <c r="N9" s="76">
        <v>-0.69985299999999995</v>
      </c>
      <c r="O9" s="76">
        <v>0.96743500000000004</v>
      </c>
      <c r="P9" s="76">
        <v>0.13379099999999999</v>
      </c>
      <c r="Q9" s="76">
        <v>22.459157999999999</v>
      </c>
      <c r="R9" s="76">
        <v>43.983750000000001</v>
      </c>
      <c r="S9" s="2"/>
      <c r="T9" s="2"/>
      <c r="U9"/>
      <c r="V9"/>
      <c r="W9"/>
      <c r="X9"/>
      <c r="Y9"/>
      <c r="Z9"/>
    </row>
    <row r="10" spans="1:26" s="3" customFormat="1">
      <c r="A10">
        <f t="shared" si="0"/>
        <v>0.17700000000000002</v>
      </c>
      <c r="B10">
        <v>0.08</v>
      </c>
      <c r="C10" s="2">
        <v>0.17828646328565359</v>
      </c>
      <c r="D10" s="2">
        <v>7.9128534119755331E-2</v>
      </c>
      <c r="E10" s="78"/>
      <c r="F10" s="76">
        <v>20.332015999999999</v>
      </c>
      <c r="G10" s="76">
        <v>16.094909999999999</v>
      </c>
      <c r="H10" s="76">
        <v>-4.237107</v>
      </c>
      <c r="I10" s="76">
        <v>5.9289009999999998</v>
      </c>
      <c r="J10" s="76">
        <v>23.171330000000001</v>
      </c>
      <c r="K10" s="76">
        <v>45.393442999999998</v>
      </c>
      <c r="L10" s="74"/>
      <c r="M10" s="76">
        <v>-1.720375</v>
      </c>
      <c r="N10" s="76">
        <v>-0.72639600000000004</v>
      </c>
      <c r="O10" s="76">
        <v>0.99397899999999995</v>
      </c>
      <c r="P10" s="76">
        <v>0.13379099999999999</v>
      </c>
      <c r="Q10" s="76">
        <v>22.459157999999999</v>
      </c>
      <c r="R10" s="76">
        <v>43.983750000000001</v>
      </c>
      <c r="S10" s="2"/>
      <c r="T10" s="2"/>
      <c r="U10"/>
      <c r="V10"/>
      <c r="W10"/>
      <c r="X10"/>
      <c r="Y10"/>
      <c r="Z10"/>
    </row>
    <row r="11" spans="1:26" s="3" customFormat="1">
      <c r="A11">
        <f t="shared" si="0"/>
        <v>0.17800000000000002</v>
      </c>
      <c r="B11">
        <v>0.08</v>
      </c>
      <c r="C11" s="2">
        <v>0.1791834762955071</v>
      </c>
      <c r="D11" s="2">
        <v>7.904918061137145E-2</v>
      </c>
      <c r="E11" s="78"/>
      <c r="F11" s="76">
        <v>20.27655</v>
      </c>
      <c r="G11" s="76">
        <v>16.067176</v>
      </c>
      <c r="H11" s="76">
        <v>-4.2093730000000003</v>
      </c>
      <c r="I11" s="76">
        <v>5.9289009999999998</v>
      </c>
      <c r="J11" s="76">
        <v>23.171327999999999</v>
      </c>
      <c r="K11" s="76">
        <v>45.393439999999998</v>
      </c>
      <c r="L11" s="74"/>
      <c r="M11" s="76">
        <v>-1.7788900000000001</v>
      </c>
      <c r="N11" s="76">
        <v>-0.75565400000000005</v>
      </c>
      <c r="O11" s="76">
        <v>1.023236</v>
      </c>
      <c r="P11" s="76">
        <v>0.13379099999999999</v>
      </c>
      <c r="Q11" s="76">
        <v>22.459157999999999</v>
      </c>
      <c r="R11" s="76">
        <v>43.983750000000001</v>
      </c>
      <c r="S11" s="2"/>
      <c r="T11" s="2"/>
      <c r="U11"/>
      <c r="V11"/>
      <c r="W11"/>
      <c r="X11"/>
      <c r="Y11"/>
      <c r="Z11"/>
    </row>
    <row r="12" spans="1:26" s="3" customFormat="1">
      <c r="A12">
        <f t="shared" si="0"/>
        <v>0.17900000000000002</v>
      </c>
      <c r="B12">
        <v>0.08</v>
      </c>
      <c r="C12" s="2">
        <v>0.18007742242755351</v>
      </c>
      <c r="D12" s="2">
        <v>7.8968863717632939E-2</v>
      </c>
      <c r="E12" s="78"/>
      <c r="F12" s="76">
        <v>20.215509999999998</v>
      </c>
      <c r="G12" s="76">
        <v>16.036657000000002</v>
      </c>
      <c r="H12" s="76">
        <v>-4.1788530000000002</v>
      </c>
      <c r="I12" s="76">
        <v>5.9289019999999999</v>
      </c>
      <c r="J12" s="76">
        <v>23.171326000000001</v>
      </c>
      <c r="K12" s="76">
        <v>45.393434999999997</v>
      </c>
      <c r="L12" s="74"/>
      <c r="M12" s="76">
        <v>-1.8435630000000001</v>
      </c>
      <c r="N12" s="76">
        <v>-0.787991</v>
      </c>
      <c r="O12" s="76">
        <v>1.0555730000000001</v>
      </c>
      <c r="P12" s="76">
        <v>0.13379099999999999</v>
      </c>
      <c r="Q12" s="76">
        <v>22.459157999999999</v>
      </c>
      <c r="R12" s="76">
        <v>43.983750999999998</v>
      </c>
      <c r="S12" s="2"/>
      <c r="T12" s="2"/>
      <c r="U12"/>
      <c r="V12"/>
      <c r="W12"/>
      <c r="X12"/>
      <c r="Y12"/>
      <c r="Z12"/>
    </row>
    <row r="13" spans="1:26" s="3" customFormat="1">
      <c r="A13">
        <f t="shared" si="0"/>
        <v>0.18000000000000002</v>
      </c>
      <c r="B13">
        <v>0.08</v>
      </c>
      <c r="C13" s="2">
        <v>0.18096858555518669</v>
      </c>
      <c r="D13" s="2">
        <v>7.8887863292065125E-2</v>
      </c>
      <c r="E13" s="78"/>
      <c r="F13" s="76">
        <v>20.148537999999999</v>
      </c>
      <c r="G13" s="76">
        <v>16.003170999999998</v>
      </c>
      <c r="H13" s="76">
        <v>-4.1453670000000002</v>
      </c>
      <c r="I13" s="76">
        <v>5.9289019999999999</v>
      </c>
      <c r="J13" s="76">
        <v>23.171323000000001</v>
      </c>
      <c r="K13" s="76">
        <v>45.393431</v>
      </c>
      <c r="L13" s="74"/>
      <c r="M13" s="76">
        <v>-1.9140429999999999</v>
      </c>
      <c r="N13" s="76">
        <v>-0.82323100000000005</v>
      </c>
      <c r="O13" s="76">
        <v>1.090813</v>
      </c>
      <c r="P13" s="76">
        <v>0.13379099999999999</v>
      </c>
      <c r="Q13" s="76">
        <v>22.459159</v>
      </c>
      <c r="R13" s="76">
        <v>43.983750999999998</v>
      </c>
      <c r="S13" s="2"/>
      <c r="T13" s="2"/>
      <c r="U13"/>
      <c r="V13"/>
      <c r="W13"/>
      <c r="X13"/>
      <c r="Y13"/>
      <c r="Z13"/>
    </row>
    <row r="14" spans="1:26" s="3" customFormat="1">
      <c r="A14">
        <v>0.17</v>
      </c>
      <c r="B14">
        <v>0.08</v>
      </c>
      <c r="C14" s="2">
        <v>0.17179553774189871</v>
      </c>
      <c r="D14" s="2">
        <v>7.9530473826721473E-2</v>
      </c>
      <c r="E14" s="78"/>
      <c r="F14" s="76">
        <v>20.547644999999999</v>
      </c>
      <c r="G14" s="76">
        <v>16.202724</v>
      </c>
      <c r="H14" s="76">
        <v>-4.3449220000000004</v>
      </c>
      <c r="I14" s="76">
        <v>5.9289009999999998</v>
      </c>
      <c r="J14" s="76">
        <v>23.171337000000001</v>
      </c>
      <c r="K14" s="76">
        <v>45.393458000000003</v>
      </c>
      <c r="L14" s="74"/>
      <c r="M14" s="76">
        <v>-1.466966</v>
      </c>
      <c r="N14" s="76">
        <v>-0.599692</v>
      </c>
      <c r="O14" s="76">
        <v>0.86727399999999999</v>
      </c>
      <c r="P14" s="76">
        <v>0.13379099999999999</v>
      </c>
      <c r="Q14" s="76">
        <v>22.459157000000001</v>
      </c>
      <c r="R14" s="76">
        <v>43.983749000000003</v>
      </c>
      <c r="S14" s="2"/>
      <c r="T14" s="2"/>
      <c r="U14"/>
      <c r="V14"/>
      <c r="W14"/>
      <c r="X14"/>
      <c r="Y14"/>
      <c r="Z14"/>
    </row>
    <row r="15" spans="1:26" s="3" customFormat="1">
      <c r="A15">
        <v>0.17</v>
      </c>
      <c r="B15">
        <f>B14-0.001</f>
        <v>7.9000000000000001E-2</v>
      </c>
      <c r="C15" s="2">
        <v>0.17278127670933621</v>
      </c>
      <c r="D15" s="2">
        <v>7.9525729769289594E-2</v>
      </c>
      <c r="E15" s="78"/>
      <c r="F15" s="76">
        <v>20.536125999999999</v>
      </c>
      <c r="G15" s="76">
        <v>16.196964000000001</v>
      </c>
      <c r="H15" s="76">
        <v>-4.339162</v>
      </c>
      <c r="I15" s="76">
        <v>5.9289009999999998</v>
      </c>
      <c r="J15" s="76">
        <v>23.171337000000001</v>
      </c>
      <c r="K15" s="76">
        <v>45.393456999999998</v>
      </c>
      <c r="L15" s="74"/>
      <c r="M15" s="76">
        <v>-1.4871909999999999</v>
      </c>
      <c r="N15" s="76">
        <v>-0.60980400000000001</v>
      </c>
      <c r="O15" s="76">
        <v>0.87738700000000003</v>
      </c>
      <c r="P15" s="76">
        <v>0.13379099999999999</v>
      </c>
      <c r="Q15" s="76">
        <v>22.459157000000001</v>
      </c>
      <c r="R15" s="76">
        <v>43.983749000000003</v>
      </c>
      <c r="S15" s="2"/>
      <c r="T15" s="2"/>
      <c r="U15"/>
      <c r="V15"/>
      <c r="W15"/>
      <c r="X15"/>
      <c r="Y15"/>
      <c r="Z15"/>
    </row>
    <row r="16" spans="1:26" s="3" customFormat="1">
      <c r="A16">
        <v>0.17</v>
      </c>
      <c r="B16">
        <f t="shared" ref="B16:B24" si="1">B15-0.001</f>
        <v>7.8E-2</v>
      </c>
      <c r="C16" s="2">
        <v>0.1737269701709947</v>
      </c>
      <c r="D16" s="2">
        <v>7.9482743008074203E-2</v>
      </c>
      <c r="E16" s="78"/>
      <c r="F16" s="76">
        <v>20.517572000000001</v>
      </c>
      <c r="G16" s="76">
        <v>16.187687</v>
      </c>
      <c r="H16" s="76">
        <v>-4.329885</v>
      </c>
      <c r="I16" s="76">
        <v>5.9289009999999998</v>
      </c>
      <c r="J16" s="76">
        <v>23.171336</v>
      </c>
      <c r="K16" s="76">
        <v>45.393456</v>
      </c>
      <c r="L16" s="74"/>
      <c r="M16" s="76">
        <v>-1.512151</v>
      </c>
      <c r="N16" s="76">
        <v>-0.62228499999999998</v>
      </c>
      <c r="O16" s="76">
        <v>0.88986699999999996</v>
      </c>
      <c r="P16" s="76">
        <v>0.13379099999999999</v>
      </c>
      <c r="Q16" s="76">
        <v>22.459157000000001</v>
      </c>
      <c r="R16" s="76">
        <v>43.983749000000003</v>
      </c>
      <c r="S16" s="2"/>
      <c r="T16" s="2"/>
      <c r="U16"/>
      <c r="V16"/>
      <c r="W16"/>
      <c r="X16"/>
      <c r="Y16"/>
      <c r="Z16"/>
    </row>
    <row r="17" spans="1:26" s="3" customFormat="1">
      <c r="A17">
        <v>0.17</v>
      </c>
      <c r="B17">
        <f t="shared" si="1"/>
        <v>7.6999999999999999E-2</v>
      </c>
      <c r="C17" s="2">
        <v>0.1746542243770397</v>
      </c>
      <c r="D17" s="2">
        <v>7.9423316750888692E-2</v>
      </c>
      <c r="E17" s="78"/>
      <c r="F17" s="76">
        <v>20.492623999999999</v>
      </c>
      <c r="G17" s="76">
        <v>16.175212999999999</v>
      </c>
      <c r="H17" s="76">
        <v>-4.3174109999999999</v>
      </c>
      <c r="I17" s="76">
        <v>5.9289009999999998</v>
      </c>
      <c r="J17" s="76">
        <v>23.171334999999999</v>
      </c>
      <c r="K17" s="76">
        <v>45.393453999999998</v>
      </c>
      <c r="L17" s="74"/>
      <c r="M17" s="76">
        <v>-1.5424640000000001</v>
      </c>
      <c r="N17" s="76">
        <v>-0.63744100000000004</v>
      </c>
      <c r="O17" s="76">
        <v>0.90502300000000002</v>
      </c>
      <c r="P17" s="76">
        <v>0.13379099999999999</v>
      </c>
      <c r="Q17" s="76">
        <v>22.459157999999999</v>
      </c>
      <c r="R17" s="76">
        <v>43.983749000000003</v>
      </c>
      <c r="S17" s="2"/>
      <c r="T17" s="2"/>
      <c r="U17"/>
      <c r="V17"/>
      <c r="W17"/>
      <c r="X17"/>
      <c r="Y17"/>
      <c r="Z17"/>
    </row>
    <row r="18" spans="1:26">
      <c r="A18">
        <v>0.17</v>
      </c>
      <c r="B18">
        <f t="shared" si="1"/>
        <v>7.5999999999999998E-2</v>
      </c>
      <c r="C18" s="2">
        <v>0.1755709053402322</v>
      </c>
      <c r="D18" s="2">
        <v>7.9355384322984765E-2</v>
      </c>
      <c r="E18" s="78"/>
      <c r="F18" s="76">
        <v>20.461518000000002</v>
      </c>
      <c r="G18" s="76">
        <v>16.159659999999999</v>
      </c>
      <c r="H18" s="76">
        <v>-4.3018580000000002</v>
      </c>
      <c r="I18" s="76">
        <v>5.9289009999999998</v>
      </c>
      <c r="J18" s="76">
        <v>23.171334000000002</v>
      </c>
      <c r="K18" s="76">
        <v>45.393452000000003</v>
      </c>
      <c r="L18" s="74"/>
      <c r="M18" s="76">
        <v>-1.5783419999999999</v>
      </c>
      <c r="N18" s="76">
        <v>-0.65537999999999996</v>
      </c>
      <c r="O18" s="76">
        <v>0.92296199999999995</v>
      </c>
      <c r="P18" s="76">
        <v>0.13379099999999999</v>
      </c>
      <c r="Q18" s="76">
        <v>22.459157999999999</v>
      </c>
      <c r="R18" s="76">
        <v>43.983749000000003</v>
      </c>
    </row>
    <row r="19" spans="1:26">
      <c r="A19">
        <v>0.17</v>
      </c>
      <c r="B19">
        <f t="shared" si="1"/>
        <v>7.4999999999999997E-2</v>
      </c>
      <c r="C19" s="2">
        <v>0.17648056498339801</v>
      </c>
      <c r="D19" s="2">
        <v>7.9282524051000156E-2</v>
      </c>
      <c r="E19" s="78"/>
      <c r="F19" s="76">
        <v>20.424351999999999</v>
      </c>
      <c r="G19" s="76">
        <v>16.141076999999999</v>
      </c>
      <c r="H19" s="76">
        <v>-4.2832749999999997</v>
      </c>
      <c r="I19" s="76">
        <v>5.9289009999999998</v>
      </c>
      <c r="J19" s="76">
        <v>23.171333000000001</v>
      </c>
      <c r="K19" s="76">
        <v>45.393450000000001</v>
      </c>
      <c r="L19" s="74"/>
      <c r="M19" s="76">
        <v>-1.6199190000000001</v>
      </c>
      <c r="N19" s="76">
        <v>-0.67616799999999999</v>
      </c>
      <c r="O19" s="76">
        <v>0.94374999999999998</v>
      </c>
      <c r="P19" s="76">
        <v>0.13379099999999999</v>
      </c>
      <c r="Q19" s="76">
        <v>22.459157999999999</v>
      </c>
      <c r="R19" s="76">
        <v>43.983750000000001</v>
      </c>
    </row>
    <row r="20" spans="1:26">
      <c r="A20">
        <v>0.17</v>
      </c>
      <c r="B20">
        <f t="shared" si="1"/>
        <v>7.3999999999999996E-2</v>
      </c>
      <c r="C20" s="2">
        <v>0.17738504424818649</v>
      </c>
      <c r="D20" s="2">
        <v>7.9206587323827501E-2</v>
      </c>
      <c r="E20" s="78"/>
      <c r="F20" s="76">
        <v>20.381191999999999</v>
      </c>
      <c r="G20" s="76">
        <v>16.119496999999999</v>
      </c>
      <c r="H20" s="76">
        <v>-4.2616949999999996</v>
      </c>
      <c r="I20" s="76">
        <v>5.9289009999999998</v>
      </c>
      <c r="J20" s="76">
        <v>23.171330999999999</v>
      </c>
      <c r="K20" s="76">
        <v>45.393447000000002</v>
      </c>
      <c r="L20" s="74"/>
      <c r="M20" s="76">
        <v>-1.667214</v>
      </c>
      <c r="N20" s="76">
        <v>-0.69981599999999999</v>
      </c>
      <c r="O20" s="76">
        <v>0.96739799999999998</v>
      </c>
      <c r="P20" s="76">
        <v>0.13379099999999999</v>
      </c>
      <c r="Q20" s="76">
        <v>22.459157999999999</v>
      </c>
      <c r="R20" s="76">
        <v>43.983750000000001</v>
      </c>
    </row>
    <row r="21" spans="1:26">
      <c r="A21">
        <v>0.17</v>
      </c>
      <c r="B21">
        <f t="shared" si="1"/>
        <v>7.2999999999999995E-2</v>
      </c>
      <c r="C21" s="2">
        <v>0.1782853939921247</v>
      </c>
      <c r="D21" s="2">
        <v>7.9128627818697908E-2</v>
      </c>
      <c r="E21" s="78"/>
      <c r="F21" s="76">
        <v>20.332053999999999</v>
      </c>
      <c r="G21" s="76">
        <v>16.094927999999999</v>
      </c>
      <c r="H21" s="76">
        <v>-4.2371249999999998</v>
      </c>
      <c r="I21" s="76">
        <v>5.9289009999999998</v>
      </c>
      <c r="J21" s="76">
        <v>23.171330000000001</v>
      </c>
      <c r="K21" s="76">
        <v>45.393442999999998</v>
      </c>
      <c r="L21" s="74"/>
      <c r="M21" s="76">
        <v>-1.7202949999999999</v>
      </c>
      <c r="N21" s="76">
        <v>-0.726356</v>
      </c>
      <c r="O21" s="76">
        <v>0.99393799999999999</v>
      </c>
      <c r="P21" s="76">
        <v>0.13379099999999999</v>
      </c>
      <c r="Q21" s="76">
        <v>22.459157999999999</v>
      </c>
      <c r="R21" s="76">
        <v>43.983750000000001</v>
      </c>
    </row>
    <row r="22" spans="1:26">
      <c r="A22">
        <v>0.17</v>
      </c>
      <c r="B22">
        <f t="shared" si="1"/>
        <v>7.1999999999999995E-2</v>
      </c>
      <c r="C22" s="2">
        <v>0.17918225872429441</v>
      </c>
      <c r="D22" s="2">
        <v>7.9049289273347811E-2</v>
      </c>
      <c r="E22" s="78"/>
      <c r="F22" s="76">
        <v>20.276973000000002</v>
      </c>
      <c r="G22" s="76">
        <v>16.067388000000001</v>
      </c>
      <c r="H22" s="76">
        <v>-4.2095849999999997</v>
      </c>
      <c r="I22" s="76">
        <v>5.9289009999999998</v>
      </c>
      <c r="J22" s="76">
        <v>23.171327999999999</v>
      </c>
      <c r="K22" s="76">
        <v>45.393439999999998</v>
      </c>
      <c r="L22" s="74"/>
      <c r="M22" s="76">
        <v>-1.7791399999999999</v>
      </c>
      <c r="N22" s="76">
        <v>-0.75577899999999998</v>
      </c>
      <c r="O22" s="76">
        <v>1.023361</v>
      </c>
      <c r="P22" s="76">
        <v>0.13379099999999999</v>
      </c>
      <c r="Q22" s="76">
        <v>22.459157999999999</v>
      </c>
      <c r="R22" s="76">
        <v>43.983750000000001</v>
      </c>
    </row>
    <row r="23" spans="1:26">
      <c r="A23">
        <v>0.17</v>
      </c>
      <c r="B23">
        <f t="shared" si="1"/>
        <v>7.0999999999999994E-2</v>
      </c>
      <c r="C23" s="2">
        <v>0.18007605696411599</v>
      </c>
      <c r="D23" s="2">
        <v>7.8968987125096049E-2</v>
      </c>
      <c r="E23" s="78"/>
      <c r="F23" s="76">
        <v>20.215585000000001</v>
      </c>
      <c r="G23" s="76">
        <v>16.036694000000001</v>
      </c>
      <c r="H23" s="76">
        <v>-4.1788910000000001</v>
      </c>
      <c r="I23" s="76">
        <v>5.9289019999999999</v>
      </c>
      <c r="J23" s="76">
        <v>23.171326000000001</v>
      </c>
      <c r="K23" s="76">
        <v>45.393434999999997</v>
      </c>
      <c r="L23" s="74"/>
      <c r="M23" s="76">
        <v>-1.843424</v>
      </c>
      <c r="N23" s="76">
        <v>-0.78792099999999998</v>
      </c>
      <c r="O23" s="76">
        <v>1.0555030000000001</v>
      </c>
      <c r="P23" s="76">
        <v>0.13379099999999999</v>
      </c>
      <c r="Q23" s="76">
        <v>22.459157999999999</v>
      </c>
      <c r="R23" s="76">
        <v>43.983750999999998</v>
      </c>
    </row>
    <row r="24" spans="1:26">
      <c r="A24">
        <v>0.17</v>
      </c>
      <c r="B24">
        <f t="shared" si="1"/>
        <v>6.9999999999999993E-2</v>
      </c>
      <c r="C24" s="2">
        <v>0.1809670730762224</v>
      </c>
      <c r="D24" s="2">
        <v>7.8888001454615594E-2</v>
      </c>
      <c r="E24" s="78"/>
      <c r="F24" s="76">
        <v>20.148994999999999</v>
      </c>
      <c r="G24" s="76">
        <v>16.003399000000002</v>
      </c>
      <c r="H24" s="76">
        <v>-4.1455960000000003</v>
      </c>
      <c r="I24" s="76">
        <v>5.9289019999999999</v>
      </c>
      <c r="J24" s="76">
        <v>23.171323000000001</v>
      </c>
      <c r="K24" s="76">
        <v>45.393431</v>
      </c>
      <c r="L24" s="74"/>
      <c r="M24" s="76">
        <v>-1.9142520000000001</v>
      </c>
      <c r="N24" s="76">
        <v>-0.82333500000000004</v>
      </c>
      <c r="O24" s="76">
        <v>1.0909169999999999</v>
      </c>
      <c r="P24" s="76">
        <v>0.13379099999999999</v>
      </c>
      <c r="Q24" s="76">
        <v>22.459159</v>
      </c>
      <c r="R24" s="76">
        <v>43.983750999999998</v>
      </c>
    </row>
    <row r="25" spans="1:26">
      <c r="A25">
        <v>0.17</v>
      </c>
      <c r="B25">
        <v>0.08</v>
      </c>
      <c r="C25" s="2">
        <v>0.17179553774189871</v>
      </c>
      <c r="D25" s="2">
        <v>7.9530473826721473E-2</v>
      </c>
      <c r="E25" s="78"/>
      <c r="F25" s="76">
        <v>20.547644999999999</v>
      </c>
      <c r="G25" s="76">
        <v>16.202724</v>
      </c>
      <c r="H25" s="76">
        <v>-4.3449220000000004</v>
      </c>
      <c r="I25" s="76">
        <v>5.9289009999999998</v>
      </c>
      <c r="J25" s="76">
        <v>23.171337000000001</v>
      </c>
      <c r="K25" s="76">
        <v>45.393458000000003</v>
      </c>
      <c r="L25" s="74"/>
      <c r="M25" s="76">
        <v>-1.466966</v>
      </c>
      <c r="N25" s="76">
        <v>-0.599692</v>
      </c>
      <c r="O25" s="76">
        <v>0.86727399999999999</v>
      </c>
      <c r="P25" s="76">
        <v>0.13379099999999999</v>
      </c>
      <c r="Q25" s="76">
        <v>22.459157000000001</v>
      </c>
      <c r="R25" s="76">
        <v>43.983749000000003</v>
      </c>
    </row>
    <row r="26" spans="1:26">
      <c r="A26">
        <f>A25+0.001</f>
        <v>0.17100000000000001</v>
      </c>
      <c r="B26">
        <f>B25-0.001</f>
        <v>7.9000000000000001E-2</v>
      </c>
      <c r="C26" s="2">
        <v>0.17372712899047141</v>
      </c>
      <c r="D26" s="2">
        <v>7.9482733913756654E-2</v>
      </c>
      <c r="E26" s="78"/>
      <c r="F26" s="76">
        <v>20.517571</v>
      </c>
      <c r="G26" s="76">
        <v>16.187687</v>
      </c>
      <c r="H26" s="76">
        <v>-4.329885</v>
      </c>
      <c r="I26" s="76">
        <v>5.9289009999999998</v>
      </c>
      <c r="J26" s="76">
        <v>23.171336</v>
      </c>
      <c r="K26" s="76">
        <v>45.393456</v>
      </c>
      <c r="L26" s="74"/>
      <c r="M26" s="76">
        <v>-1.5121640000000001</v>
      </c>
      <c r="N26" s="76">
        <v>-0.62229100000000004</v>
      </c>
      <c r="O26" s="76">
        <v>0.88987300000000003</v>
      </c>
      <c r="P26" s="76">
        <v>0.13379099999999999</v>
      </c>
      <c r="Q26" s="76">
        <v>22.459157000000001</v>
      </c>
      <c r="R26" s="76">
        <v>43.983749000000003</v>
      </c>
    </row>
    <row r="27" spans="1:26">
      <c r="A27">
        <f t="shared" ref="A27:A35" si="2">A26+0.001</f>
        <v>0.17200000000000001</v>
      </c>
      <c r="B27">
        <f t="shared" ref="B27:B35" si="3">B26-0.001</f>
        <v>7.8E-2</v>
      </c>
      <c r="C27" s="2">
        <v>0.1755712156035211</v>
      </c>
      <c r="D27" s="2">
        <v>7.9355360169135178E-2</v>
      </c>
      <c r="E27" s="78"/>
      <c r="F27" s="76">
        <v>20.461148999999999</v>
      </c>
      <c r="G27" s="76">
        <v>16.159476000000002</v>
      </c>
      <c r="H27" s="76">
        <v>-4.3016730000000001</v>
      </c>
      <c r="I27" s="76">
        <v>5.9289009999999998</v>
      </c>
      <c r="J27" s="76">
        <v>23.171334000000002</v>
      </c>
      <c r="K27" s="76">
        <v>45.393452000000003</v>
      </c>
      <c r="L27" s="74"/>
      <c r="M27" s="76">
        <v>-1.577998</v>
      </c>
      <c r="N27" s="76">
        <v>-0.65520800000000001</v>
      </c>
      <c r="O27" s="76">
        <v>0.92279</v>
      </c>
      <c r="P27" s="76">
        <v>0.13379099999999999</v>
      </c>
      <c r="Q27" s="76">
        <v>22.459157999999999</v>
      </c>
      <c r="R27" s="76">
        <v>43.983749000000003</v>
      </c>
    </row>
    <row r="28" spans="1:26">
      <c r="A28">
        <f t="shared" si="2"/>
        <v>0.17300000000000001</v>
      </c>
      <c r="B28">
        <f t="shared" si="3"/>
        <v>7.6999999999999999E-2</v>
      </c>
      <c r="C28" s="2">
        <v>0.17738550446282639</v>
      </c>
      <c r="D28" s="2">
        <v>7.9206548006675245E-2</v>
      </c>
      <c r="E28" s="78"/>
      <c r="F28" s="76">
        <v>20.381176</v>
      </c>
      <c r="G28" s="76">
        <v>16.119489000000002</v>
      </c>
      <c r="H28" s="76">
        <v>-4.2616870000000002</v>
      </c>
      <c r="I28" s="76">
        <v>5.9289009999999998</v>
      </c>
      <c r="J28" s="76">
        <v>23.171330999999999</v>
      </c>
      <c r="K28" s="76">
        <v>45.393447000000002</v>
      </c>
      <c r="L28" s="74"/>
      <c r="M28" s="76">
        <v>-1.667251</v>
      </c>
      <c r="N28" s="76">
        <v>-0.69983399999999996</v>
      </c>
      <c r="O28" s="76">
        <v>0.96741699999999997</v>
      </c>
      <c r="P28" s="76">
        <v>0.13379099999999999</v>
      </c>
      <c r="Q28" s="76">
        <v>22.459157999999999</v>
      </c>
      <c r="R28" s="76">
        <v>43.983750000000001</v>
      </c>
    </row>
    <row r="29" spans="1:26">
      <c r="A29">
        <f t="shared" si="2"/>
        <v>0.17400000000000002</v>
      </c>
      <c r="B29">
        <f t="shared" si="3"/>
        <v>7.5999999999999998E-2</v>
      </c>
      <c r="C29" s="2">
        <v>0.1791828675705</v>
      </c>
      <c r="D29" s="2">
        <v>7.9049234951268726E-2</v>
      </c>
      <c r="E29" s="78"/>
      <c r="F29" s="76">
        <v>20.276582000000001</v>
      </c>
      <c r="G29" s="76">
        <v>16.067193</v>
      </c>
      <c r="H29" s="76">
        <v>-4.20939</v>
      </c>
      <c r="I29" s="76">
        <v>5.9289009999999998</v>
      </c>
      <c r="J29" s="76">
        <v>23.171327999999999</v>
      </c>
      <c r="K29" s="76">
        <v>45.393439999999998</v>
      </c>
      <c r="L29" s="74"/>
      <c r="M29" s="76">
        <v>-1.7788250000000001</v>
      </c>
      <c r="N29" s="76">
        <v>-0.75562200000000002</v>
      </c>
      <c r="O29" s="76">
        <v>1.023204</v>
      </c>
      <c r="P29" s="76">
        <v>0.13379099999999999</v>
      </c>
      <c r="Q29" s="76">
        <v>22.459157999999999</v>
      </c>
      <c r="R29" s="76">
        <v>43.983750000000001</v>
      </c>
    </row>
    <row r="30" spans="1:26">
      <c r="A30">
        <f t="shared" si="2"/>
        <v>0.17500000000000002</v>
      </c>
      <c r="B30">
        <f t="shared" si="3"/>
        <v>7.4999999999999997E-2</v>
      </c>
      <c r="C30" s="2">
        <v>0.18096782934289399</v>
      </c>
      <c r="D30" s="2">
        <v>7.88879323806983E-2</v>
      </c>
      <c r="E30" s="78"/>
      <c r="F30" s="76">
        <v>20.148581</v>
      </c>
      <c r="G30" s="76">
        <v>16.003191999999999</v>
      </c>
      <c r="H30" s="76">
        <v>-4.1453889999999998</v>
      </c>
      <c r="I30" s="76">
        <v>5.9289019999999999</v>
      </c>
      <c r="J30" s="76">
        <v>23.171323000000001</v>
      </c>
      <c r="K30" s="76">
        <v>45.393431</v>
      </c>
      <c r="L30" s="74"/>
      <c r="M30" s="76">
        <v>-1.913969</v>
      </c>
      <c r="N30" s="76">
        <v>-0.82319299999999995</v>
      </c>
      <c r="O30" s="76">
        <v>1.090776</v>
      </c>
      <c r="P30" s="76">
        <v>0.13379099999999999</v>
      </c>
      <c r="Q30" s="76">
        <v>22.459159</v>
      </c>
      <c r="R30" s="76">
        <v>43.983750999999998</v>
      </c>
    </row>
    <row r="31" spans="1:26">
      <c r="A31">
        <f t="shared" si="2"/>
        <v>0.17600000000000002</v>
      </c>
      <c r="B31">
        <f t="shared" si="3"/>
        <v>7.3999999999999996E-2</v>
      </c>
      <c r="C31" s="2">
        <v>0.18274240860175139</v>
      </c>
      <c r="D31" s="2">
        <v>7.8724623044327202E-2</v>
      </c>
      <c r="E31" s="78"/>
      <c r="F31" s="76">
        <v>19.996887000000001</v>
      </c>
      <c r="G31" s="76">
        <v>15.927345000000001</v>
      </c>
      <c r="H31" s="76">
        <v>-4.0695410000000001</v>
      </c>
      <c r="I31" s="76">
        <v>5.9289019999999999</v>
      </c>
      <c r="J31" s="76">
        <v>23.171317999999999</v>
      </c>
      <c r="K31" s="76">
        <v>45.393419999999999</v>
      </c>
      <c r="L31" s="74"/>
      <c r="M31" s="76">
        <v>-2.0723349999999998</v>
      </c>
      <c r="N31" s="76">
        <v>-0.90237599999999996</v>
      </c>
      <c r="O31" s="76">
        <v>1.1699580000000001</v>
      </c>
      <c r="P31" s="76">
        <v>0.13379099999999999</v>
      </c>
      <c r="Q31" s="76">
        <v>22.459159</v>
      </c>
      <c r="R31" s="76">
        <v>43.983752000000003</v>
      </c>
    </row>
    <row r="32" spans="1:26">
      <c r="A32">
        <f t="shared" si="2"/>
        <v>0.17700000000000002</v>
      </c>
      <c r="B32">
        <f t="shared" si="3"/>
        <v>7.2999999999999995E-2</v>
      </c>
      <c r="C32" s="2">
        <v>0.18450765669654501</v>
      </c>
      <c r="D32" s="2">
        <v>7.8560313484842173E-2</v>
      </c>
      <c r="E32" s="78"/>
      <c r="F32" s="76">
        <v>19.821518999999999</v>
      </c>
      <c r="G32" s="76">
        <v>15.839662000000001</v>
      </c>
      <c r="H32" s="76">
        <v>-3.9818570000000002</v>
      </c>
      <c r="I32" s="76">
        <v>5.9289019999999999</v>
      </c>
      <c r="J32" s="76">
        <v>23.171312</v>
      </c>
      <c r="K32" s="76">
        <v>45.393408000000001</v>
      </c>
      <c r="L32" s="74"/>
      <c r="M32" s="76">
        <v>-2.2539750000000001</v>
      </c>
      <c r="N32" s="76">
        <v>-0.99319599999999997</v>
      </c>
      <c r="O32" s="76">
        <v>1.260778</v>
      </c>
      <c r="P32" s="76">
        <v>0.13379099999999999</v>
      </c>
      <c r="Q32" s="76">
        <v>22.459160000000001</v>
      </c>
      <c r="R32" s="76">
        <v>43.983753999999998</v>
      </c>
    </row>
    <row r="33" spans="1:18">
      <c r="A33">
        <f t="shared" si="2"/>
        <v>0.17800000000000002</v>
      </c>
      <c r="B33">
        <f t="shared" si="3"/>
        <v>7.1999999999999995E-2</v>
      </c>
      <c r="C33" s="2">
        <v>0.18626418641886569</v>
      </c>
      <c r="D33" s="2">
        <v>7.83955678650433E-2</v>
      </c>
      <c r="E33" s="78"/>
      <c r="F33" s="76">
        <v>19.622112000000001</v>
      </c>
      <c r="G33" s="76">
        <v>15.739959000000001</v>
      </c>
      <c r="H33" s="76">
        <v>-3.8821530000000002</v>
      </c>
      <c r="I33" s="76">
        <v>5.928903</v>
      </c>
      <c r="J33" s="76">
        <v>23.171305</v>
      </c>
      <c r="K33" s="76">
        <v>45.393394999999998</v>
      </c>
      <c r="L33" s="74"/>
      <c r="M33" s="76">
        <v>-2.4585499999999998</v>
      </c>
      <c r="N33" s="76">
        <v>-1.0954839999999999</v>
      </c>
      <c r="O33" s="76">
        <v>1.3630660000000001</v>
      </c>
      <c r="P33" s="76">
        <v>0.13379099999999999</v>
      </c>
      <c r="Q33" s="76">
        <v>22.459161000000002</v>
      </c>
      <c r="R33" s="76">
        <v>43.983755000000002</v>
      </c>
    </row>
    <row r="34" spans="1:18">
      <c r="A34">
        <f t="shared" si="2"/>
        <v>0.17900000000000002</v>
      </c>
      <c r="B34">
        <f t="shared" si="3"/>
        <v>7.0999999999999994E-2</v>
      </c>
      <c r="C34" s="2">
        <v>0.18801238769664269</v>
      </c>
      <c r="D34" s="2">
        <v>7.8230726129525904E-2</v>
      </c>
      <c r="E34" s="78"/>
      <c r="F34" s="76">
        <v>19.399432000000001</v>
      </c>
      <c r="G34" s="76">
        <v>15.628619</v>
      </c>
      <c r="H34" s="76">
        <v>-3.770813</v>
      </c>
      <c r="I34" s="76">
        <v>5.928903</v>
      </c>
      <c r="J34" s="76">
        <v>23.171298</v>
      </c>
      <c r="K34" s="76">
        <v>45.393380000000001</v>
      </c>
      <c r="L34" s="74"/>
      <c r="M34" s="76">
        <v>-2.6867839999999998</v>
      </c>
      <c r="N34" s="76">
        <v>-1.2096009999999999</v>
      </c>
      <c r="O34" s="76">
        <v>1.4771829999999999</v>
      </c>
      <c r="P34" s="76">
        <v>0.13379099999999999</v>
      </c>
      <c r="Q34" s="76">
        <v>22.459161999999999</v>
      </c>
      <c r="R34" s="76">
        <v>43.983756999999997</v>
      </c>
    </row>
    <row r="35" spans="1:18">
      <c r="A35">
        <f t="shared" si="2"/>
        <v>0.18000000000000002</v>
      </c>
      <c r="B35">
        <f t="shared" si="3"/>
        <v>6.9999999999999993E-2</v>
      </c>
      <c r="C35" s="2">
        <v>0.18912073755712461</v>
      </c>
      <c r="D35" s="2">
        <v>7.6894577486639137E-2</v>
      </c>
      <c r="E35" s="78"/>
      <c r="F35" s="76">
        <v>20.584464000000001</v>
      </c>
      <c r="G35" s="76">
        <v>16.221132999999998</v>
      </c>
      <c r="H35" s="76">
        <v>-4.3633309999999996</v>
      </c>
      <c r="I35" s="76">
        <v>5.9289009999999998</v>
      </c>
      <c r="J35" s="76">
        <v>23.171340000000001</v>
      </c>
      <c r="K35" s="76">
        <v>45.393464000000002</v>
      </c>
      <c r="L35" s="74"/>
      <c r="M35" s="76">
        <v>-1.4604950000000001</v>
      </c>
      <c r="N35" s="76">
        <v>-0.59645599999999999</v>
      </c>
      <c r="O35" s="76">
        <v>0.86403799999999997</v>
      </c>
      <c r="P35" s="76">
        <v>0.13379099999999999</v>
      </c>
      <c r="Q35" s="76">
        <v>22.459157000000001</v>
      </c>
      <c r="R35" s="76">
        <v>43.983749000000003</v>
      </c>
    </row>
    <row r="37" spans="1:18">
      <c r="E37" s="72" t="s">
        <v>79</v>
      </c>
      <c r="F37" s="75">
        <f>AVERAGE(F3:F35)</f>
        <v>20.315908121212122</v>
      </c>
      <c r="G37" s="75">
        <f t="shared" ref="G37:H37" si="4">AVERAGE(G3:G35)</f>
        <v>16.086855515151512</v>
      </c>
      <c r="H37" s="75">
        <f t="shared" si="4"/>
        <v>-4.2290526969696973</v>
      </c>
      <c r="L37" s="72" t="s">
        <v>79</v>
      </c>
      <c r="M37" s="75">
        <f>AVERAGE(M3:M35)</f>
        <v>-1.7306556666666668</v>
      </c>
      <c r="N37" s="75">
        <f t="shared" ref="N37:O37" si="5">AVERAGE(N3:N35)</f>
        <v>-0.73153675757575753</v>
      </c>
      <c r="O37" s="75">
        <f t="shared" si="5"/>
        <v>0.99911887878787897</v>
      </c>
    </row>
    <row r="38" spans="1:18">
      <c r="E38" s="72" t="s">
        <v>80</v>
      </c>
      <c r="F38" s="75">
        <f>STDEV(F3:F35)</f>
        <v>0.27334545315300607</v>
      </c>
      <c r="G38" s="75">
        <f>STDEV(G3:G35)</f>
        <v>0.13667226154521089</v>
      </c>
      <c r="H38" s="75">
        <f>STDEV(H3:H35)</f>
        <v>0.13667333702378748</v>
      </c>
      <c r="L38" s="72" t="s">
        <v>80</v>
      </c>
      <c r="M38" s="75">
        <f>STDEV(M3:M35)</f>
        <v>0.28987136450314877</v>
      </c>
      <c r="N38" s="75">
        <f>STDEV(N3:N35)</f>
        <v>0.14493567071959684</v>
      </c>
      <c r="O38" s="75">
        <f>STDEV(O3:O35)</f>
        <v>0.14493565629115207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60163-50D5-5045-8820-7AA35FB462E3}">
  <dimension ref="A1:Z38"/>
  <sheetViews>
    <sheetView tabSelected="1" topLeftCell="A2" workbookViewId="0">
      <selection activeCell="E18" sqref="E18"/>
    </sheetView>
  </sheetViews>
  <sheetFormatPr baseColWidth="10" defaultRowHeight="16"/>
  <cols>
    <col min="2" max="2" width="14.6640625" customWidth="1"/>
    <col min="3" max="5" width="14.83203125" style="2" customWidth="1"/>
    <col min="6" max="6" width="10.83203125" style="60"/>
    <col min="7" max="7" width="14" style="60" customWidth="1"/>
    <col min="8" max="8" width="10.83203125" style="60"/>
    <col min="9" max="9" width="12.6640625" style="60" customWidth="1"/>
    <col min="10" max="10" width="8.83203125" style="60" customWidth="1"/>
    <col min="11" max="11" width="11.1640625" style="60" customWidth="1"/>
    <col min="13" max="13" width="10.83203125" style="60"/>
    <col min="14" max="14" width="14" style="60" customWidth="1"/>
    <col min="15" max="15" width="10.83203125" style="60"/>
    <col min="16" max="16" width="12.6640625" style="60" customWidth="1"/>
    <col min="17" max="17" width="8.5" style="60" customWidth="1"/>
    <col min="18" max="18" width="11.1640625" style="60" customWidth="1"/>
    <col min="19" max="19" width="10.83203125" style="2"/>
    <col min="20" max="20" width="16.33203125" style="2" customWidth="1"/>
    <col min="22" max="22" width="13" customWidth="1"/>
    <col min="23" max="23" width="14" customWidth="1"/>
  </cols>
  <sheetData>
    <row r="1" spans="1:26">
      <c r="A1" s="80" t="s">
        <v>73</v>
      </c>
      <c r="B1" s="80"/>
      <c r="C1" s="81" t="s">
        <v>78</v>
      </c>
      <c r="D1" s="81"/>
      <c r="E1" s="71"/>
      <c r="F1" s="73" t="s">
        <v>77</v>
      </c>
      <c r="G1" s="73"/>
      <c r="H1" s="73" t="s">
        <v>76</v>
      </c>
      <c r="I1" s="73"/>
      <c r="J1" s="73"/>
      <c r="K1" s="73" t="s">
        <v>48</v>
      </c>
      <c r="L1" s="70"/>
      <c r="M1" s="73" t="s">
        <v>77</v>
      </c>
      <c r="N1" s="73"/>
      <c r="O1" s="73" t="s">
        <v>75</v>
      </c>
      <c r="P1" s="73"/>
      <c r="Q1" s="73"/>
      <c r="R1" s="73" t="s">
        <v>48</v>
      </c>
      <c r="T1"/>
      <c r="U1" s="43" t="s">
        <v>37</v>
      </c>
      <c r="V1" s="43" t="s">
        <v>38</v>
      </c>
      <c r="W1" s="43" t="s">
        <v>41</v>
      </c>
      <c r="X1" s="43" t="s">
        <v>39</v>
      </c>
      <c r="Y1" s="43" t="s">
        <v>49</v>
      </c>
      <c r="Z1" s="43" t="s">
        <v>40</v>
      </c>
    </row>
    <row r="2" spans="1:26">
      <c r="A2" s="62" t="s">
        <v>1</v>
      </c>
      <c r="B2" s="62" t="s">
        <v>2</v>
      </c>
      <c r="C2" s="72" t="s">
        <v>1</v>
      </c>
      <c r="D2" s="72" t="s">
        <v>2</v>
      </c>
      <c r="E2" s="78"/>
      <c r="F2" s="78" t="s">
        <v>41</v>
      </c>
      <c r="G2" s="78" t="s">
        <v>37</v>
      </c>
      <c r="H2" s="78" t="s">
        <v>38</v>
      </c>
      <c r="I2" s="78" t="s">
        <v>39</v>
      </c>
      <c r="J2" s="78" t="s">
        <v>49</v>
      </c>
      <c r="K2" s="78" t="s">
        <v>40</v>
      </c>
      <c r="M2" s="78" t="s">
        <v>41</v>
      </c>
      <c r="N2" s="78" t="s">
        <v>37</v>
      </c>
      <c r="O2" s="78" t="s">
        <v>38</v>
      </c>
      <c r="P2" s="78" t="s">
        <v>39</v>
      </c>
      <c r="Q2" s="78" t="s">
        <v>49</v>
      </c>
      <c r="R2" s="78" t="s">
        <v>40</v>
      </c>
      <c r="T2" s="44" t="s">
        <v>42</v>
      </c>
      <c r="U2" s="43"/>
      <c r="V2" s="43"/>
      <c r="W2" s="43"/>
      <c r="X2" s="43"/>
      <c r="Y2" s="43"/>
      <c r="Z2" s="43"/>
    </row>
    <row r="3" spans="1:26">
      <c r="A3">
        <v>0.17</v>
      </c>
      <c r="B3">
        <v>0.08</v>
      </c>
      <c r="C3" s="2">
        <v>0.17226905364774159</v>
      </c>
      <c r="D3" s="2">
        <v>7.9633877607148518E-2</v>
      </c>
      <c r="E3" s="78"/>
      <c r="F3" s="76">
        <v>20.106179999999998</v>
      </c>
      <c r="G3" s="76">
        <v>6.4997879999999997</v>
      </c>
      <c r="H3" s="76">
        <v>-13.606392</v>
      </c>
      <c r="I3" s="76">
        <v>-3.553302</v>
      </c>
      <c r="J3" s="76">
        <v>17.047716999999999</v>
      </c>
      <c r="K3" s="76">
        <v>33.302267999999998</v>
      </c>
      <c r="L3" s="74"/>
      <c r="M3" s="76">
        <v>-0.47880699999999998</v>
      </c>
      <c r="N3" s="76">
        <v>-0.105612</v>
      </c>
      <c r="O3" s="76">
        <v>0.373195</v>
      </c>
      <c r="P3" s="76">
        <v>0.13379099999999999</v>
      </c>
      <c r="Q3" s="76">
        <v>22.459156</v>
      </c>
      <c r="R3" s="76">
        <v>43.983744999999999</v>
      </c>
      <c r="T3" t="s">
        <v>43</v>
      </c>
      <c r="U3" s="45">
        <v>15.7</v>
      </c>
      <c r="V3" s="45">
        <v>-3.3</v>
      </c>
      <c r="W3" s="45">
        <f>U3-V3</f>
        <v>19</v>
      </c>
      <c r="X3" s="45">
        <f>AVERAGE(U3:V3)</f>
        <v>6.1999999999999993</v>
      </c>
      <c r="Y3" s="45"/>
      <c r="Z3" s="45">
        <v>44.3</v>
      </c>
    </row>
    <row r="4" spans="1:26" s="3" customFormat="1">
      <c r="A4">
        <f>A3+0.001</f>
        <v>0.17100000000000001</v>
      </c>
      <c r="B4">
        <v>0.08</v>
      </c>
      <c r="C4" s="2">
        <v>0.17320927949027529</v>
      </c>
      <c r="D4" s="2">
        <v>7.9583604391497961E-2</v>
      </c>
      <c r="E4" s="78"/>
      <c r="F4" s="76">
        <v>20.091719000000001</v>
      </c>
      <c r="G4" s="76">
        <v>6.4925579999999998</v>
      </c>
      <c r="H4" s="76">
        <v>-13.599161</v>
      </c>
      <c r="I4" s="76">
        <v>-3.553302</v>
      </c>
      <c r="J4" s="76">
        <v>17.047716999999999</v>
      </c>
      <c r="K4" s="76">
        <v>33.302267000000001</v>
      </c>
      <c r="L4" s="74"/>
      <c r="M4" s="76">
        <v>-0.49796699999999999</v>
      </c>
      <c r="N4" s="76">
        <v>-0.115192</v>
      </c>
      <c r="O4" s="76">
        <v>0.38277499999999998</v>
      </c>
      <c r="P4" s="76">
        <v>0.13379099999999999</v>
      </c>
      <c r="Q4" s="76">
        <v>22.459156</v>
      </c>
      <c r="R4" s="76">
        <v>43.983745999999996</v>
      </c>
      <c r="S4" s="2"/>
      <c r="T4" t="s">
        <v>44</v>
      </c>
      <c r="U4" s="45">
        <v>-0.40396535511111115</v>
      </c>
      <c r="V4" s="45">
        <v>-0.14814902897277774</v>
      </c>
      <c r="W4" s="45">
        <v>-0.25581632607722216</v>
      </c>
      <c r="X4" s="45">
        <v>-0.27605719255555561</v>
      </c>
      <c r="Y4" s="45"/>
      <c r="Z4" s="45">
        <v>41.949257311111111</v>
      </c>
    </row>
    <row r="5" spans="1:26" s="3" customFormat="1">
      <c r="A5">
        <f t="shared" ref="A5:A13" si="0">A4+0.001</f>
        <v>0.17200000000000001</v>
      </c>
      <c r="B5">
        <v>0.08</v>
      </c>
      <c r="C5" s="2">
        <v>0.1741318628468638</v>
      </c>
      <c r="D5" s="2">
        <v>7.9517706792537751E-2</v>
      </c>
      <c r="E5" s="78"/>
      <c r="F5" s="76">
        <v>20.07094</v>
      </c>
      <c r="G5" s="76">
        <v>6.4821679999999997</v>
      </c>
      <c r="H5" s="76">
        <v>-13.588772000000001</v>
      </c>
      <c r="I5" s="76">
        <v>-3.553302</v>
      </c>
      <c r="J5" s="76">
        <v>17.047716000000001</v>
      </c>
      <c r="K5" s="76">
        <v>33.302264999999998</v>
      </c>
      <c r="L5" s="74"/>
      <c r="M5" s="76">
        <v>-0.52255799999999997</v>
      </c>
      <c r="N5" s="76">
        <v>-0.12748799999999999</v>
      </c>
      <c r="O5" s="76">
        <v>0.39506999999999998</v>
      </c>
      <c r="P5" s="76">
        <v>0.13379099999999999</v>
      </c>
      <c r="Q5" s="76">
        <v>22.459156</v>
      </c>
      <c r="R5" s="76">
        <v>43.983745999999996</v>
      </c>
      <c r="S5" s="2"/>
      <c r="T5" t="s">
        <v>45</v>
      </c>
      <c r="U5" s="45">
        <v>5.55</v>
      </c>
      <c r="V5" s="45">
        <v>-12.87</v>
      </c>
      <c r="W5" s="45">
        <v>18.420000000000002</v>
      </c>
      <c r="X5" s="45">
        <v>-3.66</v>
      </c>
      <c r="Y5" s="45"/>
      <c r="Z5" s="45">
        <v>32.729999999999997</v>
      </c>
    </row>
    <row r="6" spans="1:26" s="3" customFormat="1">
      <c r="A6">
        <f t="shared" si="0"/>
        <v>0.17300000000000001</v>
      </c>
      <c r="B6">
        <v>0.08</v>
      </c>
      <c r="C6" s="2">
        <v>0.17504511888573671</v>
      </c>
      <c r="D6" s="2">
        <v>7.9444569001529977E-2</v>
      </c>
      <c r="E6" s="78"/>
      <c r="F6" s="76">
        <v>20.044087000000001</v>
      </c>
      <c r="G6" s="76">
        <v>6.4687419999999998</v>
      </c>
      <c r="H6" s="76">
        <v>-13.575345</v>
      </c>
      <c r="I6" s="76">
        <v>-3.553302</v>
      </c>
      <c r="J6" s="76">
        <v>17.047715</v>
      </c>
      <c r="K6" s="76">
        <v>33.302264000000001</v>
      </c>
      <c r="L6" s="74"/>
      <c r="M6" s="76">
        <v>-0.55279299999999998</v>
      </c>
      <c r="N6" s="76">
        <v>-0.14260500000000001</v>
      </c>
      <c r="O6" s="76">
        <v>0.410188</v>
      </c>
      <c r="P6" s="76">
        <v>0.13379099999999999</v>
      </c>
      <c r="Q6" s="76">
        <v>22.459156</v>
      </c>
      <c r="R6" s="76">
        <v>43.983745999999996</v>
      </c>
      <c r="S6" s="2"/>
      <c r="T6" s="2"/>
      <c r="U6"/>
      <c r="V6"/>
      <c r="W6"/>
      <c r="X6"/>
      <c r="Y6"/>
      <c r="Z6"/>
    </row>
    <row r="7" spans="1:26" s="3" customFormat="1">
      <c r="A7">
        <f t="shared" si="0"/>
        <v>0.17400000000000002</v>
      </c>
      <c r="B7">
        <v>0.08</v>
      </c>
      <c r="C7" s="2">
        <v>0.17595237131193431</v>
      </c>
      <c r="D7" s="2">
        <v>7.9367538062929052E-2</v>
      </c>
      <c r="E7" s="78"/>
      <c r="F7" s="76">
        <v>20.011620000000001</v>
      </c>
      <c r="G7" s="76">
        <v>6.4525079999999999</v>
      </c>
      <c r="H7" s="76">
        <v>-13.559111</v>
      </c>
      <c r="I7" s="76">
        <v>-3.553302</v>
      </c>
      <c r="J7" s="76">
        <v>17.047713999999999</v>
      </c>
      <c r="K7" s="76">
        <v>33.302261000000001</v>
      </c>
      <c r="L7" s="74"/>
      <c r="M7" s="76">
        <v>-0.58913000000000004</v>
      </c>
      <c r="N7" s="76">
        <v>-0.160774</v>
      </c>
      <c r="O7" s="76">
        <v>0.42835600000000001</v>
      </c>
      <c r="P7" s="76">
        <v>0.13379099999999999</v>
      </c>
      <c r="Q7" s="76">
        <v>22.459156</v>
      </c>
      <c r="R7" s="76">
        <v>43.983745999999996</v>
      </c>
      <c r="S7" s="2"/>
      <c r="T7" s="2"/>
      <c r="U7"/>
      <c r="V7"/>
      <c r="W7"/>
      <c r="X7"/>
      <c r="Y7"/>
      <c r="Z7"/>
    </row>
    <row r="8" spans="1:26" s="3" customFormat="1">
      <c r="A8">
        <f t="shared" si="0"/>
        <v>0.17500000000000002</v>
      </c>
      <c r="B8">
        <v>0.08</v>
      </c>
      <c r="C8" s="2">
        <v>0.17685521105190061</v>
      </c>
      <c r="D8" s="2">
        <v>7.9288212376504408E-2</v>
      </c>
      <c r="E8" s="78"/>
      <c r="F8" s="76">
        <v>19.972863</v>
      </c>
      <c r="G8" s="76">
        <v>6.4331300000000002</v>
      </c>
      <c r="H8" s="76">
        <v>-13.539733</v>
      </c>
      <c r="I8" s="76">
        <v>-3.553302</v>
      </c>
      <c r="J8" s="76">
        <v>17.047713000000002</v>
      </c>
      <c r="K8" s="76">
        <v>33.302258999999999</v>
      </c>
      <c r="L8" s="74"/>
      <c r="M8" s="76">
        <v>-0.63086600000000004</v>
      </c>
      <c r="N8" s="76">
        <v>-0.181642</v>
      </c>
      <c r="O8" s="76">
        <v>0.44922400000000001</v>
      </c>
      <c r="P8" s="76">
        <v>0.13379099999999999</v>
      </c>
      <c r="Q8" s="76">
        <v>22.459156</v>
      </c>
      <c r="R8" s="76">
        <v>43.983745999999996</v>
      </c>
      <c r="S8" s="2"/>
      <c r="T8" s="2"/>
      <c r="U8"/>
      <c r="V8"/>
      <c r="W8"/>
      <c r="X8"/>
      <c r="Y8"/>
      <c r="Z8"/>
    </row>
    <row r="9" spans="1:26" s="3" customFormat="1">
      <c r="A9">
        <f t="shared" si="0"/>
        <v>0.17600000000000002</v>
      </c>
      <c r="B9">
        <v>0.08</v>
      </c>
      <c r="C9" s="2">
        <v>0.1777544969571534</v>
      </c>
      <c r="D9" s="2">
        <v>7.9207451703060844E-2</v>
      </c>
      <c r="E9" s="78"/>
      <c r="F9" s="76">
        <v>19.928201999999999</v>
      </c>
      <c r="G9" s="76">
        <v>6.4108000000000001</v>
      </c>
      <c r="H9" s="76">
        <v>-13.517402000000001</v>
      </c>
      <c r="I9" s="76">
        <v>-3.5533009999999998</v>
      </c>
      <c r="J9" s="76">
        <v>17.047711</v>
      </c>
      <c r="K9" s="76">
        <v>33.302256</v>
      </c>
      <c r="L9" s="74"/>
      <c r="M9" s="76">
        <v>-0.67839499999999997</v>
      </c>
      <c r="N9" s="76">
        <v>-0.20540600000000001</v>
      </c>
      <c r="O9" s="76">
        <v>0.47298800000000002</v>
      </c>
      <c r="P9" s="76">
        <v>0.13379099999999999</v>
      </c>
      <c r="Q9" s="76">
        <v>22.459156</v>
      </c>
      <c r="R9" s="76">
        <v>43.983745999999996</v>
      </c>
      <c r="S9" s="2"/>
      <c r="T9" s="2"/>
      <c r="U9"/>
      <c r="V9"/>
      <c r="W9"/>
      <c r="X9"/>
      <c r="Y9"/>
      <c r="Z9"/>
    </row>
    <row r="10" spans="1:26" s="3" customFormat="1">
      <c r="A10">
        <f t="shared" si="0"/>
        <v>0.17700000000000002</v>
      </c>
      <c r="B10">
        <v>0.08</v>
      </c>
      <c r="C10" s="2">
        <v>0.17865073483913621</v>
      </c>
      <c r="D10" s="2">
        <v>7.9125759351443503E-2</v>
      </c>
      <c r="E10" s="78"/>
      <c r="F10" s="76">
        <v>19.878025000000001</v>
      </c>
      <c r="G10" s="76">
        <v>6.3857109999999997</v>
      </c>
      <c r="H10" s="76">
        <v>-13.492314</v>
      </c>
      <c r="I10" s="76">
        <v>-3.5533009999999998</v>
      </c>
      <c r="J10" s="76">
        <v>17.047709000000001</v>
      </c>
      <c r="K10" s="76">
        <v>33.302252000000003</v>
      </c>
      <c r="L10" s="74"/>
      <c r="M10" s="76">
        <v>-0.73208700000000004</v>
      </c>
      <c r="N10" s="76">
        <v>-0.23225199999999999</v>
      </c>
      <c r="O10" s="76">
        <v>0.49983499999999997</v>
      </c>
      <c r="P10" s="76">
        <v>0.13379099999999999</v>
      </c>
      <c r="Q10" s="76">
        <v>22.459156</v>
      </c>
      <c r="R10" s="76">
        <v>43.983745999999996</v>
      </c>
      <c r="S10" s="2"/>
      <c r="T10" s="2"/>
      <c r="U10"/>
      <c r="V10"/>
      <c r="W10"/>
      <c r="X10"/>
      <c r="Y10"/>
      <c r="Z10"/>
    </row>
    <row r="11" spans="1:26" s="3" customFormat="1">
      <c r="A11">
        <f t="shared" si="0"/>
        <v>0.17800000000000002</v>
      </c>
      <c r="B11">
        <v>0.08</v>
      </c>
      <c r="C11" s="2">
        <v>0.17954424286416751</v>
      </c>
      <c r="D11" s="2">
        <v>7.9043449639459737E-2</v>
      </c>
      <c r="E11" s="78"/>
      <c r="F11" s="76">
        <v>19.821597000000001</v>
      </c>
      <c r="G11" s="76">
        <v>6.3574970000000004</v>
      </c>
      <c r="H11" s="76">
        <v>-13.4641</v>
      </c>
      <c r="I11" s="76">
        <v>-3.5533009999999998</v>
      </c>
      <c r="J11" s="76">
        <v>17.047708</v>
      </c>
      <c r="K11" s="76">
        <v>33.302249000000003</v>
      </c>
      <c r="L11" s="74"/>
      <c r="M11" s="76">
        <v>-0.79123299999999996</v>
      </c>
      <c r="N11" s="76">
        <v>-0.26182499999999997</v>
      </c>
      <c r="O11" s="76">
        <v>0.52940799999999999</v>
      </c>
      <c r="P11" s="76">
        <v>0.13379099999999999</v>
      </c>
      <c r="Q11" s="76">
        <v>22.459156</v>
      </c>
      <c r="R11" s="76">
        <v>43.983745999999996</v>
      </c>
      <c r="S11" s="2"/>
      <c r="T11" s="2"/>
      <c r="U11"/>
      <c r="V11"/>
      <c r="W11"/>
      <c r="X11"/>
      <c r="Y11"/>
      <c r="Z11"/>
    </row>
    <row r="12" spans="1:26" s="3" customFormat="1">
      <c r="A12">
        <f t="shared" si="0"/>
        <v>0.17900000000000002</v>
      </c>
      <c r="B12">
        <v>0.08</v>
      </c>
      <c r="C12" s="2">
        <v>0.18043523245626539</v>
      </c>
      <c r="D12" s="2">
        <v>7.8960728751982456E-2</v>
      </c>
      <c r="E12" s="78"/>
      <c r="F12" s="76">
        <v>19.759295000000002</v>
      </c>
      <c r="G12" s="76">
        <v>6.326346</v>
      </c>
      <c r="H12" s="76">
        <v>-13.432949000000001</v>
      </c>
      <c r="I12" s="76">
        <v>-3.5533009999999998</v>
      </c>
      <c r="J12" s="76">
        <v>17.047705000000001</v>
      </c>
      <c r="K12" s="76">
        <v>33.302244000000002</v>
      </c>
      <c r="L12" s="74"/>
      <c r="M12" s="76">
        <v>-0.85619800000000001</v>
      </c>
      <c r="N12" s="76">
        <v>-0.29430800000000001</v>
      </c>
      <c r="O12" s="76">
        <v>0.56189</v>
      </c>
      <c r="P12" s="76">
        <v>0.13379099999999999</v>
      </c>
      <c r="Q12" s="76">
        <v>22.459156</v>
      </c>
      <c r="R12" s="76">
        <v>43.983745999999996</v>
      </c>
      <c r="S12" s="2"/>
      <c r="T12" s="2"/>
      <c r="U12"/>
      <c r="V12"/>
      <c r="W12"/>
      <c r="X12"/>
      <c r="Y12"/>
      <c r="Z12"/>
    </row>
    <row r="13" spans="1:26" s="3" customFormat="1">
      <c r="A13">
        <f t="shared" si="0"/>
        <v>0.18000000000000002</v>
      </c>
      <c r="B13">
        <v>0.08</v>
      </c>
      <c r="C13" s="2">
        <v>0.1813238498865398</v>
      </c>
      <c r="D13" s="2">
        <v>7.8877737539321716E-2</v>
      </c>
      <c r="E13" s="78"/>
      <c r="F13" s="76">
        <v>19.691499</v>
      </c>
      <c r="G13" s="76">
        <v>6.2924490000000004</v>
      </c>
      <c r="H13" s="76">
        <v>-13.399051</v>
      </c>
      <c r="I13" s="76">
        <v>-3.5533009999999998</v>
      </c>
      <c r="J13" s="76">
        <v>17.047702999999998</v>
      </c>
      <c r="K13" s="76">
        <v>33.302239999999998</v>
      </c>
      <c r="L13" s="74"/>
      <c r="M13" s="76">
        <v>-0.92734300000000003</v>
      </c>
      <c r="N13" s="76">
        <v>-0.32988000000000001</v>
      </c>
      <c r="O13" s="76">
        <v>0.59746299999999997</v>
      </c>
      <c r="P13" s="76">
        <v>0.13379099999999999</v>
      </c>
      <c r="Q13" s="76">
        <v>22.459156</v>
      </c>
      <c r="R13" s="76">
        <v>43.983747000000001</v>
      </c>
      <c r="S13" s="2"/>
      <c r="T13" s="2"/>
      <c r="U13"/>
      <c r="V13"/>
      <c r="W13"/>
      <c r="X13"/>
      <c r="Y13"/>
      <c r="Z13"/>
    </row>
    <row r="14" spans="1:26" s="3" customFormat="1">
      <c r="A14">
        <v>0.17</v>
      </c>
      <c r="B14">
        <v>0.08</v>
      </c>
      <c r="C14" s="2">
        <v>0.17226905364774159</v>
      </c>
      <c r="D14" s="2">
        <v>7.9633877607148518E-2</v>
      </c>
      <c r="E14" s="78"/>
      <c r="F14" s="76">
        <v>20.106179999999998</v>
      </c>
      <c r="G14" s="76">
        <v>6.4997879999999997</v>
      </c>
      <c r="H14" s="76">
        <v>-13.606392</v>
      </c>
      <c r="I14" s="76">
        <v>-3.553302</v>
      </c>
      <c r="J14" s="76">
        <v>17.047716999999999</v>
      </c>
      <c r="K14" s="76">
        <v>33.302267999999998</v>
      </c>
      <c r="L14" s="74"/>
      <c r="M14" s="76">
        <v>-0.47880699999999998</v>
      </c>
      <c r="N14" s="76">
        <v>-0.105612</v>
      </c>
      <c r="O14" s="76">
        <v>0.373195</v>
      </c>
      <c r="P14" s="76">
        <v>0.13379099999999999</v>
      </c>
      <c r="Q14" s="76">
        <v>22.459156</v>
      </c>
      <c r="R14" s="76">
        <v>43.983744999999999</v>
      </c>
      <c r="S14" s="2"/>
      <c r="T14" s="2"/>
      <c r="U14"/>
      <c r="V14"/>
      <c r="W14"/>
      <c r="X14"/>
      <c r="Y14"/>
      <c r="Z14"/>
    </row>
    <row r="15" spans="1:26" s="3" customFormat="1">
      <c r="A15">
        <v>0.17</v>
      </c>
      <c r="B15">
        <f>B14-0.001</f>
        <v>7.9000000000000001E-2</v>
      </c>
      <c r="C15" s="2">
        <v>0.17320912153972959</v>
      </c>
      <c r="D15" s="2">
        <v>7.9583614631622626E-2</v>
      </c>
      <c r="E15" s="78"/>
      <c r="F15" s="76">
        <v>20.091358</v>
      </c>
      <c r="G15" s="76">
        <v>6.4923770000000003</v>
      </c>
      <c r="H15" s="76">
        <v>-13.598981</v>
      </c>
      <c r="I15" s="76">
        <v>-3.553302</v>
      </c>
      <c r="J15" s="76">
        <v>17.047716999999999</v>
      </c>
      <c r="K15" s="76">
        <v>33.302267000000001</v>
      </c>
      <c r="L15" s="74"/>
      <c r="M15" s="76">
        <v>-0.49759900000000001</v>
      </c>
      <c r="N15" s="76">
        <v>-0.115008</v>
      </c>
      <c r="O15" s="76">
        <v>0.38259100000000001</v>
      </c>
      <c r="P15" s="76">
        <v>0.13379099999999999</v>
      </c>
      <c r="Q15" s="76">
        <v>22.459156</v>
      </c>
      <c r="R15" s="76">
        <v>43.983745999999996</v>
      </c>
      <c r="S15" s="2"/>
      <c r="T15" s="2"/>
      <c r="U15"/>
      <c r="V15"/>
      <c r="W15"/>
      <c r="X15"/>
      <c r="Y15"/>
      <c r="Z15"/>
    </row>
    <row r="16" spans="1:26" s="3" customFormat="1">
      <c r="A16">
        <v>0.17</v>
      </c>
      <c r="B16">
        <f t="shared" ref="B16:B24" si="1">B15-0.001</f>
        <v>7.8E-2</v>
      </c>
      <c r="C16" s="2">
        <v>0.17413155110173251</v>
      </c>
      <c r="D16" s="2">
        <v>7.9517730727961533E-2</v>
      </c>
      <c r="E16" s="78"/>
      <c r="F16" s="76">
        <v>20.070944999999998</v>
      </c>
      <c r="G16" s="76">
        <v>6.4821710000000001</v>
      </c>
      <c r="H16" s="76">
        <v>-13.588774000000001</v>
      </c>
      <c r="I16" s="76">
        <v>-3.553302</v>
      </c>
      <c r="J16" s="76">
        <v>17.047716000000001</v>
      </c>
      <c r="K16" s="76">
        <v>33.302264999999998</v>
      </c>
      <c r="L16" s="74"/>
      <c r="M16" s="76">
        <v>-0.52254900000000004</v>
      </c>
      <c r="N16" s="76">
        <v>-0.12748300000000001</v>
      </c>
      <c r="O16" s="76">
        <v>0.39506599999999997</v>
      </c>
      <c r="P16" s="76">
        <v>0.13379099999999999</v>
      </c>
      <c r="Q16" s="76">
        <v>22.459156</v>
      </c>
      <c r="R16" s="76">
        <v>43.983745999999996</v>
      </c>
      <c r="S16" s="2"/>
      <c r="T16" s="2"/>
      <c r="U16"/>
      <c r="V16"/>
      <c r="W16"/>
      <c r="X16"/>
      <c r="Y16"/>
      <c r="Z16"/>
    </row>
    <row r="17" spans="1:26" s="3" customFormat="1">
      <c r="A17">
        <v>0.17</v>
      </c>
      <c r="B17">
        <f t="shared" si="1"/>
        <v>7.6999999999999999E-2</v>
      </c>
      <c r="C17" s="2">
        <v>0.17504465489651919</v>
      </c>
      <c r="D17" s="2">
        <v>7.9444607441866211E-2</v>
      </c>
      <c r="E17" s="78"/>
      <c r="F17" s="76">
        <v>20.044460999999998</v>
      </c>
      <c r="G17" s="76">
        <v>6.4689290000000002</v>
      </c>
      <c r="H17" s="76">
        <v>-13.575532000000001</v>
      </c>
      <c r="I17" s="76">
        <v>-3.553302</v>
      </c>
      <c r="J17" s="76">
        <v>17.047715</v>
      </c>
      <c r="K17" s="76">
        <v>33.302264000000001</v>
      </c>
      <c r="L17" s="74"/>
      <c r="M17" s="76">
        <v>-0.55314300000000005</v>
      </c>
      <c r="N17" s="76">
        <v>-0.14277999999999999</v>
      </c>
      <c r="O17" s="76">
        <v>0.41036299999999998</v>
      </c>
      <c r="P17" s="76">
        <v>0.13379099999999999</v>
      </c>
      <c r="Q17" s="76">
        <v>22.459156</v>
      </c>
      <c r="R17" s="76">
        <v>43.983745999999996</v>
      </c>
      <c r="S17" s="2"/>
      <c r="T17" s="2"/>
      <c r="U17"/>
      <c r="V17"/>
      <c r="W17"/>
      <c r="X17"/>
      <c r="Y17"/>
      <c r="Z17"/>
    </row>
    <row r="18" spans="1:26">
      <c r="A18">
        <v>0.17</v>
      </c>
      <c r="B18">
        <f t="shared" si="1"/>
        <v>7.5999999999999998E-2</v>
      </c>
      <c r="C18" s="2">
        <v>0.17595175610692759</v>
      </c>
      <c r="D18" s="2">
        <v>7.9367591341496818E-2</v>
      </c>
      <c r="E18" s="78"/>
      <c r="F18" s="76">
        <v>20.011645000000001</v>
      </c>
      <c r="G18" s="76">
        <v>6.452521</v>
      </c>
      <c r="H18" s="76">
        <v>-13.559124000000001</v>
      </c>
      <c r="I18" s="76">
        <v>-3.553302</v>
      </c>
      <c r="J18" s="76">
        <v>17.047713999999999</v>
      </c>
      <c r="K18" s="76">
        <v>33.302261000000001</v>
      </c>
      <c r="L18" s="74"/>
      <c r="M18" s="76">
        <v>-0.58909400000000001</v>
      </c>
      <c r="N18" s="76">
        <v>-0.16075600000000001</v>
      </c>
      <c r="O18" s="76">
        <v>0.428338</v>
      </c>
      <c r="P18" s="76">
        <v>0.13379099999999999</v>
      </c>
      <c r="Q18" s="76">
        <v>22.459156</v>
      </c>
      <c r="R18" s="76">
        <v>43.983745999999996</v>
      </c>
    </row>
    <row r="19" spans="1:26">
      <c r="A19">
        <v>0.17</v>
      </c>
      <c r="B19">
        <f t="shared" si="1"/>
        <v>7.4999999999999997E-2</v>
      </c>
      <c r="C19" s="2">
        <v>0.17685444531799341</v>
      </c>
      <c r="D19" s="2">
        <v>7.9288280471696865E-2</v>
      </c>
      <c r="E19" s="78"/>
      <c r="F19" s="76">
        <v>19.972892000000002</v>
      </c>
      <c r="G19" s="76">
        <v>6.4331449999999997</v>
      </c>
      <c r="H19" s="76">
        <v>-13.539747999999999</v>
      </c>
      <c r="I19" s="76">
        <v>-3.553302</v>
      </c>
      <c r="J19" s="76">
        <v>17.047713000000002</v>
      </c>
      <c r="K19" s="76">
        <v>33.302258999999999</v>
      </c>
      <c r="L19" s="74"/>
      <c r="M19" s="76">
        <v>-0.630826</v>
      </c>
      <c r="N19" s="76">
        <v>-0.18162200000000001</v>
      </c>
      <c r="O19" s="76">
        <v>0.44920399999999999</v>
      </c>
      <c r="P19" s="76">
        <v>0.13379099999999999</v>
      </c>
      <c r="Q19" s="76">
        <v>22.459156</v>
      </c>
      <c r="R19" s="76">
        <v>43.983745999999996</v>
      </c>
    </row>
    <row r="20" spans="1:26">
      <c r="A20">
        <v>0.17</v>
      </c>
      <c r="B20">
        <f t="shared" si="1"/>
        <v>7.3999999999999996E-2</v>
      </c>
      <c r="C20" s="2">
        <v>0.1777535814076163</v>
      </c>
      <c r="D20" s="2">
        <v>7.9207534588985357E-2</v>
      </c>
      <c r="E20" s="78"/>
      <c r="F20" s="76">
        <v>19.928248</v>
      </c>
      <c r="G20" s="76">
        <v>6.4108229999999997</v>
      </c>
      <c r="H20" s="76">
        <v>-13.517426</v>
      </c>
      <c r="I20" s="76">
        <v>-3.5533009999999998</v>
      </c>
      <c r="J20" s="76">
        <v>17.047711</v>
      </c>
      <c r="K20" s="76">
        <v>33.302256</v>
      </c>
      <c r="L20" s="74"/>
      <c r="M20" s="76">
        <v>-0.67833399999999999</v>
      </c>
      <c r="N20" s="76">
        <v>-0.205376</v>
      </c>
      <c r="O20" s="76">
        <v>0.47295799999999999</v>
      </c>
      <c r="P20" s="76">
        <v>0.13379099999999999</v>
      </c>
      <c r="Q20" s="76">
        <v>22.459156</v>
      </c>
      <c r="R20" s="76">
        <v>43.983745999999996</v>
      </c>
    </row>
    <row r="21" spans="1:26">
      <c r="A21">
        <v>0.17</v>
      </c>
      <c r="B21">
        <f t="shared" si="1"/>
        <v>7.2999999999999995E-2</v>
      </c>
      <c r="C21" s="2">
        <v>0.1786496701138125</v>
      </c>
      <c r="D21" s="2">
        <v>7.9125856970388125E-2</v>
      </c>
      <c r="E21" s="78"/>
      <c r="F21" s="76">
        <v>19.878077999999999</v>
      </c>
      <c r="G21" s="76">
        <v>6.3857369999999998</v>
      </c>
      <c r="H21" s="76">
        <v>-13.49234</v>
      </c>
      <c r="I21" s="76">
        <v>-3.5533009999999998</v>
      </c>
      <c r="J21" s="76">
        <v>17.047709000000001</v>
      </c>
      <c r="K21" s="76">
        <v>33.302252000000003</v>
      </c>
      <c r="L21" s="74"/>
      <c r="M21" s="76">
        <v>-0.73202</v>
      </c>
      <c r="N21" s="76">
        <v>-0.23221900000000001</v>
      </c>
      <c r="O21" s="76">
        <v>0.499801</v>
      </c>
      <c r="P21" s="76">
        <v>0.13379099999999999</v>
      </c>
      <c r="Q21" s="76">
        <v>22.459156</v>
      </c>
      <c r="R21" s="76">
        <v>43.983745999999996</v>
      </c>
    </row>
    <row r="22" spans="1:26">
      <c r="A22">
        <v>0.17</v>
      </c>
      <c r="B22">
        <f t="shared" si="1"/>
        <v>7.1999999999999995E-2</v>
      </c>
      <c r="C22" s="2">
        <v>0.17954302963719471</v>
      </c>
      <c r="D22" s="2">
        <v>7.9043561898026221E-2</v>
      </c>
      <c r="E22" s="78"/>
      <c r="F22" s="76">
        <v>19.821670999999998</v>
      </c>
      <c r="G22" s="76">
        <v>6.3575340000000002</v>
      </c>
      <c r="H22" s="76">
        <v>-13.464136999999999</v>
      </c>
      <c r="I22" s="76">
        <v>-3.5533009999999998</v>
      </c>
      <c r="J22" s="76">
        <v>17.047708</v>
      </c>
      <c r="K22" s="76">
        <v>33.302249000000003</v>
      </c>
      <c r="L22" s="74"/>
      <c r="M22" s="76">
        <v>-0.79114200000000001</v>
      </c>
      <c r="N22" s="76">
        <v>-0.26178000000000001</v>
      </c>
      <c r="O22" s="76">
        <v>0.529362</v>
      </c>
      <c r="P22" s="76">
        <v>0.13379099999999999</v>
      </c>
      <c r="Q22" s="76">
        <v>22.459156</v>
      </c>
      <c r="R22" s="76">
        <v>43.983745999999996</v>
      </c>
    </row>
    <row r="23" spans="1:26">
      <c r="A23">
        <v>0.17</v>
      </c>
      <c r="B23">
        <f t="shared" si="1"/>
        <v>7.0999999999999994E-2</v>
      </c>
      <c r="C23" s="2">
        <v>0.18043387130645491</v>
      </c>
      <c r="D23" s="2">
        <v>7.8960855547383205E-2</v>
      </c>
      <c r="E23" s="78"/>
      <c r="F23" s="76">
        <v>19.759392999999999</v>
      </c>
      <c r="G23" s="76">
        <v>6.3263949999999998</v>
      </c>
      <c r="H23" s="76">
        <v>-13.432998</v>
      </c>
      <c r="I23" s="76">
        <v>-3.5533009999999998</v>
      </c>
      <c r="J23" s="76">
        <v>17.047705000000001</v>
      </c>
      <c r="K23" s="76">
        <v>33.302244000000002</v>
      </c>
      <c r="L23" s="74"/>
      <c r="M23" s="76">
        <v>-0.85607900000000003</v>
      </c>
      <c r="N23" s="76">
        <v>-0.29424800000000001</v>
      </c>
      <c r="O23" s="76">
        <v>0.56183099999999997</v>
      </c>
      <c r="P23" s="76">
        <v>0.13379099999999999</v>
      </c>
      <c r="Q23" s="76">
        <v>22.459156</v>
      </c>
      <c r="R23" s="76">
        <v>43.983745999999996</v>
      </c>
    </row>
    <row r="24" spans="1:26">
      <c r="A24">
        <v>0.17</v>
      </c>
      <c r="B24">
        <f t="shared" si="1"/>
        <v>6.9999999999999993E-2</v>
      </c>
      <c r="C24" s="2">
        <v>0.1813223414420479</v>
      </c>
      <c r="D24" s="2">
        <v>7.8877878797575365E-2</v>
      </c>
      <c r="E24" s="78"/>
      <c r="F24" s="76">
        <v>19.691607000000001</v>
      </c>
      <c r="G24" s="76">
        <v>6.2925019999999998</v>
      </c>
      <c r="H24" s="76">
        <v>-13.399103999999999</v>
      </c>
      <c r="I24" s="76">
        <v>-3.5533009999999998</v>
      </c>
      <c r="J24" s="76">
        <v>17.047702999999998</v>
      </c>
      <c r="K24" s="76">
        <v>33.302239999999998</v>
      </c>
      <c r="L24" s="74"/>
      <c r="M24" s="76">
        <v>-0.92721399999999998</v>
      </c>
      <c r="N24" s="76">
        <v>-0.329816</v>
      </c>
      <c r="O24" s="76">
        <v>0.59739799999999998</v>
      </c>
      <c r="P24" s="76">
        <v>0.13379099999999999</v>
      </c>
      <c r="Q24" s="76">
        <v>22.459156</v>
      </c>
      <c r="R24" s="76">
        <v>43.983747000000001</v>
      </c>
    </row>
    <row r="25" spans="1:26">
      <c r="A25">
        <v>0.17</v>
      </c>
      <c r="B25">
        <v>0.08</v>
      </c>
      <c r="C25" s="2">
        <v>0.17226905364774159</v>
      </c>
      <c r="D25" s="2">
        <v>7.9633877607148518E-2</v>
      </c>
      <c r="E25" s="78"/>
      <c r="F25" s="76">
        <v>20.106179999999998</v>
      </c>
      <c r="G25" s="76">
        <v>6.4997879999999997</v>
      </c>
      <c r="H25" s="76">
        <v>-13.606392</v>
      </c>
      <c r="I25" s="76">
        <v>-3.553302</v>
      </c>
      <c r="J25" s="76">
        <v>17.047716999999999</v>
      </c>
      <c r="K25" s="76">
        <v>33.302267999999998</v>
      </c>
      <c r="L25" s="74"/>
      <c r="M25" s="76">
        <v>-0.47880699999999998</v>
      </c>
      <c r="N25" s="76">
        <v>-0.105612</v>
      </c>
      <c r="O25" s="76">
        <v>0.373195</v>
      </c>
      <c r="P25" s="76">
        <v>0.13379099999999999</v>
      </c>
      <c r="Q25" s="76">
        <v>22.459156</v>
      </c>
      <c r="R25" s="76">
        <v>43.983744999999999</v>
      </c>
    </row>
    <row r="26" spans="1:26">
      <c r="A26">
        <f>A25+0.001</f>
        <v>0.17100000000000001</v>
      </c>
      <c r="B26">
        <f>B25-0.001</f>
        <v>7.9000000000000001E-2</v>
      </c>
      <c r="C26" s="2">
        <v>0.174131706908703</v>
      </c>
      <c r="D26" s="2">
        <v>7.9517718711204166E-2</v>
      </c>
      <c r="E26" s="78"/>
      <c r="F26" s="76">
        <v>20.07094</v>
      </c>
      <c r="G26" s="76">
        <v>6.4821679999999997</v>
      </c>
      <c r="H26" s="76">
        <v>-13.588772000000001</v>
      </c>
      <c r="I26" s="76">
        <v>-3.553302</v>
      </c>
      <c r="J26" s="76">
        <v>17.047716000000001</v>
      </c>
      <c r="K26" s="76">
        <v>33.302264999999998</v>
      </c>
      <c r="L26" s="74"/>
      <c r="M26" s="76">
        <v>-0.52255799999999997</v>
      </c>
      <c r="N26" s="76">
        <v>-0.12748799999999999</v>
      </c>
      <c r="O26" s="76">
        <v>0.39506999999999998</v>
      </c>
      <c r="P26" s="76">
        <v>0.13379099999999999</v>
      </c>
      <c r="Q26" s="76">
        <v>22.459156</v>
      </c>
      <c r="R26" s="76">
        <v>43.983745999999996</v>
      </c>
    </row>
    <row r="27" spans="1:26">
      <c r="A27">
        <f t="shared" ref="A27:A35" si="2">A26+0.001</f>
        <v>0.17200000000000001</v>
      </c>
      <c r="B27">
        <f t="shared" ref="B27:B35" si="3">B26-0.001</f>
        <v>7.8E-2</v>
      </c>
      <c r="C27" s="2">
        <v>0.175952063685517</v>
      </c>
      <c r="D27" s="2">
        <v>7.9367564680263805E-2</v>
      </c>
      <c r="E27" s="78"/>
      <c r="F27" s="76">
        <v>20.011268000000001</v>
      </c>
      <c r="G27" s="76">
        <v>6.4523320000000002</v>
      </c>
      <c r="H27" s="76">
        <v>-13.558935</v>
      </c>
      <c r="I27" s="76">
        <v>-3.553302</v>
      </c>
      <c r="J27" s="76">
        <v>17.047713999999999</v>
      </c>
      <c r="K27" s="76">
        <v>33.302261000000001</v>
      </c>
      <c r="L27" s="74"/>
      <c r="M27" s="76">
        <v>-0.58874599999999999</v>
      </c>
      <c r="N27" s="76">
        <v>-0.160582</v>
      </c>
      <c r="O27" s="76">
        <v>0.42816399999999999</v>
      </c>
      <c r="P27" s="76">
        <v>0.13379099999999999</v>
      </c>
      <c r="Q27" s="76">
        <v>22.459156</v>
      </c>
      <c r="R27" s="76">
        <v>43.983745999999996</v>
      </c>
    </row>
    <row r="28" spans="1:26">
      <c r="A28">
        <f t="shared" si="2"/>
        <v>0.17300000000000001</v>
      </c>
      <c r="B28">
        <f t="shared" si="3"/>
        <v>7.6999999999999999E-2</v>
      </c>
      <c r="C28" s="2">
        <v>0.17775403921072899</v>
      </c>
      <c r="D28" s="2">
        <v>7.9207493132688059E-2</v>
      </c>
      <c r="E28" s="78"/>
      <c r="F28" s="76">
        <v>19.928225000000001</v>
      </c>
      <c r="G28" s="76">
        <v>6.4108109999999998</v>
      </c>
      <c r="H28" s="76">
        <v>-13.517414</v>
      </c>
      <c r="I28" s="76">
        <v>-3.5533009999999998</v>
      </c>
      <c r="J28" s="76">
        <v>17.047711</v>
      </c>
      <c r="K28" s="76">
        <v>33.302256</v>
      </c>
      <c r="L28" s="74"/>
      <c r="M28" s="76">
        <v>-0.67836399999999997</v>
      </c>
      <c r="N28" s="76">
        <v>-0.20539099999999999</v>
      </c>
      <c r="O28" s="76">
        <v>0.47297299999999998</v>
      </c>
      <c r="P28" s="76">
        <v>0.13379099999999999</v>
      </c>
      <c r="Q28" s="76">
        <v>22.459156</v>
      </c>
      <c r="R28" s="76">
        <v>43.983745999999996</v>
      </c>
    </row>
    <row r="29" spans="1:26">
      <c r="A29">
        <f t="shared" si="2"/>
        <v>0.17400000000000002</v>
      </c>
      <c r="B29">
        <f t="shared" si="3"/>
        <v>7.5999999999999998E-2</v>
      </c>
      <c r="C29" s="2">
        <v>0.1795436362455389</v>
      </c>
      <c r="D29" s="2">
        <v>7.9043505745116704E-2</v>
      </c>
      <c r="E29" s="78"/>
      <c r="F29" s="76">
        <v>19.821268</v>
      </c>
      <c r="G29" s="76">
        <v>6.3573329999999997</v>
      </c>
      <c r="H29" s="76">
        <v>-13.463934999999999</v>
      </c>
      <c r="I29" s="76">
        <v>-3.5533009999999998</v>
      </c>
      <c r="J29" s="76">
        <v>17.047708</v>
      </c>
      <c r="K29" s="76">
        <v>33.302249000000003</v>
      </c>
      <c r="L29" s="74"/>
      <c r="M29" s="76">
        <v>-0.79081999999999997</v>
      </c>
      <c r="N29" s="76">
        <v>-0.26161899999999999</v>
      </c>
      <c r="O29" s="76">
        <v>0.52920100000000003</v>
      </c>
      <c r="P29" s="76">
        <v>0.13379099999999999</v>
      </c>
      <c r="Q29" s="76">
        <v>22.459156</v>
      </c>
      <c r="R29" s="76">
        <v>43.983745999999996</v>
      </c>
    </row>
    <row r="30" spans="1:26">
      <c r="A30">
        <f t="shared" si="2"/>
        <v>0.17500000000000002</v>
      </c>
      <c r="B30">
        <f t="shared" si="3"/>
        <v>7.4999999999999997E-2</v>
      </c>
      <c r="C30" s="2">
        <v>0.18132309562145391</v>
      </c>
      <c r="D30" s="2">
        <v>7.8877808142857039E-2</v>
      </c>
      <c r="E30" s="78"/>
      <c r="F30" s="76">
        <v>19.691552999999999</v>
      </c>
      <c r="G30" s="76">
        <v>6.2924759999999997</v>
      </c>
      <c r="H30" s="76">
        <v>-13.399077999999999</v>
      </c>
      <c r="I30" s="76">
        <v>-3.5533009999999998</v>
      </c>
      <c r="J30" s="76">
        <v>17.047702999999998</v>
      </c>
      <c r="K30" s="76">
        <v>33.302239999999998</v>
      </c>
      <c r="L30" s="74"/>
      <c r="M30" s="76">
        <v>-0.92727899999999996</v>
      </c>
      <c r="N30" s="76">
        <v>-0.32984799999999997</v>
      </c>
      <c r="O30" s="76">
        <v>0.59743000000000002</v>
      </c>
      <c r="P30" s="76">
        <v>0.13379099999999999</v>
      </c>
      <c r="Q30" s="76">
        <v>22.459156</v>
      </c>
      <c r="R30" s="76">
        <v>43.983747000000001</v>
      </c>
    </row>
    <row r="31" spans="1:26">
      <c r="A31">
        <f t="shared" si="2"/>
        <v>0.17600000000000002</v>
      </c>
      <c r="B31">
        <f t="shared" si="3"/>
        <v>7.3999999999999996E-2</v>
      </c>
      <c r="C31" s="2">
        <v>0.18309346221138811</v>
      </c>
      <c r="D31" s="2">
        <v>7.8711399643303648E-2</v>
      </c>
      <c r="E31" s="78"/>
      <c r="F31" s="76">
        <v>19.537642999999999</v>
      </c>
      <c r="G31" s="76">
        <v>6.2155209999999999</v>
      </c>
      <c r="H31" s="76">
        <v>-13.322122</v>
      </c>
      <c r="I31" s="76">
        <v>-3.5533009999999998</v>
      </c>
      <c r="J31" s="76">
        <v>17.047698</v>
      </c>
      <c r="K31" s="76">
        <v>33.302230000000002</v>
      </c>
      <c r="L31" s="74"/>
      <c r="M31" s="76">
        <v>-1.086295</v>
      </c>
      <c r="N31" s="76">
        <v>-0.409356</v>
      </c>
      <c r="O31" s="76">
        <v>0.67693899999999996</v>
      </c>
      <c r="P31" s="76">
        <v>0.13379099999999999</v>
      </c>
      <c r="Q31" s="76">
        <v>22.459157000000001</v>
      </c>
      <c r="R31" s="76">
        <v>43.983747000000001</v>
      </c>
    </row>
    <row r="32" spans="1:26">
      <c r="A32">
        <f t="shared" si="2"/>
        <v>0.17700000000000002</v>
      </c>
      <c r="B32">
        <f t="shared" si="3"/>
        <v>7.2999999999999995E-2</v>
      </c>
      <c r="C32" s="2">
        <v>0.18485530262398889</v>
      </c>
      <c r="D32" s="2">
        <v>7.8544797345952655E-2</v>
      </c>
      <c r="E32" s="78"/>
      <c r="F32" s="76">
        <v>19.360285999999999</v>
      </c>
      <c r="G32" s="76">
        <v>6.1268419999999999</v>
      </c>
      <c r="H32" s="76">
        <v>-13.233442999999999</v>
      </c>
      <c r="I32" s="76">
        <v>-3.5533000000000001</v>
      </c>
      <c r="J32" s="76">
        <v>17.047692000000001</v>
      </c>
      <c r="K32" s="76">
        <v>33.302218000000003</v>
      </c>
      <c r="L32" s="74"/>
      <c r="M32" s="76">
        <v>-1.2686189999999999</v>
      </c>
      <c r="N32" s="76">
        <v>-0.50051800000000002</v>
      </c>
      <c r="O32" s="76">
        <v>0.76810100000000003</v>
      </c>
      <c r="P32" s="76">
        <v>0.13379099999999999</v>
      </c>
      <c r="Q32" s="76">
        <v>22.459157000000001</v>
      </c>
      <c r="R32" s="76">
        <v>43.983747999999999</v>
      </c>
    </row>
    <row r="33" spans="1:18">
      <c r="A33">
        <f t="shared" si="2"/>
        <v>0.17800000000000002</v>
      </c>
      <c r="B33">
        <f t="shared" si="3"/>
        <v>7.1999999999999995E-2</v>
      </c>
      <c r="C33" s="2">
        <v>0.1866089612303112</v>
      </c>
      <c r="D33" s="2">
        <v>7.837829458041673E-2</v>
      </c>
      <c r="E33" s="78"/>
      <c r="F33" s="76">
        <v>19.159870000000002</v>
      </c>
      <c r="G33" s="76">
        <v>6.0266349999999997</v>
      </c>
      <c r="H33" s="76">
        <v>-13.133235000000001</v>
      </c>
      <c r="I33" s="76">
        <v>-3.5533000000000001</v>
      </c>
      <c r="J33" s="76">
        <v>17.047685000000001</v>
      </c>
      <c r="K33" s="76">
        <v>33.302205000000001</v>
      </c>
      <c r="L33" s="74"/>
      <c r="M33" s="76">
        <v>-1.4746140000000001</v>
      </c>
      <c r="N33" s="76">
        <v>-0.60351600000000005</v>
      </c>
      <c r="O33" s="76">
        <v>0.87109800000000004</v>
      </c>
      <c r="P33" s="76">
        <v>0.13379099999999999</v>
      </c>
      <c r="Q33" s="76">
        <v>22.459157000000001</v>
      </c>
      <c r="R33" s="76">
        <v>43.983749000000003</v>
      </c>
    </row>
    <row r="34" spans="1:18">
      <c r="A34">
        <f t="shared" si="2"/>
        <v>0.17900000000000002</v>
      </c>
      <c r="B34">
        <f t="shared" si="3"/>
        <v>7.0999999999999994E-2</v>
      </c>
      <c r="C34" s="2">
        <v>0.18801917835124821</v>
      </c>
      <c r="D34" s="2">
        <v>7.7413999692123731E-2</v>
      </c>
      <c r="E34" s="78"/>
      <c r="F34" s="76">
        <v>20.161887</v>
      </c>
      <c r="G34" s="76">
        <v>6.527641</v>
      </c>
      <c r="H34" s="76">
        <v>-13.634245</v>
      </c>
      <c r="I34" s="76">
        <v>-3.553302</v>
      </c>
      <c r="J34" s="76">
        <v>17.047719000000001</v>
      </c>
      <c r="K34" s="76">
        <v>33.302272000000002</v>
      </c>
      <c r="L34" s="74"/>
      <c r="M34" s="76">
        <v>-0.44168400000000002</v>
      </c>
      <c r="N34" s="76">
        <v>-8.7051000000000003E-2</v>
      </c>
      <c r="O34" s="76">
        <v>0.35463299999999998</v>
      </c>
      <c r="P34" s="76">
        <v>0.13379099999999999</v>
      </c>
      <c r="Q34" s="76">
        <v>22.459156</v>
      </c>
      <c r="R34" s="76">
        <v>43.983744999999999</v>
      </c>
    </row>
    <row r="35" spans="1:18">
      <c r="A35">
        <f t="shared" si="2"/>
        <v>0.18000000000000002</v>
      </c>
      <c r="B35">
        <f t="shared" si="3"/>
        <v>6.9999999999999993E-2</v>
      </c>
      <c r="C35" s="2">
        <v>0.18996416961644491</v>
      </c>
      <c r="D35" s="2">
        <v>7.7365044527575505E-2</v>
      </c>
      <c r="E35" s="78"/>
      <c r="F35" s="76">
        <v>20.171410999999999</v>
      </c>
      <c r="G35" s="76">
        <v>6.5324030000000004</v>
      </c>
      <c r="H35" s="76">
        <v>-13.639006999999999</v>
      </c>
      <c r="I35" s="76">
        <v>-3.553302</v>
      </c>
      <c r="J35" s="76">
        <v>17.047720000000002</v>
      </c>
      <c r="K35" s="76">
        <v>33.302272000000002</v>
      </c>
      <c r="L35" s="74"/>
      <c r="M35" s="76">
        <v>-0.44493199999999999</v>
      </c>
      <c r="N35" s="76">
        <v>-8.8675000000000004E-2</v>
      </c>
      <c r="O35" s="76">
        <v>0.35625699999999999</v>
      </c>
      <c r="P35" s="76">
        <v>0.13379099999999999</v>
      </c>
      <c r="Q35" s="76">
        <v>22.459156</v>
      </c>
      <c r="R35" s="76">
        <v>43.983744999999999</v>
      </c>
    </row>
    <row r="36" spans="1:18">
      <c r="C36" s="77"/>
      <c r="D36" s="77"/>
      <c r="E36" s="78"/>
      <c r="F36" s="76"/>
      <c r="G36" s="76"/>
      <c r="H36" s="76"/>
      <c r="I36" s="76"/>
      <c r="J36" s="76"/>
      <c r="K36" s="76"/>
      <c r="L36" s="74"/>
      <c r="M36" s="76"/>
      <c r="N36" s="76"/>
      <c r="O36" s="76"/>
      <c r="P36" s="76"/>
      <c r="Q36" s="76"/>
      <c r="R36" s="76"/>
    </row>
    <row r="37" spans="1:18">
      <c r="E37" s="72" t="s">
        <v>79</v>
      </c>
      <c r="F37" s="75">
        <f>AVERAGE(F3:F35)</f>
        <v>19.902213212121211</v>
      </c>
      <c r="G37" s="75">
        <f t="shared" ref="G37:H37" si="4">AVERAGE(G3:G35)</f>
        <v>6.3978051212121212</v>
      </c>
      <c r="H37" s="75">
        <f t="shared" si="4"/>
        <v>-13.504408000000002</v>
      </c>
      <c r="L37" s="72" t="s">
        <v>79</v>
      </c>
      <c r="M37" s="75">
        <f>AVERAGE(M3:M35)</f>
        <v>-0.70354248484848469</v>
      </c>
      <c r="N37" s="75">
        <f t="shared" ref="N37" si="5">AVERAGE(N3:N35)</f>
        <v>-0.21797999999999998</v>
      </c>
      <c r="O37" s="75">
        <f t="shared" ref="O37" si="6">AVERAGE(O3:O35)</f>
        <v>0.48556242424242435</v>
      </c>
    </row>
    <row r="38" spans="1:18">
      <c r="E38" s="72" t="s">
        <v>80</v>
      </c>
      <c r="F38" s="75">
        <f>STDEV(F3:F35)</f>
        <v>0.22928904423821103</v>
      </c>
      <c r="G38" s="75">
        <f>STDEV(G3:G35)</f>
        <v>0.11464406625011106</v>
      </c>
      <c r="H38" s="75">
        <f>STDEV(H3:H35)</f>
        <v>0.11464493773903628</v>
      </c>
      <c r="L38" s="72" t="s">
        <v>80</v>
      </c>
      <c r="M38" s="75">
        <f>STDEV(M3:M35)</f>
        <v>0.24036481838006768</v>
      </c>
      <c r="N38" s="75">
        <f t="shared" ref="N38:O38" si="7">STDEV(N3:N35)</f>
        <v>0.12018240456697482</v>
      </c>
      <c r="O38" s="75">
        <f t="shared" si="7"/>
        <v>0.12018238799503556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size_correction</vt:lpstr>
      <vt:lpstr>atm_s2</vt:lpstr>
      <vt:lpstr>atm_b6</vt:lpstr>
      <vt:lpstr>s2_b6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LaMonica Kelly</dc:creator>
  <cp:lastModifiedBy>Colette LaMonica Kelly</cp:lastModifiedBy>
  <dcterms:created xsi:type="dcterms:W3CDTF">2019-02-01T17:53:12Z</dcterms:created>
  <dcterms:modified xsi:type="dcterms:W3CDTF">2021-06-21T19:56:20Z</dcterms:modified>
</cp:coreProperties>
</file>