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cameronkemske/Desktop/Portfolio/_SJSU_Projects/Excel/"/>
    </mc:Choice>
  </mc:AlternateContent>
  <xr:revisionPtr revIDLastSave="0" documentId="13_ncr:1_{3E0F4620-E178-A041-B6EB-A789462FFB17}" xr6:coauthVersionLast="47" xr6:coauthVersionMax="47" xr10:uidLastSave="{00000000-0000-0000-0000-000000000000}"/>
  <bookViews>
    <workbookView xWindow="0" yWindow="500" windowWidth="28800" windowHeight="17500" activeTab="5" xr2:uid="{00000000-000D-0000-FFFF-FFFF00000000}"/>
  </bookViews>
  <sheets>
    <sheet name="Data " sheetId="2" r:id="rId1"/>
    <sheet name="Catergories " sheetId="3" r:id="rId2"/>
    <sheet name="Budget " sheetId="4" r:id="rId3"/>
    <sheet name="Charts " sheetId="5" r:id="rId4"/>
    <sheet name="Aquatics Forecast " sheetId="8" r:id="rId5"/>
    <sheet name="Aquatics Budget " sheetId="6" r:id="rId6"/>
    <sheet name="Aquatics Charts " sheetId="7" r:id="rId7"/>
    <sheet name="Aquatics Analysis " sheetId="9" r:id="rId8"/>
  </sheets>
  <definedNames>
    <definedName name="_xlnm._FilterDatabase" localSheetId="0" hidden="1">'Data '!$A$1:$D$278</definedName>
    <definedName name="back_to_top_0" localSheetId="0">'Data '!#REF!</definedName>
    <definedName name="cards_clear" localSheetId="0">'Data '!#REF!</definedName>
    <definedName name="cards_expand_transaction_arrow" localSheetId="0">'Data '!#REF!</definedName>
    <definedName name="change_clear" localSheetId="0">'Data '!#REF!</definedName>
    <definedName name="change_expand_transaction_arrow" localSheetId="0">'Data '!#REF!</definedName>
    <definedName name="credit_processing" localSheetId="0">'Data '!#REF!</definedName>
    <definedName name="debit_clear" localSheetId="0">'Data '!#REF!</definedName>
    <definedName name="debit_processing" localSheetId="0">'Data '!#REF!</definedName>
    <definedName name="deposit_clear" localSheetId="0">'Data '!#REF!</definedName>
    <definedName name="deposit_expand_transaction_arrow" localSheetId="0">'Data '!#REF!</definedName>
    <definedName name="mobile_clear" localSheetId="0">'Data '!#REF!</definedName>
    <definedName name="mobile_expand_transaction_arrow" localSheetId="0">'Data '!#REF!</definedName>
    <definedName name="otherpayment_clear" localSheetId="0">'Data '!#REF!</definedName>
    <definedName name="otherpayment_expand_transaction_arrow" localSheetId="0">'Data '!#REF!</definedName>
    <definedName name="processing_dlg_link_0" localSheetId="0">'Data '!#REF!</definedName>
    <definedName name="processing_dlg_link_1" localSheetId="0">'Data '!#REF!</definedName>
    <definedName name="processing_dlg_link_10" localSheetId="0">'Data '!#REF!</definedName>
    <definedName name="processing_dlg_link_11" localSheetId="0">'Data '!#REF!</definedName>
    <definedName name="processing_dlg_link_2" localSheetId="0">'Data '!#REF!</definedName>
    <definedName name="processing_dlg_link_3" localSheetId="0">'Data '!#REF!</definedName>
    <definedName name="processing_dlg_link_4" localSheetId="0">'Data '!#REF!</definedName>
    <definedName name="processing_dlg_link_5" localSheetId="0">'Data '!#REF!</definedName>
    <definedName name="processing_dlg_link_6" localSheetId="0">'Data '!#REF!</definedName>
    <definedName name="processing_dlg_link_7" localSheetId="0">'Data '!#REF!</definedName>
    <definedName name="processing_dlg_link_8" localSheetId="0">'Data '!#REF!</definedName>
    <definedName name="processing_dlg_link_9" localSheetId="0">'Data '!#REF!</definedName>
    <definedName name="transfer_clear" localSheetId="0">'Data '!#REF!</definedName>
    <definedName name="transfer_expand_transaction_arrow" localSheetId="0">'Data '!#REF!</definedName>
    <definedName name="view_statements" localSheetId="0">'Data '!#REF!</definedName>
    <definedName name="withdraw" localSheetId="0">'Data '!#REF!</definedName>
    <definedName name="withdraw_clear" localSheetId="0">'Data '!#REF!</definedName>
  </definedNames>
  <calcPr calcId="191029" iterate="1" iterateCount="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5" i="6" l="1"/>
  <c r="D369" i="3" l="1"/>
  <c r="G65" i="4" s="1"/>
  <c r="D339" i="3"/>
  <c r="G63" i="4" s="1"/>
  <c r="D294" i="3"/>
  <c r="G51" i="4" s="1"/>
  <c r="D275" i="3"/>
  <c r="G49" i="4" s="1"/>
  <c r="D266" i="3"/>
  <c r="G47" i="4" s="1"/>
  <c r="D255" i="3"/>
  <c r="G41" i="4" s="1"/>
  <c r="D242" i="3"/>
  <c r="G35" i="4" s="1"/>
  <c r="D141" i="3"/>
  <c r="G19" i="4" s="1"/>
  <c r="D101" i="3"/>
  <c r="G15" i="4" s="1"/>
  <c r="D214" i="3"/>
  <c r="G27" i="4" s="1"/>
  <c r="D188" i="3"/>
  <c r="G25" i="4" s="1"/>
  <c r="D119" i="3"/>
  <c r="G17" i="4" s="1"/>
  <c r="D89" i="3"/>
  <c r="G13" i="4" s="1"/>
  <c r="D32" i="3"/>
  <c r="G7" i="4" s="1"/>
  <c r="E61" i="4" l="1"/>
  <c r="E59" i="4"/>
  <c r="E57" i="4"/>
  <c r="E55" i="4"/>
  <c r="E53" i="4"/>
  <c r="E45" i="4"/>
  <c r="E43" i="4"/>
  <c r="E41" i="4"/>
  <c r="E39" i="4"/>
  <c r="E37" i="4"/>
  <c r="E35" i="4"/>
  <c r="E29" i="4"/>
  <c r="E27" i="4"/>
  <c r="E23" i="4"/>
  <c r="D363" i="3" l="1"/>
  <c r="D65" i="4" s="1"/>
  <c r="E65" i="4" s="1"/>
  <c r="D325" i="3"/>
  <c r="D63" i="4" s="1"/>
  <c r="E63" i="4" s="1"/>
  <c r="D290" i="3"/>
  <c r="D51" i="4" s="1"/>
  <c r="E51" i="4" s="1"/>
  <c r="D271" i="3"/>
  <c r="D49" i="4" s="1"/>
  <c r="E49" i="4" s="1"/>
  <c r="D264" i="3"/>
  <c r="D47" i="4" s="1"/>
  <c r="E47" i="4" s="1"/>
  <c r="D237" i="3"/>
  <c r="D33" i="4" s="1"/>
  <c r="E33" i="4" s="1"/>
  <c r="D230" i="3"/>
  <c r="D31" i="4" s="1"/>
  <c r="E31" i="4" s="1"/>
  <c r="D172" i="3"/>
  <c r="D25" i="4" s="1"/>
  <c r="E25" i="4" s="1"/>
  <c r="D151" i="3"/>
  <c r="D21" i="4" s="1"/>
  <c r="E21" i="4" s="1"/>
  <c r="D133" i="3"/>
  <c r="D19" i="4" s="1"/>
  <c r="E19" i="4" s="1"/>
  <c r="D117" i="3"/>
  <c r="D17" i="4" s="1"/>
  <c r="E17" i="4" s="1"/>
  <c r="D96" i="3"/>
  <c r="D15" i="4" s="1"/>
  <c r="E15" i="4" s="1"/>
  <c r="D12" i="3" l="1"/>
  <c r="D7" i="4" s="1"/>
  <c r="D86" i="3"/>
  <c r="D13" i="4" s="1"/>
  <c r="E13" i="4" s="1"/>
  <c r="D70" i="3"/>
  <c r="D11" i="4" s="1"/>
  <c r="E11" i="4" s="1"/>
  <c r="D53" i="3"/>
  <c r="D9" i="4" s="1"/>
  <c r="E9" i="4" s="1"/>
  <c r="E7" i="4" l="1"/>
  <c r="D67" i="4"/>
  <c r="H13" i="4"/>
  <c r="N21" i="4" l="1"/>
  <c r="N23" i="4"/>
  <c r="N33" i="4"/>
  <c r="N35" i="4"/>
  <c r="N37" i="4"/>
  <c r="N39" i="4"/>
  <c r="N43" i="4"/>
  <c r="N55" i="4"/>
  <c r="N57" i="4"/>
  <c r="N59" i="4"/>
  <c r="N61" i="4"/>
  <c r="K57" i="4"/>
  <c r="K55" i="4"/>
  <c r="K53" i="4"/>
  <c r="K47" i="4"/>
  <c r="K45" i="4"/>
  <c r="K43" i="4"/>
  <c r="K41" i="4"/>
  <c r="K39" i="4"/>
  <c r="K37" i="4"/>
  <c r="K23" i="4"/>
  <c r="H61" i="4" l="1"/>
  <c r="H59" i="4"/>
  <c r="H57" i="4"/>
  <c r="H55" i="4"/>
  <c r="H53" i="4"/>
  <c r="H47" i="4"/>
  <c r="H45" i="4"/>
  <c r="H43" i="4"/>
  <c r="H41" i="4"/>
  <c r="H39" i="4"/>
  <c r="H37" i="4"/>
  <c r="H35" i="4"/>
  <c r="H33" i="4"/>
  <c r="H31" i="4"/>
  <c r="H29" i="4"/>
  <c r="C67" i="4"/>
  <c r="AJ67" i="4"/>
  <c r="AG67" i="4"/>
  <c r="AD67" i="4"/>
  <c r="AA67" i="4"/>
  <c r="X67" i="4"/>
  <c r="U67" i="4"/>
  <c r="R67" i="4"/>
  <c r="O67" i="4"/>
  <c r="L67" i="4"/>
  <c r="I67" i="4"/>
  <c r="H23" i="4"/>
  <c r="H21" i="4"/>
  <c r="H17" i="4"/>
  <c r="H15" i="4"/>
  <c r="F67" i="4"/>
  <c r="D383" i="3"/>
  <c r="M65" i="4" s="1"/>
  <c r="N65" i="4" s="1"/>
  <c r="D379" i="3"/>
  <c r="J65" i="4" s="1"/>
  <c r="K65" i="4" s="1"/>
  <c r="H65" i="4"/>
  <c r="D359" i="3"/>
  <c r="M63" i="4" s="1"/>
  <c r="N63" i="4" s="1"/>
  <c r="D351" i="3"/>
  <c r="J63" i="4" s="1"/>
  <c r="K63" i="4" s="1"/>
  <c r="H63" i="4"/>
  <c r="D320" i="3"/>
  <c r="J61" i="4" s="1"/>
  <c r="K61" i="4" s="1"/>
  <c r="D317" i="3"/>
  <c r="J59" i="4" s="1"/>
  <c r="K59" i="4" s="1"/>
  <c r="D310" i="3"/>
  <c r="M53" i="4" s="1"/>
  <c r="N53" i="4" s="1"/>
  <c r="D306" i="3"/>
  <c r="M51" i="4" s="1"/>
  <c r="N51" i="4" s="1"/>
  <c r="D302" i="3"/>
  <c r="J51" i="4" s="1"/>
  <c r="K51" i="4" s="1"/>
  <c r="H51" i="4"/>
  <c r="D280" i="3"/>
  <c r="J49" i="4" s="1"/>
  <c r="K49" i="4" s="1"/>
  <c r="D286" i="3"/>
  <c r="M49" i="4" s="1"/>
  <c r="N49" i="4" s="1"/>
  <c r="D268" i="3"/>
  <c r="M47" i="4" s="1"/>
  <c r="N47" i="4" s="1"/>
  <c r="D260" i="3"/>
  <c r="M45" i="4" s="1"/>
  <c r="N45" i="4" s="1"/>
  <c r="D257" i="3"/>
  <c r="M41" i="4" s="1"/>
  <c r="N41" i="4" s="1"/>
  <c r="D246" i="3"/>
  <c r="J35" i="4" s="1"/>
  <c r="K35" i="4" s="1"/>
  <c r="D239" i="3"/>
  <c r="J33" i="4" s="1"/>
  <c r="K33" i="4" s="1"/>
  <c r="D234" i="3"/>
  <c r="M31" i="4" s="1"/>
  <c r="N31" i="4" s="1"/>
  <c r="D232" i="3"/>
  <c r="J31" i="4" s="1"/>
  <c r="K31" i="4" s="1"/>
  <c r="D227" i="3"/>
  <c r="M29" i="4" s="1"/>
  <c r="N29" i="4" s="1"/>
  <c r="D225" i="3"/>
  <c r="J29" i="4" s="1"/>
  <c r="K29" i="4" s="1"/>
  <c r="D222" i="3"/>
  <c r="M27" i="4" s="1"/>
  <c r="N27" i="4" s="1"/>
  <c r="D219" i="3"/>
  <c r="J27" i="4" s="1"/>
  <c r="K27" i="4" s="1"/>
  <c r="H27" i="4"/>
  <c r="D207" i="3"/>
  <c r="D201" i="3"/>
  <c r="J25" i="4" s="1"/>
  <c r="K25" i="4" s="1"/>
  <c r="H25" i="4"/>
  <c r="D155" i="3"/>
  <c r="J21" i="4" s="1"/>
  <c r="K21" i="4" s="1"/>
  <c r="D148" i="3"/>
  <c r="M19" i="4" s="1"/>
  <c r="N19" i="4" s="1"/>
  <c r="D143" i="3"/>
  <c r="J19" i="4" s="1"/>
  <c r="K19" i="4" s="1"/>
  <c r="H19" i="4"/>
  <c r="D124" i="3"/>
  <c r="D122" i="3"/>
  <c r="J17" i="4" s="1"/>
  <c r="K17" i="4" s="1"/>
  <c r="D113" i="3"/>
  <c r="M15" i="4" s="1"/>
  <c r="N15" i="4" s="1"/>
  <c r="D108" i="3"/>
  <c r="J15" i="4" s="1"/>
  <c r="K15" i="4" s="1"/>
  <c r="D93" i="3"/>
  <c r="M13" i="4" s="1"/>
  <c r="N13" i="4" s="1"/>
  <c r="D91" i="3"/>
  <c r="J13" i="4" s="1"/>
  <c r="K13" i="4" s="1"/>
  <c r="D83" i="3"/>
  <c r="M11" i="4" s="1"/>
  <c r="N11" i="4" s="1"/>
  <c r="D81" i="3"/>
  <c r="J11" i="4" s="1"/>
  <c r="K11" i="4" s="1"/>
  <c r="D74" i="3"/>
  <c r="D62" i="3"/>
  <c r="M9" i="4" s="1"/>
  <c r="N9" i="4" s="1"/>
  <c r="D60" i="3"/>
  <c r="J9" i="4" s="1"/>
  <c r="K9" i="4" s="1"/>
  <c r="D55" i="3"/>
  <c r="D49" i="3"/>
  <c r="M7" i="4" s="1"/>
  <c r="D45" i="3"/>
  <c r="J7" i="4" s="1"/>
  <c r="C69" i="4" l="1"/>
  <c r="E67" i="4"/>
  <c r="G9" i="4"/>
  <c r="H9" i="4" s="1"/>
  <c r="G11" i="4"/>
  <c r="H11" i="4" s="1"/>
  <c r="J67" i="4"/>
  <c r="K67" i="4" s="1"/>
  <c r="M17" i="4"/>
  <c r="N17" i="4" s="1"/>
  <c r="N7" i="4"/>
  <c r="H49" i="4"/>
  <c r="K7" i="4"/>
  <c r="M25" i="4"/>
  <c r="N25" i="4" s="1"/>
  <c r="H7" i="4"/>
  <c r="N9" i="6"/>
  <c r="O9" i="6" s="1"/>
  <c r="E20" i="8"/>
  <c r="G67" i="4" l="1"/>
  <c r="M67" i="4"/>
  <c r="N67" i="4" s="1"/>
  <c r="K16" i="6"/>
  <c r="J24" i="6"/>
  <c r="M24" i="6" s="1"/>
  <c r="O24" i="6" s="1"/>
  <c r="H7" i="6"/>
  <c r="F29" i="6"/>
  <c r="C25" i="8" s="1"/>
  <c r="E25" i="8" s="1"/>
  <c r="N24" i="6" s="1"/>
  <c r="F28" i="6"/>
  <c r="C24" i="8" s="1"/>
  <c r="E24" i="8" s="1"/>
  <c r="N22" i="6" s="1"/>
  <c r="F27" i="6"/>
  <c r="C23" i="8" s="1"/>
  <c r="E23" i="8" s="1"/>
  <c r="N20" i="6" s="1"/>
  <c r="F26" i="6"/>
  <c r="C22" i="8" s="1"/>
  <c r="F21" i="6"/>
  <c r="C19" i="8" s="1"/>
  <c r="E19" i="8" s="1"/>
  <c r="N7" i="6" s="1"/>
  <c r="F20" i="6"/>
  <c r="H67" i="4" l="1"/>
  <c r="G69" i="4"/>
  <c r="K69" i="4" s="1"/>
  <c r="K7" i="6"/>
  <c r="K18" i="6"/>
  <c r="K20" i="6"/>
  <c r="K22" i="6"/>
  <c r="F22" i="6"/>
  <c r="C18" i="8"/>
  <c r="E18" i="8" s="1"/>
  <c r="C26" i="8"/>
  <c r="E22" i="8"/>
  <c r="K5" i="6"/>
  <c r="K24" i="6"/>
  <c r="L24" i="6" s="1"/>
  <c r="F12" i="6"/>
  <c r="J20" i="6" s="1"/>
  <c r="F13" i="6"/>
  <c r="J22" i="6" s="1"/>
  <c r="F10" i="6"/>
  <c r="J16" i="6" s="1"/>
  <c r="M16" i="6" s="1"/>
  <c r="F9" i="6"/>
  <c r="C26" i="6"/>
  <c r="F11" i="6" s="1"/>
  <c r="J18" i="6" s="1"/>
  <c r="F5" i="6"/>
  <c r="J5" i="6" s="1"/>
  <c r="M5" i="6" s="1"/>
  <c r="F6" i="6"/>
  <c r="J7" i="6" s="1"/>
  <c r="M7" i="6" s="1"/>
  <c r="O7" i="6" s="1"/>
  <c r="N16" i="6" l="1"/>
  <c r="O16" i="6" s="1"/>
  <c r="M11" i="6"/>
  <c r="E26" i="8"/>
  <c r="N18" i="6"/>
  <c r="L5" i="6"/>
  <c r="C21" i="8"/>
  <c r="K11" i="6"/>
  <c r="F24" i="6"/>
  <c r="J14" i="6"/>
  <c r="M22" i="6"/>
  <c r="O22" i="6" s="1"/>
  <c r="L22" i="6"/>
  <c r="N5" i="6"/>
  <c r="E21" i="8"/>
  <c r="M18" i="6"/>
  <c r="O18" i="6" s="1"/>
  <c r="L18" i="6"/>
  <c r="M20" i="6"/>
  <c r="O20" i="6" s="1"/>
  <c r="L20" i="6"/>
  <c r="L16" i="6"/>
  <c r="L7" i="6"/>
  <c r="F15" i="6"/>
  <c r="J26" i="6" s="1"/>
  <c r="M26" i="6" s="1"/>
  <c r="F7" i="6"/>
  <c r="J11" i="6" s="1"/>
  <c r="O5" i="6" l="1"/>
  <c r="N11" i="6"/>
  <c r="F30" i="6"/>
  <c r="K14" i="6"/>
  <c r="L14" i="6" s="1"/>
  <c r="L11" i="6"/>
  <c r="M14" i="6"/>
  <c r="F16" i="6"/>
  <c r="J28" i="6" s="1"/>
  <c r="M28" i="6" s="1"/>
  <c r="O11" i="6" l="1"/>
  <c r="N14" i="6"/>
  <c r="N26" i="6" s="1"/>
  <c r="O26" i="6" s="1"/>
  <c r="K26" i="6"/>
  <c r="L26" i="6" s="1"/>
  <c r="F31" i="6"/>
  <c r="K28" i="6" s="1"/>
  <c r="L28" i="6" s="1"/>
  <c r="N28" i="6" l="1"/>
  <c r="O28" i="6" s="1"/>
  <c r="O14" i="6"/>
</calcChain>
</file>

<file path=xl/sharedStrings.xml><?xml version="1.0" encoding="utf-8"?>
<sst xmlns="http://schemas.openxmlformats.org/spreadsheetml/2006/main" count="2122" uniqueCount="434">
  <si>
    <t xml:space="preserve">Month </t>
  </si>
  <si>
    <t xml:space="preserve">Type </t>
  </si>
  <si>
    <t xml:space="preserve">Amount </t>
  </si>
  <si>
    <t xml:space="preserve">Uber Expense </t>
  </si>
  <si>
    <t xml:space="preserve">Groceries Expense </t>
  </si>
  <si>
    <t>Dine-out Expense</t>
  </si>
  <si>
    <t xml:space="preserve">Subscriptions Expense </t>
  </si>
  <si>
    <t xml:space="preserve">Lime Scooter Expense </t>
  </si>
  <si>
    <t xml:space="preserve">Gifts Expense </t>
  </si>
  <si>
    <t xml:space="preserve">Extra-curriculars Expense </t>
  </si>
  <si>
    <t xml:space="preserve">Phone Service Expense </t>
  </si>
  <si>
    <t xml:space="preserve">School Supplies Expense </t>
  </si>
  <si>
    <t xml:space="preserve">Donation Expense </t>
  </si>
  <si>
    <t xml:space="preserve">Pet Food Exepnse </t>
  </si>
  <si>
    <t xml:space="preserve">Pet Litter Expense </t>
  </si>
  <si>
    <t xml:space="preserve">Clothes Expense </t>
  </si>
  <si>
    <t xml:space="preserve">Dental Expense </t>
  </si>
  <si>
    <t xml:space="preserve">Hospital Expense </t>
  </si>
  <si>
    <t xml:space="preserve">Toiletries Expense </t>
  </si>
  <si>
    <t xml:space="preserve">Cleaning Supplies </t>
  </si>
  <si>
    <t xml:space="preserve">Haircut Expense </t>
  </si>
  <si>
    <t xml:space="preserve">Credit Card Expense </t>
  </si>
  <si>
    <t xml:space="preserve">Investment  Exepense </t>
  </si>
  <si>
    <t>Tutition Expense</t>
  </si>
  <si>
    <t>Gym Membership Expense</t>
  </si>
  <si>
    <t xml:space="preserve">Veternarian Expense </t>
  </si>
  <si>
    <t>Music Events Expenses</t>
  </si>
  <si>
    <t xml:space="preserve">Bike Repair Expense </t>
  </si>
  <si>
    <t xml:space="preserve">De Anza Food Expense </t>
  </si>
  <si>
    <t xml:space="preserve">Electronics Expense </t>
  </si>
  <si>
    <t xml:space="preserve">March </t>
  </si>
  <si>
    <t xml:space="preserve">April </t>
  </si>
  <si>
    <t xml:space="preserve">September </t>
  </si>
  <si>
    <t xml:space="preserve">October </t>
  </si>
  <si>
    <t xml:space="preserve">November </t>
  </si>
  <si>
    <t>Metrics</t>
  </si>
  <si>
    <t xml:space="preserve">Budget </t>
  </si>
  <si>
    <t xml:space="preserve">Actual </t>
  </si>
  <si>
    <t xml:space="preserve">Variance </t>
  </si>
  <si>
    <t>May</t>
  </si>
  <si>
    <t>June</t>
  </si>
  <si>
    <t xml:space="preserve">August </t>
  </si>
  <si>
    <t xml:space="preserve">Expense Catergory </t>
  </si>
  <si>
    <t xml:space="preserve">Northwest YMCA Aquatics Department Budget </t>
  </si>
  <si>
    <t xml:space="preserve">Monthly </t>
  </si>
  <si>
    <t xml:space="preserve">Group Lessons  Fees </t>
  </si>
  <si>
    <t xml:space="preserve">Private Lessons Fees </t>
  </si>
  <si>
    <t xml:space="preserve">Expenses </t>
  </si>
  <si>
    <t xml:space="preserve">Coordinator Salaries </t>
  </si>
  <si>
    <t xml:space="preserve">Lifeguard Wages </t>
  </si>
  <si>
    <t>Timeslots per day</t>
  </si>
  <si>
    <t xml:space="preserve">Facility Membership price </t>
  </si>
  <si>
    <t>Program Membership price</t>
  </si>
  <si>
    <t xml:space="preserve">Facility to Program </t>
  </si>
  <si>
    <t xml:space="preserve">Group Lessons </t>
  </si>
  <si>
    <t xml:space="preserve">Days of Group Lessons </t>
  </si>
  <si>
    <t xml:space="preserve">Private Lessons </t>
  </si>
  <si>
    <t xml:space="preserve">Lessons per day </t>
  </si>
  <si>
    <t xml:space="preserve">Private lesson days </t>
  </si>
  <si>
    <t xml:space="preserve">75-25 </t>
  </si>
  <si>
    <t xml:space="preserve"> Spots per timeslot </t>
  </si>
  <si>
    <t xml:space="preserve">Total Revenue </t>
  </si>
  <si>
    <t xml:space="preserve">Salaries </t>
  </si>
  <si>
    <t>Pay periods per year</t>
  </si>
  <si>
    <t xml:space="preserve">Director Salary </t>
  </si>
  <si>
    <t xml:space="preserve">50-50 </t>
  </si>
  <si>
    <t xml:space="preserve">Instructors per day </t>
  </si>
  <si>
    <t>Instructor hours per day</t>
  </si>
  <si>
    <t xml:space="preserve">Total instructor hours per day </t>
  </si>
  <si>
    <t>Wage per hour (Lifeguard/Instructor)</t>
  </si>
  <si>
    <t>Total Lifeguards per shift</t>
  </si>
  <si>
    <t xml:space="preserve">Total Lifeguard hours per shift </t>
  </si>
  <si>
    <t xml:space="preserve">Total lifeguard shifts per day </t>
  </si>
  <si>
    <t>Instructor Wages (Group)</t>
  </si>
  <si>
    <t xml:space="preserve">Instructor Wages (Private) </t>
  </si>
  <si>
    <t xml:space="preserve">Private Lesson length </t>
  </si>
  <si>
    <t xml:space="preserve">.5 hour </t>
  </si>
  <si>
    <t xml:space="preserve">Income from Operations </t>
  </si>
  <si>
    <t xml:space="preserve">Jan </t>
  </si>
  <si>
    <t xml:space="preserve">Estimated Revenue </t>
  </si>
  <si>
    <t xml:space="preserve">Estimated Expenses </t>
  </si>
  <si>
    <t xml:space="preserve">Actual Revenues </t>
  </si>
  <si>
    <t xml:space="preserve">Actual Expenses </t>
  </si>
  <si>
    <t xml:space="preserve">Actuals </t>
  </si>
  <si>
    <t xml:space="preserve">Group Lessons Revenue </t>
  </si>
  <si>
    <t xml:space="preserve">Private Lesson Revenue </t>
  </si>
  <si>
    <t xml:space="preserve">Private Lesson Wages Expense </t>
  </si>
  <si>
    <t>Goup Lesson Wages Expense</t>
  </si>
  <si>
    <t xml:space="preserve">Fixed Utilities Costs </t>
  </si>
  <si>
    <t xml:space="preserve">Lifeguard Wages Expense </t>
  </si>
  <si>
    <t xml:space="preserve">Fixed Director Salaries </t>
  </si>
  <si>
    <t xml:space="preserve">Total Expense </t>
  </si>
  <si>
    <t>Revenues</t>
  </si>
  <si>
    <t xml:space="preserve">Coordinator Wages Expense </t>
  </si>
  <si>
    <t xml:space="preserve">Fixed Director Salary Expense </t>
  </si>
  <si>
    <t xml:space="preserve">Coordinators Wages  </t>
  </si>
  <si>
    <t xml:space="preserve">Aquatics Coordinator Annual Wages </t>
  </si>
  <si>
    <t xml:space="preserve">Program Coordinator Annual Wages </t>
  </si>
  <si>
    <t xml:space="preserve">Estimated and Fixed </t>
  </si>
  <si>
    <t xml:space="preserve">Instructor Wages Expense </t>
  </si>
  <si>
    <t xml:space="preserve">Private Instructor Wages Expense </t>
  </si>
  <si>
    <t xml:space="preserve">Fixed  Utilities Expense </t>
  </si>
  <si>
    <t xml:space="preserve">Total Expenses </t>
  </si>
  <si>
    <t xml:space="preserve">Total Revenues </t>
  </si>
  <si>
    <t xml:space="preserve">Data Section (Estimated) </t>
  </si>
  <si>
    <t xml:space="preserve">Data Section (Actuals) </t>
  </si>
  <si>
    <t xml:space="preserve">Catergory </t>
  </si>
  <si>
    <t xml:space="preserve">Budgeted Group Revenue </t>
  </si>
  <si>
    <t xml:space="preserve">Budgeted Private Revenue </t>
  </si>
  <si>
    <t xml:space="preserve">Actual Group Lesson Revenue </t>
  </si>
  <si>
    <t xml:space="preserve">Actual Private Revenue </t>
  </si>
  <si>
    <t xml:space="preserve">Data Section (Revenues)  </t>
  </si>
  <si>
    <t xml:space="preserve">Predicted Growth Data for April </t>
  </si>
  <si>
    <t xml:space="preserve">Group Lesson Revenue </t>
  </si>
  <si>
    <t xml:space="preserve">Group Lesson Wages </t>
  </si>
  <si>
    <t xml:space="preserve">Private Lesson Wages </t>
  </si>
  <si>
    <t xml:space="preserve">Fixed Cost Expense </t>
  </si>
  <si>
    <t xml:space="preserve">Northwest Aquatics Department </t>
  </si>
  <si>
    <t xml:space="preserve">Forecasted Operating Statement </t>
  </si>
  <si>
    <t xml:space="preserve">Actuals (March) </t>
  </si>
  <si>
    <t xml:space="preserve">Forecasted (April) </t>
  </si>
  <si>
    <t>Total Expenses</t>
  </si>
  <si>
    <t xml:space="preserve">Campaign Revenue </t>
  </si>
  <si>
    <t>Forecast</t>
  </si>
  <si>
    <t>Last Years Campaign Revenue</t>
  </si>
  <si>
    <t>CHECKCARD 0123 FHDA DE ANZA FOOD SERVI CUPERTINO CA 24013399023003122394354</t>
  </si>
  <si>
    <t xml:space="preserve">CHECKCARD 0123 FHDA DE ANZA FOOD SERVI CUPERTINO CA 24013399023003122392358 </t>
  </si>
  <si>
    <t xml:space="preserve">CHECKCARD 0123 UBER HELP.UBER.COMCA 24492159023715068120992  </t>
  </si>
  <si>
    <t>DE ANZA B DE A 01/24 #000115437 PURCHASE DE ANZA B DE ANZA CUPERTINO CA</t>
  </si>
  <si>
    <t xml:space="preserve"> KEEP THE CHANGE TRANSFER TO ACCT 5120 FOR 01/24/19 -</t>
  </si>
  <si>
    <t xml:space="preserve"> CHECKCARD 0124 UBER HELP.UBER.COMCA 24492159024717177131604 </t>
  </si>
  <si>
    <t>CHECKCARD 0125 UBER HELP.UBER.COMCA 24492159025717247885584 -</t>
  </si>
  <si>
    <t xml:space="preserve">CHECKCARD 0124 POWERCUP COFFEE SAN JOSE CA 24247609024300567891566 </t>
  </si>
  <si>
    <t>CHECKCARD 0124 FHDA DE ANZA FOOD SERVI CUPERTINO CA 24013399024003254390252</t>
  </si>
  <si>
    <t xml:space="preserve">CHEVRON/CSI-09 01/25 #000993220 PURCHASE CHEVRON/CSI-09595 CUPERTINO CA  </t>
  </si>
  <si>
    <t>KEEP THE CHANGE TRANSFER TO ACCT 5120 FOR 01/25/19 -</t>
  </si>
  <si>
    <t>CHECKCARD 0125 UBER HELP.UBER.COMCA 24492159025715308621518</t>
  </si>
  <si>
    <t xml:space="preserve">CHECKCARD 0125 UBER TRIP ZI6J2 HELP.UBER.COMCA 24492159025713318526660 </t>
  </si>
  <si>
    <t xml:space="preserve">CHECKCARD 0125 PANDA EXPRESS #955 CUPERTINO CA 24431069026838000025657 </t>
  </si>
  <si>
    <t>CHECKCARD 0125 POWERCUP COFFEE SAN JOSE CA 24247609025200122406000</t>
  </si>
  <si>
    <t>CHECKCARD 0126 UBER HELP.UBER.COMCA 24492159026715442203792</t>
  </si>
  <si>
    <t xml:space="preserve">CHECKCARD 0126 UBER HELP.UBER.COMCA 24492159026717397838705 </t>
  </si>
  <si>
    <t>CHECKCARD 0127 UBER HELP.UBER.COMCA 24492159027719510939138</t>
  </si>
  <si>
    <t>CHECKCARD 0126 HABIT-CUPERTINO #254 CUPERTINO CA 24055239027207388500280</t>
  </si>
  <si>
    <t>WAL-MART #3123 01/26 #000025255 PURCHASE WAL-MART #3123 SANTA CLARA CA</t>
  </si>
  <si>
    <t xml:space="preserve">VENMO DES:PAYMENT ID:1703411914 INDN:CAMERON KEMSKE CO ID:3264681992 WEB </t>
  </si>
  <si>
    <t xml:space="preserve">VENMO DES:PAYMENT ID:1698119703 INDN:CAMERON KEMSKE CO ID:3264681992 WEB </t>
  </si>
  <si>
    <t>KEEP THE CHANGE TRANSFER TO ACCT 5120 FOR 01/28/19</t>
  </si>
  <si>
    <t xml:space="preserve"> DE ANZA B DE A 01/29 #000329296 PURCHASE DE ANZA B DE ANZA CUPERTINO CA </t>
  </si>
  <si>
    <t xml:space="preserve">KEEP THE CHANGE TRANSFER TO ACCT 5120 FOR 01/29/19 </t>
  </si>
  <si>
    <t xml:space="preserve">CHECKCARD 0129 FHDA DE ANZA FOOD SERVI CUPERTINO CA 24013399029003914188521 </t>
  </si>
  <si>
    <t xml:space="preserve">Online Banking payment to CRD 8242 Confirmation# 0189461591 </t>
  </si>
  <si>
    <t>KEEP THE CHANGE TRANSFER TO ACCT 5120 FOR 01/30/19</t>
  </si>
  <si>
    <t>CHECKCARD 0131 UBER HELP.UBER.COMCA 24492159031719944190740</t>
  </si>
  <si>
    <t xml:space="preserve">CHECKCARD 0130 FHDA DE ANZA FOOD SERVI CUPERTINO CA 24013399030004066711562 </t>
  </si>
  <si>
    <t xml:space="preserve">CHECKCARD 0130 FHDA DE ANZA FOOD SERVI CUPERTINO CA 24013399030004066711711 </t>
  </si>
  <si>
    <t xml:space="preserve"> CHECKCARD 0130 PANERA BREAD #204471 CUPERTINO CA 24231689031091002183005 </t>
  </si>
  <si>
    <t xml:space="preserve"> KEEP THE CHANGE TRANSFER TO ACCT 5120 FOR 01/31/19 </t>
  </si>
  <si>
    <t xml:space="preserve">CHECKCARD 0129 FHDA DE ANZA BOOKSTORE CUPERTINO CA 24013399031004139006841 </t>
  </si>
  <si>
    <t>CHECKCARD 0131 POWERCUP COFFEE SAN JOSE CA 24247609031300516518154</t>
  </si>
  <si>
    <t xml:space="preserve">CHECKCARD 0131 UNA MAS MEX GRILL #305 SAN JOSE CA 24055239031206829400856 </t>
  </si>
  <si>
    <t xml:space="preserve">Online Banking transfer to SAV 5120 Confirmation# 1204337407 </t>
  </si>
  <si>
    <t xml:space="preserve">MONSTERS OF RO 02/02 #000385095 PURCHASE MONSTERS OF ROCK SAN JOSE CA </t>
  </si>
  <si>
    <t>Automatic Transfer to SAV 5120 Confirmation# 1330771819</t>
  </si>
  <si>
    <t xml:space="preserve">KEEP THE CHANGE TRANSFER TO ACCT 5120 FOR 02/01/19 </t>
  </si>
  <si>
    <t>CHECKCARD 0202 UBER HELP.UBER.COMCA 24492159033715202843812</t>
  </si>
  <si>
    <t xml:space="preserve">CHECKCARD 0201 POWERCUP COFFEE SAN JOSE CA 24247609032200134681849 </t>
  </si>
  <si>
    <t xml:space="preserve">CHECKCARD 0201 FHDA DE ANZA FOOD SERVI CUPERTINO CA 24013399032000118789414 </t>
  </si>
  <si>
    <t xml:space="preserve">CHECKCARD 0203 UBER HELP.UBER.COMCA 24492159034715355330178 </t>
  </si>
  <si>
    <t xml:space="preserve">CHECKCARD 0202 PEET'S #09902 CUPERTINO CA 24692169034100773613975 </t>
  </si>
  <si>
    <t xml:space="preserve">TARGET T- 2074 02/02 #000010066 PURCHASE TARGET T- 20745 S Cupertino CA </t>
  </si>
  <si>
    <t xml:space="preserve">CHECKCARD 0202 PAPA JOHN'S #2450 408-971-7272 CA 24445009034500725401932 </t>
  </si>
  <si>
    <t>CHEVRON/CSI-09 02/04 #000754036 PURCHASE CHEVRON/CSI-09595 CUPERTINO CA</t>
  </si>
  <si>
    <t xml:space="preserve">VENMO DES:PAYMENT ID:1727081221 INDN:CAMERON KEMSKE CO ID:3264681992 WEB </t>
  </si>
  <si>
    <t>KEEP THE CHANGE TRANSFER TO ACCT 5120 FOR 02/04/19</t>
  </si>
  <si>
    <t xml:space="preserve">CHECKCARD 0204 FHDA DE ANZA FOOD SERVI CUPERTINO CA 24013399035000555778745 </t>
  </si>
  <si>
    <t xml:space="preserve">CHECKCARD 0205 LIM 8885463345 CA 24492159036719603032576 </t>
  </si>
  <si>
    <t xml:space="preserve">CHECKCARD 0205 LIM 8885463345 CA 24492159036719603205313 </t>
  </si>
  <si>
    <t xml:space="preserve">CHECKCARD 0204 NAYAX VENDING 17 HUNT VALLEY MD 24013399035000563925155 </t>
  </si>
  <si>
    <t xml:space="preserve">CHECKCARD 0204 NAYAX VENDING 17 HUNT VALLEY MD 24013399035000563925254 </t>
  </si>
  <si>
    <t xml:space="preserve">CHECKCARD 0205 NAYAX VENDING 17 HUNT VALLEY MD 24013399036000689513801 </t>
  </si>
  <si>
    <t xml:space="preserve">ZANOTTO'S FAMI 02/05 #000769775 PURCHASE ZANOTTO'S FAMILY SAN JOSE CA </t>
  </si>
  <si>
    <t xml:space="preserve">KEEP THE CHANGE TRANSFER TO ACCT 5120 FOR 02/05/19 </t>
  </si>
  <si>
    <t xml:space="preserve">CHECKCARD 0205 FHDA DE ANZA FOOD SERVI CUPERTINO CA 24013399036000700257248 </t>
  </si>
  <si>
    <t>Feb</t>
  </si>
  <si>
    <t xml:space="preserve">Feb </t>
  </si>
  <si>
    <t xml:space="preserve">DE ANZA B DE A 02/06 #000129028 PURCHASE DE ANZA B DE ANZA CUPERTINO CA </t>
  </si>
  <si>
    <t xml:space="preserve">KEEP THE CHANGE TRANSFER TO ACCT 5120 FOR 02/06/19 </t>
  </si>
  <si>
    <t>CHECKCARD 0206 FHDA DE ANZA FOOD SERVI CUPERTINO CA 24013399037000821521257</t>
  </si>
  <si>
    <t xml:space="preserve">KEEP THE CHANGE TRANSFER TO ACCT 5120 FOR 02/07/19 </t>
  </si>
  <si>
    <t xml:space="preserve">CHECKCARD 0207 PEET'S #09902 CUPERTINO CA 24692169038100014809354 </t>
  </si>
  <si>
    <t xml:space="preserve">CHECKCARD 0207 UBER TRIP HELP.UBER.COMCA 24492159038717883388476 </t>
  </si>
  <si>
    <t xml:space="preserve">CHECKCARD 0207 FHDA DE ANZA FOOD SERVI CUPERTINO CA 24013399038000958505684  </t>
  </si>
  <si>
    <t>CHECKCARD 0208 UBER TRIP HELP.UBER.COMCA 24492159039715941554377</t>
  </si>
  <si>
    <t>CHAMPS 15055 02/08 #000947910 PURCHASE CHAMPS 15055 SANTA CLARA CA</t>
  </si>
  <si>
    <t xml:space="preserve">TARGET T- 533 02/08 #000311856 PURCHASE TARGET T- 533 Col San Jose CA </t>
  </si>
  <si>
    <t xml:space="preserve"> KEEP THE CHANGE TRANSFER TO ACCT 5120 FOR 02/08/19</t>
  </si>
  <si>
    <t xml:space="preserve">CHECKCARD 0208 UBER TRIP HELP.UBER.COMCA 24492159039719003265500 </t>
  </si>
  <si>
    <t xml:space="preserve">CHECKCARD 0208 FHDA DE ANZA FOOD SERVI CUPERTINO CA 24013399039001055606762 </t>
  </si>
  <si>
    <t>CHECKCARD 0208 UBER TRIP HELP.UBER.COMCA 24492159039713033183981</t>
  </si>
  <si>
    <t xml:space="preserve">CHECKCARD 0209 UBER TRIP HELP.UBER.COMCA 24492159040715146794668 </t>
  </si>
  <si>
    <t xml:space="preserve">TARGET T- 2074 02/09 #000312882 PURCHASE TARGET T- 20745 S Cupertino CA  </t>
  </si>
  <si>
    <t xml:space="preserve">CHECKCARD 0210 UBER TRIP HELP.UBER.COMCA 24492159041719237735928 </t>
  </si>
  <si>
    <t xml:space="preserve">CHECKCARD 0210 LA DOLCE VELO SAN JOSE CA 24692169042100128889262 </t>
  </si>
  <si>
    <t xml:space="preserve">CHECKCARD 0210 EB NON-RESIDENT GENER 801-413-7200 CA 24492159041715318380592 </t>
  </si>
  <si>
    <t xml:space="preserve">CHECKCARD 0210 TFI*TICKETFLY EVENTS 877-435-9849 CA 24692169041100032660248 </t>
  </si>
  <si>
    <t xml:space="preserve">CHECKCARD 0210 WHOLEFDS ALM #10259 SAN JOSE CA 24445009042000893861066 </t>
  </si>
  <si>
    <t xml:space="preserve">DE ANZA B DE A 02/11 #000912348 PURCHASE DE ANZA B DE ANZA CUPERTINO CA </t>
  </si>
  <si>
    <t xml:space="preserve">KEEP THE CHANGE TRANSFER TO ACCT 5120 FOR 02/11/19 </t>
  </si>
  <si>
    <t xml:space="preserve"> CHECKCARD 0211 AMZN Mktp US*MB8R59WR2 Amzn.com/billWA 24692169042100415333040</t>
  </si>
  <si>
    <t xml:space="preserve">CHECKCARD 0211 LIM 8885463345 CA 24492159042717401957582 </t>
  </si>
  <si>
    <t xml:space="preserve">CHECKCARD 0211 FHDA DE ANZA FOOD SERVI CUPERTINO CA 24013399042001523907664 </t>
  </si>
  <si>
    <t>CHECKCARD 0212 UBER TRIP HELP.UBER.COMCA 24492159043715454382376</t>
  </si>
  <si>
    <t xml:space="preserve">DE ANZA B DE A 02/12 #000320019 PURCHASE DE ANZA B DE ANZA CUPERTINO CA </t>
  </si>
  <si>
    <t xml:space="preserve">KEEP THE CHANGE TRANSFER TO ACCT 5120 FOR 02/12/19  </t>
  </si>
  <si>
    <t xml:space="preserve">CHECKCARD 0212 POWERCUP COFFEE SAN JOSE CA 24247609043300543500841 </t>
  </si>
  <si>
    <t xml:space="preserve">CHECKCARD 0212 APL*ITUNES.COM/BILL 866-712-7753 CA 24692169043100467094689 </t>
  </si>
  <si>
    <t xml:space="preserve">CHECKCARD 0212 FHDA DE ANZA FOOD SERVI CUPERTINO CA 24013399043001642728768 </t>
  </si>
  <si>
    <t xml:space="preserve">KEEP THE CHANGE TRANSFER TO ACCT 5120 FOR 02/13/19 </t>
  </si>
  <si>
    <t xml:space="preserve">CHECKCARD 0213 FHDA DE ANZA FOOD SERVI CUPERTINO CA 24013399044001797136055 </t>
  </si>
  <si>
    <t>CHECKCARD 0213 FHDA DE ANZA FOOD SERVI CUPERTINO CA 24013399044001797137459</t>
  </si>
  <si>
    <t xml:space="preserve">DE ANZA B DE A 02/14 #000211600 PURCHASE DE ANZA B DE ANZA CUPERTINO CA </t>
  </si>
  <si>
    <t xml:space="preserve">VENMO DES:PAYMENT ID:1754084968 INDN:CAMERON KEMSKE CO ID:3264681992 WEB </t>
  </si>
  <si>
    <t>KEEP THE CHANGE TRANSFER TO ACCT 5120 FOR 02/14/19</t>
  </si>
  <si>
    <t xml:space="preserve">CHECKCARD 0214 AMZN MKTP US*MI9RR4F82 AMZN.COM/BILLWA 24431069045083706198220 </t>
  </si>
  <si>
    <t xml:space="preserve">CHECKCARD 0214 PANDA EXPRESS #1855 SAN JOSE CA 24431069046838000038003 </t>
  </si>
  <si>
    <t xml:space="preserve">CHECKCARD 0214 POWERCUP COFFEE SAN JOSE CA 24247609045300630771162 </t>
  </si>
  <si>
    <t xml:space="preserve">CHECKCARD 0214 FHDA DE ANZA FOOD SERVI CUPERTINO CA 24013399045001930523697 </t>
  </si>
  <si>
    <t xml:space="preserve">Online Banking transfer to SAV 5120 Confirmation# 3225524846 </t>
  </si>
  <si>
    <t xml:space="preserve">Online Banking payment to CRD 8242 Confirmation# 3725526666  </t>
  </si>
  <si>
    <t xml:space="preserve">TARGET T- 533 02/15 #000019040 PURCHASE TARGET T- 533 Col San Jose CA </t>
  </si>
  <si>
    <t xml:space="preserve">TRADER JOE'S # 02/15 #000716653 PURCHASE TRADER JOE'S # 21 SAN JOSE CA </t>
  </si>
  <si>
    <t xml:space="preserve">KEEP THE CHANGE TRANSFER TO ACCT 5120 FOR 02/15/19 </t>
  </si>
  <si>
    <t xml:space="preserve">CHECKCARD 0215 UBER HELP.UBER.COMCA 24492159046715859278861 </t>
  </si>
  <si>
    <t xml:space="preserve">CHECKCARD 0216 LIM 8885463345 CA 24492159047715967727527 </t>
  </si>
  <si>
    <t xml:space="preserve">CHECKCARD 0217 UBER HELP.UBER.COMCA 24492159048713088134912 </t>
  </si>
  <si>
    <t xml:space="preserve">CHEVRON/CSI-09 02/16 #000453442 PURCHASE CHEVRON/CSI-09595 CUPERTINO CA </t>
  </si>
  <si>
    <t xml:space="preserve">CHECKCARD 0217 LIM 8885463345 CA 24492159048715088981556 </t>
  </si>
  <si>
    <t xml:space="preserve">CHECKCARD 0217 UBER HELP.UBER.COMCA 24492159048715141603296 </t>
  </si>
  <si>
    <t xml:space="preserve">7-ELEVEN 02/16 #000261983 PURCHASE 7-ELEVEN SAN JOSE CA </t>
  </si>
  <si>
    <t xml:space="preserve">CHECKCARD 0217 UBER HELP.UBER.COMCA 24492159048713183846469 </t>
  </si>
  <si>
    <t xml:space="preserve">CHECKCARD 0217 CAFE ROSALENA SAN JOSE CA 24122599048030022896505 </t>
  </si>
  <si>
    <t xml:space="preserve"> CHECKCARD 0217 STARBUCKS STORE 05527 SAN JOSE CA 24692169049100999570648 </t>
  </si>
  <si>
    <t xml:space="preserve">CHECKCARD 0217 TAZZA DAMORE SAN FRANCISCOCA 24013399048002345277017 </t>
  </si>
  <si>
    <t xml:space="preserve">CHECKCARD 0217 GHIRARDELLI #132 SFP SAN FRANCISCOCA 24493989049036000900626 </t>
  </si>
  <si>
    <t xml:space="preserve">CHECKCARD 0218 SUBWAY 00301960 SAN FRANCISCOCA 24164079049255005202188 </t>
  </si>
  <si>
    <t xml:space="preserve">CHECKCARD 0218 LIM 8885463345 CA 24492159049713215429358 </t>
  </si>
  <si>
    <t xml:space="preserve">CHEVRON/CSI-09 02/18 #000760334 PURCHASE CHEVRON/CSI-09595 CUPERTINO CA </t>
  </si>
  <si>
    <t xml:space="preserve"> DE ANZA B DE A 02/19 #000209275 PURCHASE DE ANZA B DE ANZA CUPERTINO CA </t>
  </si>
  <si>
    <t xml:space="preserve">VENMO DES:PAYMENT ID:1766492291 INDN:CAMERON KEMSKE CO ID:3264681992 WEB </t>
  </si>
  <si>
    <t xml:space="preserve">KEEP THE CHANGE TRANSFER TO ACCT 5120 FOR 02/19/19 </t>
  </si>
  <si>
    <t>Mar</t>
  </si>
  <si>
    <t>ACH HOLD VENMO PAYMENT ON 03/15 </t>
  </si>
  <si>
    <t xml:space="preserve">  TRANSFER TO ACCT #5120 ON 03/15 VIA WEB </t>
  </si>
  <si>
    <t xml:space="preserve"> CHECKCARD 03/15 LIM* SAN FRANCISCO CA </t>
  </si>
  <si>
    <t xml:space="preserve"> CHECKCARD 03/15 FHDA DE ANZA FOOD SERV CUPERTINO CA</t>
  </si>
  <si>
    <t xml:space="preserve">  CHECKCARD 03/15 UBR* PENDING.UBER.COM SAN FRANCISCO CA </t>
  </si>
  <si>
    <t xml:space="preserve"> TARGET T- 533 COLEMAN 03/14 #000000329302 PURCHASE TARGET T- 533 COLEMAN SAN JOSE CA </t>
  </si>
  <si>
    <t xml:space="preserve"> CHECKCARD FHDA DE ANZA FOOD CUPERTINO CA ON 03/14</t>
  </si>
  <si>
    <t>CHECKCARD POWERCUP COFFEE SAN JOSE CA ON 03/14 </t>
  </si>
  <si>
    <t xml:space="preserve">  CHECKCARD FHDA DE ANZA FOOD CUPERTINO CA ON 03/14</t>
  </si>
  <si>
    <t xml:space="preserve">  CHECKCARD SJSU EMARKET 4089241634 CA ON 03/13 </t>
  </si>
  <si>
    <t xml:space="preserve"> ACH CREDIT FRANCHISE TAX BD CASTTAXRFD ON 03/15 </t>
  </si>
  <si>
    <t xml:space="preserve">  BANK OF AMERICA ATM 03/15 #000000002844 DEPOSIT CUPERTINO CUPERTINO CA </t>
  </si>
  <si>
    <t>KEEP THE CHANGE TRANSFER TO ACCT 5120 FOR 03/14/19</t>
  </si>
  <si>
    <t>DE ANZA B DE A 03/14 PURCHASE CUPERTINO CA</t>
  </si>
  <si>
    <t>FHDA DE ANZA FOOD SERVI 03/13 PURCHASE CUPERTINO CA</t>
  </si>
  <si>
    <t xml:space="preserve"> AMZN MKTP US*MW7OM8NI1 03/12 PURCHASE AMZN.COM/BILL WA </t>
  </si>
  <si>
    <t>FHDA DE ANZA FOOD SERVI 03/12 PURCHASE CUPERTINO CA</t>
  </si>
  <si>
    <t>COLLEGE TRANSCRIPT 03/12 PURCHASE 847-716-3000 IL</t>
  </si>
  <si>
    <t xml:space="preserve"> Online Banking transfer from SAV 5120 Confirmation# 1554122995 </t>
  </si>
  <si>
    <t>KEEP THE CHANGE TRANSFER TO ACCT 5120 FOR 03/13/19</t>
  </si>
  <si>
    <t>LIM 03/12 PURCHASE 8885463345 CA</t>
  </si>
  <si>
    <t> POWERCUP COFFEE 03/12 PURCHASE SAN JOSE CA</t>
  </si>
  <si>
    <t>APL*ITUNES.COM/BILL 03/12 PURCHASE 866-712-7753 CA</t>
  </si>
  <si>
    <t>REDBOX *DVD RENTAL 03/12 PURCHASE 866-733-2693 IL</t>
  </si>
  <si>
    <t>UBER 03/11 PURCHASE HELP.UBER.COM CA</t>
  </si>
  <si>
    <t xml:space="preserve"> KEEP THE CHANGE TRANSFER TO ACCT 5120 FOR 03/12/19 </t>
  </si>
  <si>
    <t>KEEP THE CHANGE TRANSFER TO ACCT 5120 FOR 03/11/19</t>
  </si>
  <si>
    <t>VENMO DES:PAYMENT ID:XXXXX23575 INDN:CAMERON KEMSKE CO ID:XXXXX81992 WEB</t>
  </si>
  <si>
    <t xml:space="preserve"> FHDA DE ANZA FOOD SERVI 03/11 PURCHASE CUPERTINO CA </t>
  </si>
  <si>
    <t xml:space="preserve"> STARBUCKS STORE 05527 03/10 PURCHASE SAN JOSE CA</t>
  </si>
  <si>
    <t xml:space="preserve"> DE ANZA B DE A 03/11 PURCHASE CUPERTINO CA </t>
  </si>
  <si>
    <t xml:space="preserve"> CKE*IKE S - THE PLAN 91 03/10 PURCHASE SAN JOSE CA </t>
  </si>
  <si>
    <t xml:space="preserve"> MARSHALLS 535 03/10 PURCHASE SAN JOSE CA </t>
  </si>
  <si>
    <t xml:space="preserve"> PAULS QUICK ST 03/09 PURCHASE SAN JOSE CA </t>
  </si>
  <si>
    <t>CHEVRON/CSI-09 03/09 PURCHASE CUPERTINO CA</t>
  </si>
  <si>
    <t xml:space="preserve"> SQC*JOHNPARSHALL 03/10 PMNT SENT 8774174551 CA </t>
  </si>
  <si>
    <t xml:space="preserve"> UBER 03/09 PURCHASE HELP.UBER.COM CA </t>
  </si>
  <si>
    <t xml:space="preserve"> LIM 03/08 PURCHASE 8885463345 CA </t>
  </si>
  <si>
    <t> FHDA DE ANZA FOOD SERVI 03/07 PURCHASE CUPERTINO CA</t>
  </si>
  <si>
    <t xml:space="preserve"> VENMO DES:CASHOUT ID:XXXXX97295 INDN:CAMERON KEMSKE CO ID:XXXXX81992 PPD </t>
  </si>
  <si>
    <t>KEEP THE CHANGE TRANSFER TO ACCT 5120 FOR 03/08/19</t>
  </si>
  <si>
    <t>xTHE CITI MINI 03/08 PURCHASE SAN JOSE CA</t>
  </si>
  <si>
    <t xml:space="preserve"> BKOFAMERICA ATM 03/08 #000005498 WITHDRWL HESTER SAN JOSE CA </t>
  </si>
  <si>
    <t>CHEVRON/CSI-09 03/07 PURCHASE CUPERTINO CA </t>
  </si>
  <si>
    <t>x TRADER JOE'S # 03/08 PURCHASE SAN JOSE CA </t>
  </si>
  <si>
    <t xml:space="preserve"> BKOFAMERICA ATM 03/08 #000005175 WITHDRWL HESTER SAN JOSE CA </t>
  </si>
  <si>
    <t xml:space="preserve">Coffe Expense </t>
  </si>
  <si>
    <t>Misc. Expense</t>
  </si>
  <si>
    <t xml:space="preserve">Coffee Expense </t>
  </si>
  <si>
    <t xml:space="preserve">Saving Expense </t>
  </si>
  <si>
    <t xml:space="preserve">No transactions </t>
  </si>
  <si>
    <t>January</t>
  </si>
  <si>
    <t>February</t>
  </si>
  <si>
    <t>March</t>
  </si>
  <si>
    <t>April</t>
  </si>
  <si>
    <t>July</t>
  </si>
  <si>
    <t xml:space="preserve">December </t>
  </si>
  <si>
    <t xml:space="preserve">Total </t>
  </si>
  <si>
    <t xml:space="preserve">January Total: </t>
  </si>
  <si>
    <t xml:space="preserve">February Total: </t>
  </si>
  <si>
    <t xml:space="preserve">March Total: </t>
  </si>
  <si>
    <t xml:space="preserve">Cleaning Supplies Expense </t>
  </si>
  <si>
    <t xml:space="preserve">Savings Expense </t>
  </si>
  <si>
    <t xml:space="preserve">Misc. Expense </t>
  </si>
  <si>
    <t xml:space="preserve">Vet Expense </t>
  </si>
  <si>
    <t>Monthly Income:</t>
  </si>
  <si>
    <t xml:space="preserve">Total Budgeted Expenses: </t>
  </si>
  <si>
    <t xml:space="preserve">Total Actual Expenses:  </t>
  </si>
  <si>
    <t xml:space="preserve">Total Expense Variance: </t>
  </si>
  <si>
    <t xml:space="preserve">January </t>
  </si>
  <si>
    <t xml:space="preserve">February </t>
  </si>
  <si>
    <t>`</t>
  </si>
  <si>
    <t>Dec</t>
  </si>
  <si>
    <t xml:space="preserve">KEEP THE CHANGE TRANSFER TO ACCT 5120 FOR 12/04/18 </t>
  </si>
  <si>
    <t xml:space="preserve">CHECKCARD 1204 UBER TRIP WH4MC HELP.UBER.COMCA 24492158338717558599455 </t>
  </si>
  <si>
    <t>CHECKCARD 1204 FHDA DE ANZA FOOD SERVI CUPERTINO CA 24013398338000576449595</t>
  </si>
  <si>
    <t xml:space="preserve">PAULS QUICK ST 12/05 #000012130 PURCHASE PAULS QUICK STOP SAN JOSE CA </t>
  </si>
  <si>
    <t xml:space="preserve">KEEP THE CHANGE TRANSFER TO ACCT 5120 FOR 12/05/18 </t>
  </si>
  <si>
    <t>CHECKCARD 1205 AMZN MKTP US*M07RI68V0 AMZN.COM/BILLWA 24431068339083719464418</t>
  </si>
  <si>
    <t>CHECKCARD 1205 UBER TRIP BC5XD HELP.UBER.COMCA 24492158339715619676626</t>
  </si>
  <si>
    <t xml:space="preserve">VENMO DES:PAYMENT ID:1558258536 INDN:CAMERON KEMSKE CO ID:3264681992 WEB </t>
  </si>
  <si>
    <t xml:space="preserve">KEEP THE CHANGE TRANSFER TO ACCT 5120 FOR 12/06/18 </t>
  </si>
  <si>
    <t xml:space="preserve">CHECKCARD 1206 POWERCUP COFFEE CUPERTINO CA 24247608340300573462468 </t>
  </si>
  <si>
    <t xml:space="preserve">CHECKCARD 1206 FHDA DE ANZA FOOD SERVI CUPERTINO CA 24013398340000875624506 </t>
  </si>
  <si>
    <t>Online Banking payment to CRD 8242 Confirmation# 3824379819</t>
  </si>
  <si>
    <t xml:space="preserve">TARGET T- 2074 12/07 #000227496 PURCHASE TARGET T- 20745 S Cupertino CA </t>
  </si>
  <si>
    <t xml:space="preserve"> KEEP THE CHANGE TRANSFER TO ACCT 5120 FOR 12/07/18 </t>
  </si>
  <si>
    <t>CHECKCARD 1208 UBER TRIP SWUZF HELP.UBER.COMCA 24492158342713791180447</t>
  </si>
  <si>
    <t xml:space="preserve">TARGET T- 2074 12/08 #000215141 PURCHASE TARGET T- 20745 S Cupertino CA </t>
  </si>
  <si>
    <t xml:space="preserve">CHECKCARD 1209 UBER TRIP 4I3O2 HELP.UBER.COMCA 24492158343715831672605 </t>
  </si>
  <si>
    <t xml:space="preserve">SHELL Service 12/09 #000381441 PURCHASE SHELL Service Sta SAN JOSE CA </t>
  </si>
  <si>
    <t xml:space="preserve">CHECKCARD 1209 SQ *CREMA COFFEE ROASTI SAN JOSE CA 24692168343100311365284 </t>
  </si>
  <si>
    <t xml:space="preserve">CHECKCARD 1209 TARGET 00020883 SAN JOSE CA 24164078343091016477567 </t>
  </si>
  <si>
    <t xml:space="preserve">WAL-MART Wal- 12/09 #000420276 PURCHASE WAL-MART Wal-Mar SANTA CLARA CA </t>
  </si>
  <si>
    <t xml:space="preserve">TARGET T- 2074 12/10 #000332071 PURCHASE TARGET T- 20745 S Cupertino CA </t>
  </si>
  <si>
    <t xml:space="preserve">VENMO DES:PAYMENT ID:1567378273 INDN:CAMERON KEMSKE CO ID:3264681992 WEB </t>
  </si>
  <si>
    <t xml:space="preserve">KEEP THE CHANGE TRANSFER TO ACCT 5120 FOR 12/10/18 </t>
  </si>
  <si>
    <t xml:space="preserve">CHECKCARD 1209 COM TAM THANH BBQ AND SAN JOSE CA 24071058344627128901391 </t>
  </si>
  <si>
    <t xml:space="preserve">CHECKCARD 1209 AMC MERCADO 20 #0447 SANTA CLARA CA 24610438344004034209594 </t>
  </si>
  <si>
    <t xml:space="preserve">CHECKCARD 1209 AMC MERCADO 20 #0447 SANTA CLARA CA 24610438344004034209651 </t>
  </si>
  <si>
    <t xml:space="preserve">CHECKCARD 1210 LIMEBIKE 8778877815 CA 24492158344637419506030 </t>
  </si>
  <si>
    <t xml:space="preserve">CHECKCARD 1210 FHDA DE ANZA FOOD SERVI CUPERTINO CA 24013398344001442130122 </t>
  </si>
  <si>
    <t xml:space="preserve">CHECKCARD 1211 UBER TRIP DZNQ4 HELP.UBER.COMCA 24492158345717950117444 </t>
  </si>
  <si>
    <t xml:space="preserve">KEEP THE CHANGE TRANSFER TO ACCT 5120 FOR 12/11/18 </t>
  </si>
  <si>
    <t xml:space="preserve">CHECKCARD 1211 UBER TRIP BBHJS HELP.UBER.COMCA 24492158345717973373347 </t>
  </si>
  <si>
    <t xml:space="preserve">VENMO DES:PAYMENT ID:1573226037 INDN:CAMERON KEMSKE CO ID:3264681992 WEB </t>
  </si>
  <si>
    <t xml:space="preserve"> KEEP THE CHANGE TRANSFER TO ACCT 5120 FOR 12/12/18 </t>
  </si>
  <si>
    <t xml:space="preserve">CHECKCARD 1211 HABIT-CUPERTINO #254 CUPERTINO CA 24055238346207388500633 </t>
  </si>
  <si>
    <t>CHECKCARD 1212 APL*ITUNES.COM/BILL 800-275-2273 CA 24692168346100299512474</t>
  </si>
  <si>
    <t xml:space="preserve">KEEP THE CHANGE TRANSFER TO ACCT 5120 FOR 12/13/18 </t>
  </si>
  <si>
    <t>CHECKCARD 1213 UBER ARZ6A HELP.UBER.COMCA 24492158347717056373592</t>
  </si>
  <si>
    <t xml:space="preserve">CHECKCARD 1214 UBER 4XPLX HELP.UBER.COMCA 24492158348715099542099 </t>
  </si>
  <si>
    <t xml:space="preserve">CHECKCARD 1213 CKE*IKE S LAIR CUPER 21 CUPERTINO CA 24445008348001236027814 </t>
  </si>
  <si>
    <t xml:space="preserve">Online Banking payment to CRD 8242 Confirmation# 0482777269 </t>
  </si>
  <si>
    <t>BKOFAMERICA ATM 12/14 #000005706 WITHDRWL HESTER SAN JOSE CA</t>
  </si>
  <si>
    <t xml:space="preserve">KEEP THE CHANGE TRANSFER TO ACCT 5120 FOR 12/14/18 </t>
  </si>
  <si>
    <t xml:space="preserve">CHECKCARD 1214 SUORIN USA 844-3133904 CA 24221088348900014747851 </t>
  </si>
  <si>
    <t xml:space="preserve">CHECKCARD 1215 BJ'S RESTAURANTS 550 SAN JOSE CA 24692168349100191125695 </t>
  </si>
  <si>
    <t xml:space="preserve">CHECKCARD 1216 UBER MVHUD HELP.UBER.COMCA 24492158350715234302495 </t>
  </si>
  <si>
    <t xml:space="preserve">CHECKCARD 1215 TACOMANIAINC_1 SAN JOSE CA 24275398350900012296318 </t>
  </si>
  <si>
    <t>CHECKCARD 1216 UBER BGZMF HELP.UBER.COMCA 24492158350717278429630</t>
  </si>
  <si>
    <t xml:space="preserve">VENMO DES:PAYMENT ID:1586808947 INDN:CAMERON KEMSKE CO ID:3264681992 WEB </t>
  </si>
  <si>
    <t xml:space="preserve">KEEP THE CHANGE TRANSFER TO ACCT 5120 FOR 12/17/18 </t>
  </si>
  <si>
    <t xml:space="preserve">KEEP THE CHANGE TRANSFER TO ACCT 5120 FOR 12/18/18 </t>
  </si>
  <si>
    <t>CHECKCARD 1217 HABIT-CUPERTINO #254 CUPERTINO CA 24055238352207388501624</t>
  </si>
  <si>
    <t xml:space="preserve">MONSTERS OF RO 12/19 #000498997 PURCHASE MONSTERS OF ROCK SAN JOSE CA </t>
  </si>
  <si>
    <t xml:space="preserve">KEEP THE CHANGE TRANSFER TO ACCT 5120 FOR 12/19/18 </t>
  </si>
  <si>
    <t xml:space="preserve">KEEP THE CHANGE TRANSFER TO ACCT 5120 FOR 12/20/18 </t>
  </si>
  <si>
    <t xml:space="preserve">December Total: </t>
  </si>
  <si>
    <t>Decmeber Total:</t>
  </si>
  <si>
    <t xml:space="preserve">SERVI CUPERTINO CA 24013399011001457554794 </t>
  </si>
  <si>
    <t xml:space="preserve"> BKOFAMERICA ATM 01/18 #000001476 WITHDRWL HESTER SAN JOSE CA </t>
  </si>
  <si>
    <t xml:space="preserve">KEEP THE CHANGE TRANSFER TO ACCT 5120 FOR 01/18/19 </t>
  </si>
  <si>
    <t xml:space="preserve">CHECKCARD 0119 UBER HELP.UBER.COMCA 24492159019713551846674 </t>
  </si>
  <si>
    <t xml:space="preserve">CHECKCARD 0118 FHDA DE ANZA FOOD SERVI CUPERTINO CA 24013399018002407586475 </t>
  </si>
  <si>
    <t>CHECKCARD 0118 LIM 8885463345 CA 24492159018719526031681</t>
  </si>
  <si>
    <t xml:space="preserve"> CHECKCARD 0119 STARBUCKS STORE 05237 SAN FRANCISCOCA 24692169020100055755623</t>
  </si>
  <si>
    <t xml:space="preserve">CVS/PHARMACY # 01/19 #000064301 PURCHASE CVS/PHARMACY #04 SAN FRANCISCO CA </t>
  </si>
  <si>
    <t>CHECKCARD 0121 APL*ITUNES.COM/BILL 800-275-2273 CA 24692169021100396015454 RECURRING</t>
  </si>
  <si>
    <t xml:space="preserve">CHECKCARD 0120 THE CITI MINI MARKET SAN JOSE CA 24373299021812001819341 </t>
  </si>
  <si>
    <t xml:space="preserve">VENMO DES:PAYMENT ID:1676963215 INDN:CAMERON KEMSKE CO ID:3264681992 WEB </t>
  </si>
  <si>
    <t xml:space="preserve">VENMO DES:PAYMENT ID:1682263665 INDN:CAMERON KEMSKE CO ID:3264681992 WEB </t>
  </si>
  <si>
    <t xml:space="preserve">VENMO DES:PAYMENT ID:1680651480 INDN:CAMERON KEMSKE CO ID:3264681992 WEB </t>
  </si>
  <si>
    <t xml:space="preserve">KEEP THE CHANGE TRANSFER TO ACCT 5120 FOR 01/22/19 </t>
  </si>
  <si>
    <t xml:space="preserve">CHECKCARD 0122 UBER HELP.UBER.COMCA 24492159022719934091073 </t>
  </si>
  <si>
    <t xml:space="preserve">CHECKCARD 0122 UBER S7AJC HELP.UBER.COMCA 24492159022717961558196 </t>
  </si>
  <si>
    <t xml:space="preserve">CHECKCARD 0122 UBER HELP.UBER.COMCA 24492159022715959929759 </t>
  </si>
  <si>
    <t xml:space="preserve">CHECKCARD 0123 UBER HELP.UBER.COMCA 24492159023719027498549 </t>
  </si>
  <si>
    <t xml:space="preserve">CHECKCARD 0122 FHDA DE ANZA FOOD SERVI CUPERTINO CA 24013399022002989717021 </t>
  </si>
  <si>
    <t xml:space="preserve">KEEP THE CHANGE TRANSFER TO ACCT 5120 FOR 01/09/19 </t>
  </si>
  <si>
    <t xml:space="preserve">CHECKCARD 0109 UBER HELP.UBER.COMCA 24492159009713706733605 </t>
  </si>
  <si>
    <t xml:space="preserve">CHECKCARD 0109 FHDA DE ANZA FOOD SERVI CUPERTINO CA 24013399009001208744631 </t>
  </si>
  <si>
    <t xml:space="preserve">VENMO DES:PAYMENT ID:1651508129 INDN:CAMERON KEMSKE CO ID:3264681992 WEB </t>
  </si>
  <si>
    <t xml:space="preserve"> KEEP THE CHANGE TRANSFER TO ACCT 5120 FOR 01/10/19 </t>
  </si>
  <si>
    <t xml:space="preserve">CHECKCARD 0110 FHDA DE ANZA FOOD SERVI CUPERTINO CA 24013399010001341155916 </t>
  </si>
  <si>
    <t xml:space="preserve">VENMO DES:PAYMENT ID:1655191752 INDN:CAMERON KEMSKE CO ID:3264681992 WEB </t>
  </si>
  <si>
    <t xml:space="preserve">KEEP THE CHANGE TRANSFER TO ACCT 5120 FOR 01/11/19 </t>
  </si>
  <si>
    <t xml:space="preserve">CHECKCARD 0111 LIM 8885463345 CA 24492159011719907035076 </t>
  </si>
  <si>
    <t xml:space="preserve">CHECKCARD 0112 APL*ITUNES.COM/BILL 800-275-2273 CA 24692169012100437804669 </t>
  </si>
  <si>
    <t xml:space="preserve">CHECKCARD 0113 UBER HELP.UBER.COMCA 24492159013715019194841 </t>
  </si>
  <si>
    <t xml:space="preserve">CHECKCARD 0113 UBER HELP.UBER.COMCA 24492159013719051377421 </t>
  </si>
  <si>
    <t xml:space="preserve">VENMO DES:PAYMENT ID:1659496866 INDN:CAMERON KEMSKE CO ID:3264681992 WEB </t>
  </si>
  <si>
    <t xml:space="preserve">KEEP THE CHANGE TRANSFER TO ACCT 5120 FOR 01/14/19 </t>
  </si>
  <si>
    <t xml:space="preserve">BKOFAMERICA ATM 01/14 #000008970 WITHDRWL HESTER SAN JOSE CA </t>
  </si>
  <si>
    <t>DE ANZA B DE A 01/15 #000926966 PURCHASE DE ANZA B DE ANZA CUPERTINO CA</t>
  </si>
  <si>
    <t xml:space="preserve">DE ANZA B DE A 01/15 #000231554 PURCHASE DE ANZA B DE ANZA CUPERTINO CA </t>
  </si>
  <si>
    <t xml:space="preserve">KEEP THE CHANGE TRANSFER TO ACCT 5120 FOR 01/15/19 </t>
  </si>
  <si>
    <t xml:space="preserve">CHECKCARD 0116 UBER HELP.UBER.COMCA 24492159016715255741252 </t>
  </si>
  <si>
    <t>CHECKCARD 0115 FHDA DE ANZA FOOD SERVI CUPERTINO CA 24013399015002039223136</t>
  </si>
  <si>
    <t xml:space="preserve">CHECKCARD 0116 LIM 8885463345 CA 24492159016715265306906 </t>
  </si>
  <si>
    <t xml:space="preserve">KEEP THE CHANGE TRANSFER TO ACCT 5120 FOR 01/16/19 </t>
  </si>
  <si>
    <t xml:space="preserve">CHECKCARD 0116 LIM 8885463345 CA 24492159016713304364010 </t>
  </si>
  <si>
    <t xml:space="preserve">CHECKCARD 0116 FHDA DE ANZA FOOD SERVI CUPERTINO CA 24013399016002159270676 </t>
  </si>
  <si>
    <t xml:space="preserve">CHECKCARD 0116 NAYAX VENDING 17 HUNT VALLEY MD 24013399016002164723974 </t>
  </si>
  <si>
    <t>CHECKCARD 0116 NAYAX VENDING 17 HUNT VALLEY MD 24013399016002164723925</t>
  </si>
  <si>
    <t xml:space="preserve">Online Banking payment to CRD 8242 Confirmation# 2774156208 </t>
  </si>
  <si>
    <t xml:space="preserve">DE ANZA B DE A 01/17 #000219571 PURCHASE DE ANZA B DE ANZA CUPERTINO CA </t>
  </si>
  <si>
    <t xml:space="preserve">KEEP THE CHANGE TRANSFER TO ACCT 5120 FOR 01/17/19 </t>
  </si>
  <si>
    <t xml:space="preserve">CHECKCARD 0118 UBER HELP.UBER.COMCA 24492159018719434274423 </t>
  </si>
  <si>
    <t xml:space="preserve">CHECKCARD 0117 FHDA DE ANZA FOOD SERVI CUPERTINO CA 24013399017002305535336 </t>
  </si>
  <si>
    <t xml:space="preserve">ABERCROMBIE &amp; 01/18 #000230219 PURCHASE ABERCROMBIE &amp; FI SANTA CLARA CA </t>
  </si>
  <si>
    <t xml:space="preserve">The variance of my budgeted expenses and my actual expenses is favorable. I used less funds each months that estimated. I was able to retain money and also live comfortably through the quarter.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</si>
</sst>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8"/>
      <color theme="1"/>
      <name val="Calibri"/>
      <family val="2"/>
      <scheme val="minor"/>
    </font>
    <font>
      <b/>
      <sz val="12"/>
      <color theme="1"/>
      <name val="Calibri"/>
      <family val="2"/>
      <scheme val="minor"/>
    </font>
  </fonts>
  <fills count="28">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theme="5"/>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theme="6" tint="-0.249977111117893"/>
        <bgColor indexed="64"/>
      </patternFill>
    </fill>
    <fill>
      <patternFill patternType="solid">
        <fgColor theme="7"/>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249977111117893"/>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2" tint="-0.499984740745262"/>
        <bgColor indexed="64"/>
      </patternFill>
    </fill>
    <fill>
      <patternFill patternType="solid">
        <fgColor theme="4"/>
        <bgColor indexed="64"/>
      </patternFill>
    </fill>
    <fill>
      <patternFill patternType="solid">
        <fgColor rgb="FF00B0F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style="double">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35">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7" fillId="0" borderId="0" xfId="0" applyFont="1"/>
    <xf numFmtId="0" fontId="0" fillId="0" borderId="0" xfId="0" applyAlignment="1">
      <alignment horizontal="center"/>
    </xf>
    <xf numFmtId="0" fontId="0" fillId="0" borderId="0" xfId="0" applyBorder="1"/>
    <xf numFmtId="0" fontId="0" fillId="0" borderId="5" xfId="0" applyBorder="1"/>
    <xf numFmtId="0" fontId="0" fillId="0" borderId="1" xfId="0" applyBorder="1"/>
    <xf numFmtId="0" fontId="0" fillId="0" borderId="0" xfId="0" applyBorder="1" applyAlignment="1">
      <alignment horizontal="center"/>
    </xf>
    <xf numFmtId="0" fontId="0" fillId="0" borderId="8" xfId="0" applyBorder="1"/>
    <xf numFmtId="0" fontId="0" fillId="0" borderId="9" xfId="0" applyBorder="1" applyAlignment="1">
      <alignment horizontal="center"/>
    </xf>
    <xf numFmtId="6" fontId="0" fillId="0" borderId="9" xfId="0" applyNumberFormat="1" applyBorder="1" applyAlignment="1">
      <alignment horizontal="center"/>
    </xf>
    <xf numFmtId="22" fontId="0" fillId="0" borderId="9" xfId="0" applyNumberFormat="1" applyBorder="1" applyAlignment="1">
      <alignment horizontal="center"/>
    </xf>
    <xf numFmtId="0" fontId="0" fillId="0" borderId="10" xfId="0" applyBorder="1"/>
    <xf numFmtId="0" fontId="0" fillId="6" borderId="1" xfId="0" applyFill="1" applyBorder="1"/>
    <xf numFmtId="6" fontId="0" fillId="0" borderId="9" xfId="0" applyNumberFormat="1" applyBorder="1"/>
    <xf numFmtId="3" fontId="0" fillId="0" borderId="9" xfId="0" applyNumberFormat="1" applyBorder="1" applyAlignment="1">
      <alignment horizontal="right"/>
    </xf>
    <xf numFmtId="8" fontId="0" fillId="0" borderId="11" xfId="0" applyNumberFormat="1" applyBorder="1"/>
    <xf numFmtId="0" fontId="0" fillId="0" borderId="6" xfId="0" applyBorder="1"/>
    <xf numFmtId="0" fontId="0" fillId="0" borderId="7" xfId="0" applyBorder="1"/>
    <xf numFmtId="0" fontId="3" fillId="0" borderId="14" xfId="0" applyFont="1" applyBorder="1"/>
    <xf numFmtId="0" fontId="0" fillId="0" borderId="9" xfId="0" applyBorder="1"/>
    <xf numFmtId="0" fontId="3" fillId="0" borderId="15" xfId="0" applyFont="1" applyBorder="1"/>
    <xf numFmtId="8" fontId="0" fillId="0" borderId="9" xfId="0" applyNumberFormat="1" applyBorder="1"/>
    <xf numFmtId="0" fontId="0" fillId="0" borderId="15" xfId="0" applyBorder="1"/>
    <xf numFmtId="8" fontId="4" fillId="0" borderId="9" xfId="0" applyNumberFormat="1" applyFont="1" applyBorder="1"/>
    <xf numFmtId="0" fontId="0" fillId="0" borderId="8" xfId="0" applyFill="1" applyBorder="1"/>
    <xf numFmtId="0" fontId="3" fillId="0" borderId="14" xfId="0" applyFont="1" applyFill="1" applyBorder="1"/>
    <xf numFmtId="3" fontId="0" fillId="0" borderId="9" xfId="0" applyNumberFormat="1" applyBorder="1"/>
    <xf numFmtId="0" fontId="0" fillId="0" borderId="11" xfId="0" applyBorder="1"/>
    <xf numFmtId="0" fontId="0" fillId="2" borderId="1" xfId="0" applyFill="1" applyBorder="1" applyAlignment="1">
      <alignment horizontal="center"/>
    </xf>
    <xf numFmtId="6" fontId="0" fillId="3" borderId="1" xfId="0" applyNumberFormat="1" applyFill="1" applyBorder="1"/>
    <xf numFmtId="8" fontId="0" fillId="3" borderId="1" xfId="0" applyNumberFormat="1" applyFill="1" applyBorder="1"/>
    <xf numFmtId="3" fontId="0" fillId="4" borderId="1" xfId="0" applyNumberFormat="1" applyFill="1" applyBorder="1"/>
    <xf numFmtId="8" fontId="0" fillId="4" borderId="1" xfId="0" applyNumberFormat="1" applyFill="1" applyBorder="1"/>
    <xf numFmtId="6" fontId="0" fillId="4" borderId="1" xfId="0" applyNumberFormat="1" applyFill="1" applyBorder="1"/>
    <xf numFmtId="6" fontId="0" fillId="5" borderId="1" xfId="0" applyNumberFormat="1" applyFill="1" applyBorder="1"/>
    <xf numFmtId="8" fontId="0" fillId="5" borderId="1" xfId="0" applyNumberFormat="1" applyFill="1" applyBorder="1"/>
    <xf numFmtId="4" fontId="0" fillId="0" borderId="1" xfId="0" applyNumberFormat="1" applyBorder="1"/>
    <xf numFmtId="0" fontId="3" fillId="0" borderId="1" xfId="0" applyFont="1" applyBorder="1"/>
    <xf numFmtId="0" fontId="4" fillId="0" borderId="0" xfId="0" applyFont="1" applyAlignment="1"/>
    <xf numFmtId="9" fontId="0" fillId="0" borderId="1" xfId="0" applyNumberFormat="1" applyBorder="1"/>
    <xf numFmtId="0" fontId="0" fillId="0" borderId="0" xfId="0" applyBorder="1" applyAlignment="1"/>
    <xf numFmtId="0" fontId="0" fillId="0" borderId="0" xfId="0" applyBorder="1" applyAlignment="1">
      <alignment horizontal="center" wrapText="1"/>
    </xf>
    <xf numFmtId="3" fontId="0" fillId="0" borderId="0" xfId="0" applyNumberFormat="1" applyBorder="1" applyAlignment="1">
      <alignment horizontal="center"/>
    </xf>
    <xf numFmtId="6" fontId="0" fillId="0" borderId="0" xfId="0" applyNumberFormat="1" applyBorder="1" applyAlignment="1">
      <alignment horizontal="center"/>
    </xf>
    <xf numFmtId="9" fontId="0" fillId="0" borderId="0" xfId="0" applyNumberFormat="1" applyBorder="1"/>
    <xf numFmtId="6" fontId="0" fillId="0" borderId="1" xfId="0" applyNumberFormat="1" applyBorder="1"/>
    <xf numFmtId="0" fontId="0" fillId="0" borderId="8" xfId="0" applyBorder="1" applyAlignment="1"/>
    <xf numFmtId="0" fontId="0" fillId="0" borderId="8" xfId="0" applyBorder="1" applyAlignment="1">
      <alignment horizontal="center" wrapText="1"/>
    </xf>
    <xf numFmtId="0" fontId="0" fillId="0" borderId="10" xfId="0" applyFill="1" applyBorder="1" applyAlignment="1">
      <alignment horizontal="center"/>
    </xf>
    <xf numFmtId="8" fontId="0" fillId="0" borderId="5" xfId="0" applyNumberFormat="1" applyBorder="1" applyAlignment="1">
      <alignment horizontal="center"/>
    </xf>
    <xf numFmtId="0" fontId="0" fillId="0" borderId="5" xfId="0" applyFill="1" applyBorder="1" applyAlignment="1">
      <alignment horizontal="center"/>
    </xf>
    <xf numFmtId="0" fontId="0" fillId="7" borderId="0" xfId="0" applyFill="1" applyBorder="1" applyAlignment="1"/>
    <xf numFmtId="0" fontId="0" fillId="5" borderId="0" xfId="0" applyFill="1" applyBorder="1" applyAlignment="1"/>
    <xf numFmtId="0" fontId="0" fillId="8" borderId="0" xfId="0" applyFill="1" applyBorder="1" applyAlignment="1"/>
    <xf numFmtId="0" fontId="0" fillId="9" borderId="0" xfId="0" applyFill="1" applyBorder="1" applyAlignment="1"/>
    <xf numFmtId="0" fontId="0" fillId="10" borderId="0" xfId="0" applyFill="1" applyBorder="1" applyAlignment="1"/>
    <xf numFmtId="14" fontId="0" fillId="13" borderId="0" xfId="0" applyNumberFormat="1" applyFill="1" applyBorder="1" applyAlignment="1">
      <alignment horizontal="center"/>
    </xf>
    <xf numFmtId="14" fontId="0" fillId="19" borderId="0" xfId="0" applyNumberFormat="1" applyFill="1" applyBorder="1" applyAlignment="1">
      <alignment horizontal="center"/>
    </xf>
    <xf numFmtId="14" fontId="0" fillId="7" borderId="0" xfId="0" applyNumberFormat="1" applyFill="1" applyBorder="1" applyAlignment="1">
      <alignment horizontal="center"/>
    </xf>
    <xf numFmtId="0" fontId="0" fillId="7" borderId="0" xfId="0" applyFill="1" applyBorder="1"/>
    <xf numFmtId="14" fontId="0" fillId="5" borderId="0" xfId="0" applyNumberFormat="1" applyFill="1" applyBorder="1" applyAlignment="1">
      <alignment horizontal="center"/>
    </xf>
    <xf numFmtId="0" fontId="0" fillId="5" borderId="0" xfId="0" applyFill="1" applyBorder="1"/>
    <xf numFmtId="14" fontId="0" fillId="8" borderId="0" xfId="0" applyNumberFormat="1" applyFill="1" applyBorder="1" applyAlignment="1">
      <alignment horizontal="center"/>
    </xf>
    <xf numFmtId="0" fontId="0" fillId="8" borderId="0" xfId="0" applyFill="1" applyBorder="1"/>
    <xf numFmtId="14" fontId="0" fillId="9" borderId="0" xfId="0" applyNumberFormat="1" applyFill="1" applyBorder="1" applyAlignment="1">
      <alignment horizontal="center"/>
    </xf>
    <xf numFmtId="0" fontId="0" fillId="9" borderId="0" xfId="0" applyFill="1" applyBorder="1"/>
    <xf numFmtId="14" fontId="0" fillId="10" borderId="0" xfId="0" applyNumberFormat="1" applyFill="1" applyBorder="1" applyAlignment="1">
      <alignment horizontal="center"/>
    </xf>
    <xf numFmtId="0" fontId="0" fillId="10" borderId="0" xfId="0" applyFill="1" applyBorder="1"/>
    <xf numFmtId="14" fontId="0" fillId="11" borderId="0" xfId="0" applyNumberFormat="1" applyFill="1" applyBorder="1" applyAlignment="1">
      <alignment horizontal="center"/>
    </xf>
    <xf numFmtId="0" fontId="0" fillId="11" borderId="0" xfId="0" applyFill="1" applyBorder="1" applyAlignment="1"/>
    <xf numFmtId="0" fontId="0" fillId="11" borderId="0" xfId="0" applyFill="1" applyBorder="1"/>
    <xf numFmtId="14" fontId="0" fillId="12" borderId="0" xfId="0" applyNumberFormat="1" applyFill="1" applyBorder="1" applyAlignment="1">
      <alignment horizontal="center"/>
    </xf>
    <xf numFmtId="0" fontId="0" fillId="12" borderId="0" xfId="0" applyFill="1" applyBorder="1" applyAlignment="1"/>
    <xf numFmtId="0" fontId="0" fillId="12" borderId="0" xfId="0" applyFill="1" applyBorder="1"/>
    <xf numFmtId="0" fontId="0" fillId="13" borderId="0" xfId="0" applyFill="1" applyBorder="1" applyAlignment="1"/>
    <xf numFmtId="0" fontId="0" fillId="13" borderId="0" xfId="0" applyFill="1" applyBorder="1"/>
    <xf numFmtId="14" fontId="0" fillId="14" borderId="0" xfId="0" applyNumberFormat="1" applyFill="1" applyBorder="1" applyAlignment="1">
      <alignment horizontal="center"/>
    </xf>
    <xf numFmtId="0" fontId="0" fillId="14" borderId="0" xfId="0" applyFill="1" applyBorder="1" applyAlignment="1"/>
    <xf numFmtId="0" fontId="0" fillId="14" borderId="0" xfId="0" applyFill="1" applyBorder="1"/>
    <xf numFmtId="14" fontId="0" fillId="15" borderId="0" xfId="0" applyNumberFormat="1" applyFill="1" applyBorder="1" applyAlignment="1">
      <alignment horizontal="center"/>
    </xf>
    <xf numFmtId="0" fontId="0" fillId="15" borderId="0" xfId="0" applyFill="1" applyBorder="1" applyAlignment="1"/>
    <xf numFmtId="0" fontId="0" fillId="15" borderId="0" xfId="0" applyFill="1" applyBorder="1"/>
    <xf numFmtId="14" fontId="0" fillId="16" borderId="0" xfId="0" applyNumberFormat="1" applyFill="1" applyBorder="1" applyAlignment="1">
      <alignment horizontal="center"/>
    </xf>
    <xf numFmtId="0" fontId="0" fillId="16" borderId="0" xfId="0" applyFill="1" applyBorder="1" applyAlignment="1"/>
    <xf numFmtId="0" fontId="0" fillId="16" borderId="0" xfId="0" applyFill="1" applyBorder="1"/>
    <xf numFmtId="14" fontId="0" fillId="17" borderId="0" xfId="0" applyNumberFormat="1" applyFill="1" applyBorder="1" applyAlignment="1">
      <alignment horizontal="center"/>
    </xf>
    <xf numFmtId="0" fontId="0" fillId="17" borderId="0" xfId="0" applyFill="1" applyBorder="1" applyAlignment="1"/>
    <xf numFmtId="0" fontId="0" fillId="17" borderId="0" xfId="0" applyFill="1" applyBorder="1"/>
    <xf numFmtId="14" fontId="0" fillId="18" borderId="0" xfId="0" applyNumberFormat="1" applyFill="1" applyBorder="1" applyAlignment="1">
      <alignment horizontal="center"/>
    </xf>
    <xf numFmtId="0" fontId="0" fillId="18" borderId="0" xfId="0" applyFill="1" applyBorder="1" applyAlignment="1"/>
    <xf numFmtId="0" fontId="0" fillId="18" borderId="0" xfId="0" applyFill="1" applyBorder="1"/>
    <xf numFmtId="0" fontId="0" fillId="19" borderId="0" xfId="0" applyFill="1" applyBorder="1" applyAlignment="1"/>
    <xf numFmtId="0" fontId="0" fillId="19" borderId="0" xfId="0" applyFill="1" applyBorder="1"/>
    <xf numFmtId="14" fontId="0" fillId="20" borderId="0" xfId="0" applyNumberFormat="1" applyFill="1" applyBorder="1" applyAlignment="1">
      <alignment horizontal="center"/>
    </xf>
    <xf numFmtId="0" fontId="0" fillId="20" borderId="0" xfId="0" applyFill="1" applyBorder="1" applyAlignment="1"/>
    <xf numFmtId="0" fontId="0" fillId="20" borderId="0" xfId="0" applyFill="1" applyBorder="1"/>
    <xf numFmtId="14" fontId="0" fillId="3" borderId="0" xfId="0" applyNumberFormat="1" applyFill="1" applyBorder="1" applyAlignment="1">
      <alignment horizontal="center"/>
    </xf>
    <xf numFmtId="0" fontId="0" fillId="3" borderId="0" xfId="0" applyFill="1" applyBorder="1" applyAlignment="1"/>
    <xf numFmtId="0" fontId="0" fillId="3" borderId="0" xfId="0" applyFill="1" applyBorder="1"/>
    <xf numFmtId="14" fontId="0" fillId="21" borderId="0" xfId="0" applyNumberFormat="1" applyFill="1" applyBorder="1" applyAlignment="1">
      <alignment horizontal="center"/>
    </xf>
    <xf numFmtId="0" fontId="0" fillId="21" borderId="0" xfId="0" applyFill="1" applyBorder="1" applyAlignment="1"/>
    <xf numFmtId="0" fontId="0" fillId="21" borderId="0" xfId="0" applyFill="1" applyBorder="1"/>
    <xf numFmtId="14" fontId="0" fillId="22" borderId="0" xfId="0" applyNumberFormat="1" applyFont="1" applyFill="1" applyBorder="1" applyAlignment="1">
      <alignment horizontal="center"/>
    </xf>
    <xf numFmtId="0" fontId="0" fillId="22" borderId="0" xfId="0" applyFont="1" applyFill="1" applyBorder="1" applyAlignment="1"/>
    <xf numFmtId="0" fontId="0" fillId="22" borderId="0" xfId="0" applyFont="1" applyFill="1" applyBorder="1"/>
    <xf numFmtId="4" fontId="0" fillId="22" borderId="0" xfId="0" applyNumberFormat="1" applyFont="1" applyFill="1" applyBorder="1"/>
    <xf numFmtId="14" fontId="0" fillId="23" borderId="0" xfId="0" applyNumberFormat="1" applyFill="1" applyBorder="1" applyAlignment="1">
      <alignment horizontal="center"/>
    </xf>
    <xf numFmtId="0" fontId="0" fillId="23" borderId="0" xfId="0" applyFill="1" applyBorder="1" applyAlignment="1"/>
    <xf numFmtId="0" fontId="0" fillId="23" borderId="0" xfId="0" applyFill="1" applyBorder="1"/>
    <xf numFmtId="14" fontId="0" fillId="25" borderId="0" xfId="0" applyNumberFormat="1" applyFill="1" applyBorder="1" applyAlignment="1">
      <alignment horizontal="center"/>
    </xf>
    <xf numFmtId="0" fontId="0" fillId="25" borderId="0" xfId="0" applyFill="1" applyBorder="1" applyAlignment="1"/>
    <xf numFmtId="0" fontId="0" fillId="25" borderId="0" xfId="0" applyFill="1" applyBorder="1"/>
    <xf numFmtId="14" fontId="0" fillId="24" borderId="0" xfId="0" applyNumberFormat="1" applyFill="1" applyBorder="1" applyAlignment="1">
      <alignment horizontal="center"/>
    </xf>
    <xf numFmtId="0" fontId="0" fillId="24" borderId="0" xfId="0" applyFill="1" applyBorder="1" applyAlignment="1"/>
    <xf numFmtId="0" fontId="0" fillId="24" borderId="0" xfId="0" applyFill="1" applyBorder="1"/>
    <xf numFmtId="14" fontId="0" fillId="26" borderId="0" xfId="0" applyNumberFormat="1" applyFill="1" applyBorder="1" applyAlignment="1">
      <alignment horizontal="center"/>
    </xf>
    <xf numFmtId="0" fontId="0" fillId="26" borderId="0" xfId="0" applyFill="1" applyBorder="1" applyAlignment="1"/>
    <xf numFmtId="0" fontId="0" fillId="26" borderId="0" xfId="0" applyFill="1" applyBorder="1"/>
    <xf numFmtId="14" fontId="0" fillId="27" borderId="0" xfId="0" applyNumberFormat="1" applyFill="1" applyBorder="1" applyAlignment="1">
      <alignment horizontal="center"/>
    </xf>
    <xf numFmtId="0" fontId="0" fillId="27" borderId="0" xfId="0" applyFill="1" applyBorder="1" applyAlignment="1"/>
    <xf numFmtId="0" fontId="0" fillId="27" borderId="0" xfId="0" applyFill="1" applyBorder="1"/>
    <xf numFmtId="14" fontId="0" fillId="0" borderId="1" xfId="0" applyNumberFormat="1" applyBorder="1" applyAlignment="1">
      <alignment horizontal="center"/>
    </xf>
    <xf numFmtId="0" fontId="0" fillId="0" borderId="1" xfId="0" applyFill="1" applyBorder="1" applyAlignment="1"/>
    <xf numFmtId="0" fontId="0" fillId="0" borderId="1" xfId="0" applyFill="1" applyBorder="1"/>
    <xf numFmtId="0" fontId="4" fillId="7" borderId="0" xfId="0" applyFont="1" applyFill="1" applyBorder="1"/>
    <xf numFmtId="0" fontId="0" fillId="0" borderId="0"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xf>
    <xf numFmtId="0" fontId="4" fillId="5" borderId="0"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12" borderId="0" xfId="0" applyFont="1" applyFill="1" applyBorder="1"/>
    <xf numFmtId="0" fontId="4" fillId="13" borderId="0" xfId="0" applyFont="1" applyFill="1" applyBorder="1"/>
    <xf numFmtId="14" fontId="4" fillId="7" borderId="0" xfId="0" applyNumberFormat="1" applyFont="1" applyFill="1" applyBorder="1" applyAlignment="1">
      <alignment horizontal="center"/>
    </xf>
    <xf numFmtId="0" fontId="4" fillId="7" borderId="0" xfId="0" applyFont="1" applyFill="1" applyBorder="1" applyAlignment="1"/>
    <xf numFmtId="0" fontId="4" fillId="0" borderId="0" xfId="0" applyFont="1"/>
    <xf numFmtId="14" fontId="4" fillId="5" borderId="0" xfId="0" applyNumberFormat="1" applyFont="1" applyFill="1" applyBorder="1" applyAlignment="1">
      <alignment horizontal="center"/>
    </xf>
    <xf numFmtId="0" fontId="4" fillId="5" borderId="0" xfId="0" applyFont="1" applyFill="1" applyBorder="1" applyAlignment="1"/>
    <xf numFmtId="14" fontId="4" fillId="8" borderId="0" xfId="0" applyNumberFormat="1" applyFont="1" applyFill="1" applyBorder="1" applyAlignment="1">
      <alignment horizontal="center"/>
    </xf>
    <xf numFmtId="0" fontId="4" fillId="8" borderId="0" xfId="0" applyFont="1" applyFill="1" applyBorder="1" applyAlignment="1"/>
    <xf numFmtId="14" fontId="4" fillId="9" borderId="0" xfId="0" applyNumberFormat="1" applyFont="1" applyFill="1" applyBorder="1" applyAlignment="1">
      <alignment horizontal="center"/>
    </xf>
    <xf numFmtId="0" fontId="4" fillId="9" borderId="0" xfId="0" applyFont="1" applyFill="1" applyBorder="1" applyAlignment="1"/>
    <xf numFmtId="14" fontId="4" fillId="10" borderId="0" xfId="0" applyNumberFormat="1" applyFont="1" applyFill="1" applyBorder="1" applyAlignment="1">
      <alignment horizontal="center"/>
    </xf>
    <xf numFmtId="0" fontId="4" fillId="10" borderId="0" xfId="0" applyFont="1" applyFill="1" applyBorder="1" applyAlignment="1"/>
    <xf numFmtId="14" fontId="4" fillId="11" borderId="0" xfId="0" applyNumberFormat="1" applyFont="1" applyFill="1" applyBorder="1" applyAlignment="1">
      <alignment horizontal="center"/>
    </xf>
    <xf numFmtId="0" fontId="4" fillId="11" borderId="0" xfId="0" applyFont="1" applyFill="1" applyBorder="1" applyAlignment="1"/>
    <xf numFmtId="14" fontId="4" fillId="12" borderId="0" xfId="0" applyNumberFormat="1" applyFont="1" applyFill="1" applyBorder="1" applyAlignment="1">
      <alignment horizontal="center"/>
    </xf>
    <xf numFmtId="0" fontId="4" fillId="12" borderId="0" xfId="0" applyFont="1" applyFill="1" applyBorder="1" applyAlignment="1"/>
    <xf numFmtId="14" fontId="4" fillId="13" borderId="0" xfId="0" applyNumberFormat="1" applyFont="1" applyFill="1" applyBorder="1" applyAlignment="1">
      <alignment horizontal="center"/>
    </xf>
    <xf numFmtId="0" fontId="4" fillId="13" borderId="0" xfId="0" applyFont="1" applyFill="1" applyBorder="1" applyAlignment="1"/>
    <xf numFmtId="14" fontId="4" fillId="14" borderId="0" xfId="0" applyNumberFormat="1" applyFont="1" applyFill="1" applyBorder="1" applyAlignment="1">
      <alignment horizontal="center"/>
    </xf>
    <xf numFmtId="0" fontId="4" fillId="14" borderId="0" xfId="0" applyFont="1" applyFill="1" applyBorder="1" applyAlignment="1"/>
    <xf numFmtId="0" fontId="4" fillId="14" borderId="0" xfId="0" applyFont="1" applyFill="1" applyBorder="1"/>
    <xf numFmtId="14" fontId="4" fillId="15" borderId="0" xfId="0" applyNumberFormat="1" applyFont="1" applyFill="1" applyBorder="1" applyAlignment="1">
      <alignment horizontal="center"/>
    </xf>
    <xf numFmtId="0" fontId="4" fillId="15" borderId="0" xfId="0" applyFont="1" applyFill="1" applyBorder="1" applyAlignment="1"/>
    <xf numFmtId="0" fontId="4" fillId="15" borderId="0" xfId="0" applyFont="1" applyFill="1" applyBorder="1"/>
    <xf numFmtId="14" fontId="4" fillId="16" borderId="0" xfId="0" applyNumberFormat="1" applyFont="1" applyFill="1" applyBorder="1" applyAlignment="1">
      <alignment horizontal="center"/>
    </xf>
    <xf numFmtId="0" fontId="4" fillId="16" borderId="0" xfId="0" applyFont="1" applyFill="1" applyBorder="1" applyAlignment="1"/>
    <xf numFmtId="0" fontId="4" fillId="16" borderId="0" xfId="0" applyFont="1" applyFill="1" applyBorder="1"/>
    <xf numFmtId="14" fontId="4" fillId="17" borderId="0" xfId="0" applyNumberFormat="1" applyFont="1" applyFill="1" applyBorder="1" applyAlignment="1">
      <alignment horizontal="center"/>
    </xf>
    <xf numFmtId="0" fontId="4" fillId="17" borderId="0" xfId="0" applyFont="1" applyFill="1" applyBorder="1" applyAlignment="1"/>
    <xf numFmtId="0" fontId="4" fillId="17" borderId="0" xfId="0" applyFont="1" applyFill="1" applyBorder="1"/>
    <xf numFmtId="14" fontId="4" fillId="18" borderId="0" xfId="0" applyNumberFormat="1" applyFont="1" applyFill="1" applyBorder="1" applyAlignment="1">
      <alignment horizontal="center"/>
    </xf>
    <xf numFmtId="0" fontId="4" fillId="18" borderId="0" xfId="0" applyFont="1" applyFill="1" applyBorder="1" applyAlignment="1"/>
    <xf numFmtId="0" fontId="4" fillId="18" borderId="0" xfId="0" applyFont="1" applyFill="1" applyBorder="1"/>
    <xf numFmtId="14" fontId="4" fillId="19" borderId="0" xfId="0" applyNumberFormat="1" applyFont="1" applyFill="1" applyBorder="1" applyAlignment="1">
      <alignment horizontal="center"/>
    </xf>
    <xf numFmtId="0" fontId="4" fillId="19" borderId="0" xfId="0" applyFont="1" applyFill="1" applyBorder="1" applyAlignment="1"/>
    <xf numFmtId="0" fontId="4" fillId="19" borderId="0" xfId="0" applyFont="1" applyFill="1" applyBorder="1"/>
    <xf numFmtId="14" fontId="4" fillId="20" borderId="0" xfId="0" applyNumberFormat="1" applyFont="1" applyFill="1" applyBorder="1" applyAlignment="1">
      <alignment horizontal="center"/>
    </xf>
    <xf numFmtId="0" fontId="4" fillId="20" borderId="0" xfId="0" applyFont="1" applyFill="1" applyBorder="1" applyAlignment="1"/>
    <xf numFmtId="0" fontId="4" fillId="20" borderId="0" xfId="0" applyFont="1" applyFill="1" applyBorder="1"/>
    <xf numFmtId="14" fontId="4" fillId="3" borderId="0" xfId="0" applyNumberFormat="1" applyFont="1" applyFill="1" applyBorder="1" applyAlignment="1">
      <alignment horizontal="center"/>
    </xf>
    <xf numFmtId="0" fontId="4" fillId="3" borderId="0" xfId="0" applyFont="1" applyFill="1" applyBorder="1" applyAlignment="1"/>
    <xf numFmtId="0" fontId="4" fillId="3" borderId="0" xfId="0" applyFont="1" applyFill="1" applyBorder="1"/>
    <xf numFmtId="14" fontId="4" fillId="21" borderId="0" xfId="0" applyNumberFormat="1" applyFont="1" applyFill="1" applyBorder="1" applyAlignment="1">
      <alignment horizontal="center"/>
    </xf>
    <xf numFmtId="0" fontId="4" fillId="21" borderId="0" xfId="0" applyFont="1" applyFill="1" applyBorder="1" applyAlignment="1"/>
    <xf numFmtId="0" fontId="4" fillId="21" borderId="0" xfId="0" applyFont="1" applyFill="1" applyBorder="1"/>
    <xf numFmtId="14" fontId="4" fillId="22" borderId="0" xfId="0" applyNumberFormat="1" applyFont="1" applyFill="1" applyBorder="1" applyAlignment="1">
      <alignment horizontal="center"/>
    </xf>
    <xf numFmtId="0" fontId="4" fillId="22" borderId="0" xfId="0" applyFont="1" applyFill="1" applyBorder="1" applyAlignment="1"/>
    <xf numFmtId="0" fontId="4" fillId="22" borderId="0" xfId="0" applyFont="1" applyFill="1" applyBorder="1"/>
    <xf numFmtId="4" fontId="4" fillId="22" borderId="0" xfId="0" applyNumberFormat="1" applyFont="1" applyFill="1" applyBorder="1"/>
    <xf numFmtId="14" fontId="4" fillId="23" borderId="0" xfId="0" applyNumberFormat="1" applyFont="1" applyFill="1" applyBorder="1" applyAlignment="1">
      <alignment horizontal="center"/>
    </xf>
    <xf numFmtId="0" fontId="4" fillId="23" borderId="0" xfId="0" applyFont="1" applyFill="1" applyBorder="1" applyAlignment="1"/>
    <xf numFmtId="0" fontId="4" fillId="23" borderId="0" xfId="0" applyFont="1" applyFill="1" applyBorder="1"/>
    <xf numFmtId="14" fontId="4" fillId="24" borderId="0" xfId="0" applyNumberFormat="1" applyFont="1" applyFill="1" applyBorder="1" applyAlignment="1">
      <alignment horizontal="center"/>
    </xf>
    <xf numFmtId="0" fontId="4" fillId="24" borderId="0" xfId="0" applyFont="1" applyFill="1" applyBorder="1" applyAlignment="1"/>
    <xf numFmtId="0" fontId="4" fillId="24" borderId="0" xfId="0" applyFont="1" applyFill="1" applyBorder="1"/>
    <xf numFmtId="14" fontId="4" fillId="26" borderId="0" xfId="0" applyNumberFormat="1" applyFont="1" applyFill="1" applyBorder="1" applyAlignment="1">
      <alignment horizontal="center"/>
    </xf>
    <xf numFmtId="0" fontId="4" fillId="26" borderId="0" xfId="0" applyFont="1" applyFill="1" applyBorder="1" applyAlignment="1"/>
    <xf numFmtId="0" fontId="4" fillId="26" borderId="0" xfId="0" applyFont="1" applyFill="1" applyBorder="1"/>
    <xf numFmtId="14" fontId="4" fillId="27" borderId="0" xfId="0" applyNumberFormat="1" applyFont="1" applyFill="1" applyBorder="1" applyAlignment="1">
      <alignment horizontal="center"/>
    </xf>
    <xf numFmtId="0" fontId="4" fillId="27" borderId="0" xfId="0" applyFont="1" applyFill="1" applyBorder="1" applyAlignment="1"/>
    <xf numFmtId="0" fontId="4" fillId="27" borderId="0" xfId="0" applyFont="1" applyFill="1" applyBorder="1"/>
    <xf numFmtId="4" fontId="0" fillId="4" borderId="1" xfId="0" applyNumberFormat="1" applyFill="1" applyBorder="1"/>
    <xf numFmtId="4" fontId="0" fillId="5" borderId="1" xfId="0" applyNumberFormat="1" applyFill="1" applyBorder="1"/>
    <xf numFmtId="0" fontId="0" fillId="0" borderId="0" xfId="0" applyFill="1"/>
    <xf numFmtId="0" fontId="0" fillId="0" borderId="0" xfId="0" applyNumberFormat="1"/>
    <xf numFmtId="0" fontId="0" fillId="0" borderId="1" xfId="0" applyBorder="1" applyAlignment="1">
      <alignment horizontal="center"/>
    </xf>
    <xf numFmtId="0" fontId="0" fillId="0" borderId="0" xfId="0" applyAlignment="1">
      <alignment horizontal="center"/>
    </xf>
    <xf numFmtId="0" fontId="4" fillId="9" borderId="0" xfId="0" applyFont="1" applyFill="1" applyBorder="1" applyAlignment="1">
      <alignment horizontal="left"/>
    </xf>
    <xf numFmtId="0" fontId="4" fillId="9" borderId="0" xfId="0" applyFont="1" applyFill="1" applyBorder="1" applyAlignment="1">
      <alignment horizontal="right"/>
    </xf>
    <xf numFmtId="0" fontId="4" fillId="5" borderId="0" xfId="0" applyFont="1" applyFill="1" applyBorder="1" applyAlignment="1">
      <alignment horizontal="center"/>
    </xf>
    <xf numFmtId="0" fontId="4" fillId="8" borderId="0" xfId="0" applyFont="1" applyFill="1" applyBorder="1" applyAlignment="1">
      <alignment horizontal="center"/>
    </xf>
    <xf numFmtId="0" fontId="4" fillId="18" borderId="0" xfId="0" applyFont="1" applyFill="1" applyBorder="1" applyAlignment="1">
      <alignment horizontal="center"/>
    </xf>
    <xf numFmtId="0" fontId="4" fillId="26" borderId="0" xfId="0" applyFont="1" applyFill="1" applyBorder="1" applyAlignment="1">
      <alignment horizontal="center"/>
    </xf>
    <xf numFmtId="0" fontId="4" fillId="27" borderId="0" xfId="0" applyFont="1" applyFill="1" applyBorder="1" applyAlignment="1">
      <alignment horizontal="center"/>
    </xf>
    <xf numFmtId="0" fontId="4" fillId="21" borderId="0" xfId="0" applyFont="1" applyFill="1" applyBorder="1" applyAlignment="1">
      <alignment horizontal="center"/>
    </xf>
    <xf numFmtId="0" fontId="4" fillId="22" borderId="0" xfId="0" applyFont="1" applyFill="1" applyBorder="1" applyAlignment="1">
      <alignment horizontal="center"/>
    </xf>
    <xf numFmtId="0" fontId="4" fillId="23" borderId="0" xfId="0" applyFont="1" applyFill="1" applyBorder="1" applyAlignment="1">
      <alignment horizontal="center"/>
    </xf>
    <xf numFmtId="0" fontId="4" fillId="17" borderId="0" xfId="0" applyFont="1" applyFill="1" applyBorder="1" applyAlignment="1">
      <alignment horizontal="center"/>
    </xf>
    <xf numFmtId="0" fontId="4" fillId="13" borderId="0" xfId="0" applyFont="1" applyFill="1" applyBorder="1" applyAlignment="1">
      <alignment horizontal="center"/>
    </xf>
    <xf numFmtId="0" fontId="4" fillId="5" borderId="0" xfId="0" applyFont="1" applyFill="1" applyBorder="1" applyAlignment="1">
      <alignment horizontal="left"/>
    </xf>
    <xf numFmtId="0" fontId="4" fillId="5" borderId="0" xfId="0" applyFont="1" applyFill="1" applyBorder="1" applyAlignment="1">
      <alignment horizontal="right"/>
    </xf>
    <xf numFmtId="0" fontId="4" fillId="8" borderId="0" xfId="0" applyFont="1" applyFill="1" applyBorder="1" applyAlignment="1">
      <alignment horizontal="right"/>
    </xf>
    <xf numFmtId="0" fontId="4" fillId="8" borderId="0" xfId="0" applyFont="1" applyFill="1" applyBorder="1" applyAlignment="1">
      <alignment horizontal="left"/>
    </xf>
    <xf numFmtId="0" fontId="4" fillId="10" borderId="0" xfId="0" applyFont="1" applyFill="1" applyBorder="1" applyAlignment="1">
      <alignment horizontal="left"/>
    </xf>
    <xf numFmtId="0" fontId="4" fillId="10" borderId="0" xfId="0" applyFont="1" applyFill="1" applyBorder="1" applyAlignment="1">
      <alignment horizontal="right"/>
    </xf>
    <xf numFmtId="0" fontId="4" fillId="11" borderId="0" xfId="0" applyFont="1" applyFill="1" applyBorder="1" applyAlignment="1">
      <alignment horizontal="left"/>
    </xf>
    <xf numFmtId="0" fontId="4" fillId="11" borderId="0" xfId="0" applyFont="1" applyFill="1" applyBorder="1" applyAlignment="1">
      <alignment horizontal="right"/>
    </xf>
    <xf numFmtId="0" fontId="4" fillId="12" borderId="0" xfId="0" applyFont="1" applyFill="1" applyBorder="1" applyAlignment="1">
      <alignment horizontal="left"/>
    </xf>
    <xf numFmtId="0" fontId="4" fillId="12" borderId="0" xfId="0" applyFont="1" applyFill="1" applyBorder="1" applyAlignment="1">
      <alignment horizontal="right"/>
    </xf>
    <xf numFmtId="0" fontId="4" fillId="13" borderId="0" xfId="0" applyFont="1" applyFill="1" applyBorder="1" applyAlignment="1">
      <alignment horizontal="left"/>
    </xf>
    <xf numFmtId="14" fontId="0" fillId="22" borderId="0" xfId="0" applyNumberFormat="1" applyFill="1" applyBorder="1" applyAlignment="1">
      <alignment horizontal="center"/>
    </xf>
    <xf numFmtId="0" fontId="0" fillId="22" borderId="0" xfId="0" applyFill="1" applyBorder="1" applyAlignment="1"/>
    <xf numFmtId="0" fontId="0" fillId="22" borderId="0" xfId="0" applyFill="1" applyBorder="1"/>
    <xf numFmtId="0" fontId="4" fillId="22" borderId="0" xfId="0" applyFont="1" applyFill="1" applyBorder="1" applyAlignment="1">
      <alignment horizontal="left"/>
    </xf>
    <xf numFmtId="0" fontId="4" fillId="13" borderId="0" xfId="0" applyFont="1" applyFill="1" applyBorder="1" applyAlignment="1">
      <alignment horizontal="right"/>
    </xf>
    <xf numFmtId="0" fontId="4" fillId="17" borderId="0" xfId="0" applyFont="1" applyFill="1" applyBorder="1" applyAlignment="1">
      <alignment horizontal="left"/>
    </xf>
    <xf numFmtId="0" fontId="4" fillId="17" borderId="0" xfId="0" applyFont="1" applyFill="1" applyBorder="1" applyAlignment="1">
      <alignment horizontal="right"/>
    </xf>
    <xf numFmtId="14" fontId="0" fillId="18" borderId="0" xfId="0" applyNumberFormat="1" applyFont="1" applyFill="1" applyBorder="1" applyAlignment="1">
      <alignment horizontal="center"/>
    </xf>
    <xf numFmtId="0" fontId="0" fillId="18" borderId="0" xfId="0" applyFont="1" applyFill="1" applyBorder="1" applyAlignment="1"/>
    <xf numFmtId="0" fontId="0" fillId="18" borderId="0" xfId="0" applyFont="1" applyFill="1" applyBorder="1"/>
    <xf numFmtId="0" fontId="4" fillId="18" borderId="0" xfId="0" applyFont="1" applyFill="1" applyBorder="1" applyAlignment="1">
      <alignment horizontal="right"/>
    </xf>
    <xf numFmtId="0" fontId="4" fillId="21" borderId="0" xfId="0" applyFont="1" applyFill="1" applyBorder="1" applyAlignment="1">
      <alignment horizontal="left"/>
    </xf>
    <xf numFmtId="0" fontId="4" fillId="21" borderId="0" xfId="0" applyFont="1" applyFill="1" applyBorder="1" applyAlignment="1">
      <alignment horizontal="right"/>
    </xf>
    <xf numFmtId="0" fontId="4" fillId="22" borderId="0" xfId="0" applyFont="1" applyFill="1" applyBorder="1" applyAlignment="1">
      <alignment horizontal="right"/>
    </xf>
    <xf numFmtId="0" fontId="4" fillId="23" borderId="0" xfId="0" applyFont="1" applyFill="1" applyBorder="1" applyAlignment="1">
      <alignment horizontal="right"/>
    </xf>
    <xf numFmtId="0" fontId="4" fillId="23" borderId="0" xfId="0" applyFont="1" applyFill="1" applyBorder="1" applyAlignment="1">
      <alignment horizontal="left"/>
    </xf>
    <xf numFmtId="0" fontId="4" fillId="26" borderId="0" xfId="0" applyFont="1" applyFill="1" applyBorder="1" applyAlignment="1">
      <alignment horizontal="right"/>
    </xf>
    <xf numFmtId="0" fontId="4" fillId="26" borderId="0" xfId="0" applyFont="1" applyFill="1" applyBorder="1" applyAlignment="1">
      <alignment horizontal="left"/>
    </xf>
    <xf numFmtId="0" fontId="4" fillId="27" borderId="0" xfId="0" applyFont="1" applyFill="1" applyBorder="1" applyAlignment="1">
      <alignment horizontal="left"/>
    </xf>
    <xf numFmtId="0" fontId="4" fillId="27" borderId="0" xfId="0" applyFont="1" applyFill="1" applyBorder="1" applyAlignment="1">
      <alignment horizontal="right"/>
    </xf>
    <xf numFmtId="6" fontId="8" fillId="0" borderId="0" xfId="0" applyNumberFormat="1" applyFont="1"/>
    <xf numFmtId="0" fontId="4" fillId="18" borderId="0" xfId="0" applyFont="1" applyFill="1" applyBorder="1" applyAlignment="1">
      <alignment horizontal="left"/>
    </xf>
    <xf numFmtId="0" fontId="4" fillId="21" borderId="0" xfId="0" applyFont="1" applyFill="1" applyBorder="1" applyAlignment="1">
      <alignment horizontal="center"/>
    </xf>
    <xf numFmtId="0" fontId="4" fillId="20" borderId="0" xfId="0" applyFont="1" applyFill="1" applyBorder="1" applyAlignment="1">
      <alignment horizontal="center"/>
    </xf>
    <xf numFmtId="0" fontId="4" fillId="19" borderId="0" xfId="0" applyFont="1" applyFill="1" applyBorder="1" applyAlignment="1">
      <alignment horizontal="center"/>
    </xf>
    <xf numFmtId="0" fontId="4" fillId="11" borderId="0" xfId="0" applyFont="1" applyFill="1" applyBorder="1" applyAlignment="1">
      <alignment horizontal="center"/>
    </xf>
    <xf numFmtId="0" fontId="4" fillId="12" borderId="0" xfId="0" applyFont="1" applyFill="1" applyBorder="1" applyAlignment="1">
      <alignment horizontal="center"/>
    </xf>
    <xf numFmtId="0" fontId="4" fillId="9" borderId="0" xfId="0" applyFont="1" applyFill="1" applyBorder="1" applyAlignment="1">
      <alignment horizontal="center"/>
    </xf>
    <xf numFmtId="0" fontId="4" fillId="10" borderId="0" xfId="0" applyFont="1" applyFill="1"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4" fillId="19" borderId="0" xfId="0" applyFont="1" applyFill="1" applyBorder="1" applyAlignment="1">
      <alignment horizontal="left"/>
    </xf>
    <xf numFmtId="0" fontId="4" fillId="19" borderId="0" xfId="0" applyFont="1" applyFill="1" applyBorder="1" applyAlignment="1">
      <alignment horizontal="right"/>
    </xf>
    <xf numFmtId="0" fontId="4" fillId="20" borderId="0" xfId="0" applyFont="1" applyFill="1" applyBorder="1" applyAlignment="1">
      <alignment horizontal="left"/>
    </xf>
    <xf numFmtId="0" fontId="4" fillId="20" borderId="0" xfId="0" applyFont="1" applyFill="1" applyBorder="1" applyAlignment="1">
      <alignment horizontal="right"/>
    </xf>
    <xf numFmtId="0" fontId="4" fillId="2" borderId="1" xfId="0" applyFont="1" applyFill="1" applyBorder="1" applyAlignment="1">
      <alignment horizontal="center"/>
    </xf>
    <xf numFmtId="0" fontId="2" fillId="0" borderId="0" xfId="0" applyFont="1" applyFill="1"/>
    <xf numFmtId="0" fontId="4" fillId="0" borderId="0" xfId="0" applyFont="1" applyFill="1"/>
    <xf numFmtId="0" fontId="1" fillId="0" borderId="0" xfId="0" applyFont="1" applyFill="1"/>
    <xf numFmtId="0" fontId="8" fillId="0" borderId="0" xfId="0" applyFont="1" applyFill="1"/>
    <xf numFmtId="0" fontId="8" fillId="0" borderId="0" xfId="0" applyFont="1" applyFill="1" applyAlignment="1"/>
    <xf numFmtId="0" fontId="4" fillId="7" borderId="0" xfId="0" applyFont="1" applyFill="1" applyBorder="1" applyAlignment="1">
      <alignment horizontal="center"/>
    </xf>
    <xf numFmtId="0" fontId="0" fillId="7" borderId="0" xfId="0" applyFill="1" applyBorder="1" applyAlignment="1">
      <alignment horizontal="center"/>
    </xf>
    <xf numFmtId="0" fontId="0" fillId="0" borderId="0" xfId="0" applyFont="1" applyBorder="1" applyAlignment="1">
      <alignment horizontal="center"/>
    </xf>
    <xf numFmtId="0" fontId="4" fillId="11" borderId="0" xfId="0" applyFont="1" applyFill="1" applyBorder="1" applyAlignment="1">
      <alignment horizontal="center"/>
    </xf>
    <xf numFmtId="0" fontId="4" fillId="12" borderId="0" xfId="0" applyFont="1" applyFill="1" applyBorder="1" applyAlignment="1">
      <alignment horizontal="center"/>
    </xf>
    <xf numFmtId="0" fontId="4" fillId="13" borderId="0" xfId="0" applyFont="1" applyFill="1" applyBorder="1" applyAlignment="1">
      <alignment horizontal="center"/>
    </xf>
    <xf numFmtId="0" fontId="4" fillId="0" borderId="0" xfId="0" applyFont="1" applyFill="1" applyBorder="1" applyAlignment="1">
      <alignment horizontal="center"/>
    </xf>
    <xf numFmtId="0" fontId="4" fillId="14" borderId="0" xfId="0" applyFont="1" applyFill="1" applyBorder="1" applyAlignment="1">
      <alignment horizontal="center"/>
    </xf>
    <xf numFmtId="14" fontId="0" fillId="0" borderId="0" xfId="0" applyNumberFormat="1" applyFont="1" applyFill="1" applyBorder="1" applyAlignment="1">
      <alignment horizontal="center"/>
    </xf>
    <xf numFmtId="0" fontId="4" fillId="17" borderId="0" xfId="0" applyFont="1" applyFill="1" applyBorder="1" applyAlignment="1">
      <alignment horizontal="center"/>
    </xf>
    <xf numFmtId="0" fontId="4" fillId="18" borderId="0" xfId="0" applyFont="1" applyFill="1" applyBorder="1" applyAlignment="1">
      <alignment horizontal="center"/>
    </xf>
    <xf numFmtId="0" fontId="4" fillId="19" borderId="0" xfId="0" applyFont="1" applyFill="1" applyBorder="1" applyAlignment="1">
      <alignment horizontal="center"/>
    </xf>
    <xf numFmtId="0" fontId="4" fillId="10" borderId="0" xfId="0" applyFont="1" applyFill="1" applyBorder="1" applyAlignment="1">
      <alignment horizontal="center"/>
    </xf>
    <xf numFmtId="0" fontId="4" fillId="9" borderId="0" xfId="0" applyFont="1" applyFill="1" applyBorder="1" applyAlignment="1">
      <alignment horizontal="center"/>
    </xf>
    <xf numFmtId="0" fontId="4" fillId="8" borderId="0" xfId="0" applyFont="1" applyFill="1" applyBorder="1" applyAlignment="1">
      <alignment horizontal="center"/>
    </xf>
    <xf numFmtId="0" fontId="4" fillId="26" borderId="0" xfId="0" applyFont="1" applyFill="1" applyBorder="1" applyAlignment="1">
      <alignment horizontal="center"/>
    </xf>
    <xf numFmtId="0" fontId="4" fillId="27" borderId="0" xfId="0" applyFont="1" applyFill="1" applyBorder="1" applyAlignment="1">
      <alignment horizontal="center"/>
    </xf>
    <xf numFmtId="0" fontId="0" fillId="0" borderId="0" xfId="0" applyBorder="1" applyAlignment="1">
      <alignment horizontal="center"/>
    </xf>
    <xf numFmtId="0" fontId="4" fillId="24" borderId="0" xfId="0" applyFont="1" applyFill="1" applyBorder="1" applyAlignment="1">
      <alignment horizontal="center"/>
    </xf>
    <xf numFmtId="0" fontId="4" fillId="5" borderId="0" xfId="0" applyFont="1" applyFill="1" applyBorder="1" applyAlignment="1">
      <alignment horizontal="center"/>
    </xf>
    <xf numFmtId="0" fontId="4" fillId="21" borderId="0" xfId="0" applyFont="1" applyFill="1" applyBorder="1" applyAlignment="1">
      <alignment horizontal="center"/>
    </xf>
    <xf numFmtId="0" fontId="4" fillId="3" borderId="0" xfId="0" applyFont="1" applyFill="1" applyBorder="1" applyAlignment="1">
      <alignment horizontal="center"/>
    </xf>
    <xf numFmtId="0" fontId="4" fillId="22" borderId="0" xfId="0" applyFont="1" applyFill="1" applyBorder="1" applyAlignment="1">
      <alignment horizontal="center"/>
    </xf>
    <xf numFmtId="0" fontId="4" fillId="23" borderId="0" xfId="0" applyFont="1" applyFill="1" applyBorder="1" applyAlignment="1">
      <alignment horizontal="center"/>
    </xf>
    <xf numFmtId="0" fontId="4" fillId="25" borderId="0" xfId="0" applyFont="1" applyFill="1" applyBorder="1" applyAlignment="1">
      <alignment horizontal="center"/>
    </xf>
    <xf numFmtId="0" fontId="4" fillId="15" borderId="0" xfId="0" applyFont="1" applyFill="1" applyBorder="1" applyAlignment="1">
      <alignment horizontal="center"/>
    </xf>
    <xf numFmtId="0" fontId="4" fillId="20" borderId="0" xfId="0" applyFont="1" applyFill="1" applyBorder="1" applyAlignment="1">
      <alignment horizontal="center"/>
    </xf>
    <xf numFmtId="0" fontId="4" fillId="16" borderId="0" xfId="0" applyFont="1" applyFill="1" applyBorder="1" applyAlignment="1">
      <alignment horizontal="center"/>
    </xf>
    <xf numFmtId="0" fontId="0" fillId="0" borderId="1" xfId="0" applyFill="1" applyBorder="1" applyAlignment="1">
      <alignment horizontal="center"/>
    </xf>
    <xf numFmtId="0" fontId="8" fillId="0" borderId="0" xfId="0" applyFont="1" applyAlignment="1">
      <alignment horizontal="center"/>
    </xf>
    <xf numFmtId="0" fontId="0" fillId="0" borderId="1" xfId="0" applyBorder="1" applyAlignment="1">
      <alignment horizontal="center"/>
    </xf>
    <xf numFmtId="0" fontId="6" fillId="2" borderId="1" xfId="0" applyFont="1" applyFill="1" applyBorder="1" applyAlignment="1">
      <alignment horizontal="center"/>
    </xf>
    <xf numFmtId="0" fontId="5" fillId="0" borderId="1" xfId="0" applyFont="1" applyBorder="1" applyAlignment="1">
      <alignment horizontal="center"/>
    </xf>
    <xf numFmtId="0" fontId="8" fillId="0" borderId="0" xfId="0" applyFont="1" applyFill="1" applyAlignment="1">
      <alignment horizontal="center"/>
    </xf>
    <xf numFmtId="0" fontId="4" fillId="2" borderId="1" xfId="0" applyFont="1" applyFill="1" applyBorder="1" applyAlignment="1">
      <alignment horizontal="center"/>
    </xf>
    <xf numFmtId="0" fontId="0" fillId="0" borderId="2" xfId="0" applyFont="1" applyBorder="1" applyAlignment="1">
      <alignment horizontal="center"/>
    </xf>
    <xf numFmtId="0" fontId="0" fillId="0" borderId="3" xfId="0" applyFill="1"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0" borderId="8" xfId="0" applyFont="1" applyBorder="1" applyAlignment="1">
      <alignment horizontal="center"/>
    </xf>
    <xf numFmtId="0" fontId="4" fillId="0" borderId="0" xfId="0" applyFont="1" applyBorder="1" applyAlignment="1">
      <alignment horizontal="center"/>
    </xf>
    <xf numFmtId="0" fontId="4" fillId="0" borderId="9" xfId="0" applyFont="1" applyBorder="1" applyAlignment="1">
      <alignment horizontal="center"/>
    </xf>
    <xf numFmtId="0" fontId="0" fillId="0" borderId="16" xfId="0" applyFill="1" applyBorder="1" applyAlignment="1">
      <alignment horizontal="center"/>
    </xf>
    <xf numFmtId="0" fontId="0" fillId="0" borderId="17" xfId="0" applyFill="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8" xfId="0" applyBorder="1" applyAlignment="1">
      <alignment horizontal="left"/>
    </xf>
    <xf numFmtId="0" fontId="0" fillId="0" borderId="0" xfId="0" applyBorder="1" applyAlignment="1">
      <alignment horizontal="left"/>
    </xf>
    <xf numFmtId="0" fontId="0" fillId="0" borderId="12" xfId="0" applyBorder="1" applyAlignment="1">
      <alignment horizontal="center"/>
    </xf>
    <xf numFmtId="0" fontId="0" fillId="0" borderId="13" xfId="0"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4" fillId="0" borderId="1"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6" fillId="2" borderId="16" xfId="0" applyFont="1" applyFill="1" applyBorder="1" applyAlignment="1">
      <alignment horizontal="center"/>
    </xf>
    <xf numFmtId="0" fontId="6" fillId="2" borderId="17" xfId="0" applyFont="1" applyFill="1" applyBorder="1" applyAlignment="1">
      <alignment horizontal="center"/>
    </xf>
    <xf numFmtId="0" fontId="4" fillId="0" borderId="16" xfId="0" applyFont="1" applyFill="1" applyBorder="1" applyAlignment="1">
      <alignment horizontal="center"/>
    </xf>
    <xf numFmtId="0" fontId="4" fillId="0" borderId="17"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February</a:t>
            </a:r>
            <a:r>
              <a:rPr lang="en-US" baseline="0"/>
              <a:t> Actual Expenses</a:t>
            </a:r>
            <a:endParaRPr lang="en-US"/>
          </a:p>
        </c:rich>
      </c:tx>
      <c:layout>
        <c:manualLayout>
          <c:xMode val="edge"/>
          <c:yMode val="edge"/>
          <c:x val="0.3455111076375999"/>
          <c:y val="2.164502164502164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C8E-6F4B-91BC-069D52C33A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C8E-6F4B-91BC-069D52C33A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C8E-6F4B-91BC-069D52C33A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C8E-6F4B-91BC-069D52C33A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C8E-6F4B-91BC-069D52C33A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AC8E-6F4B-91BC-069D52C33A1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AC8E-6F4B-91BC-069D52C33A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AC8E-6F4B-91BC-069D52C33A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AC8E-6F4B-91BC-069D52C33A1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AC8E-6F4B-91BC-069D52C33A1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AC8E-6F4B-91BC-069D52C33A1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AC8E-6F4B-91BC-069D52C33A1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AC8E-6F4B-91BC-069D52C33A1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AC8E-6F4B-91BC-069D52C33A1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AC8E-6F4B-91BC-069D52C33A1C}"/>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AC8E-6F4B-91BC-069D52C33A1C}"/>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AC8E-6F4B-91BC-069D52C33A1C}"/>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AC8E-6F4B-91BC-069D52C33A1C}"/>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AC8E-6F4B-91BC-069D52C33A1C}"/>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AC8E-6F4B-91BC-069D52C33A1C}"/>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AC8E-6F4B-91BC-069D52C33A1C}"/>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AC8E-6F4B-91BC-069D52C33A1C}"/>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AC8E-6F4B-91BC-069D52C33A1C}"/>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AC8E-6F4B-91BC-069D52C33A1C}"/>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AC8E-6F4B-91BC-069D52C33A1C}"/>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AC8E-6F4B-91BC-069D52C33A1C}"/>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AC8E-6F4B-91BC-069D52C33A1C}"/>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AC8E-6F4B-91BC-069D52C33A1C}"/>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AC8E-6F4B-91BC-069D52C33A1C}"/>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AC8E-6F4B-91BC-069D52C33A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'!$A$35:$A$64</c:f>
              <c:strCache>
                <c:ptCount val="30"/>
                <c:pt idx="0">
                  <c:v>Uber Expense </c:v>
                </c:pt>
                <c:pt idx="1">
                  <c:v>Groceries Expense </c:v>
                </c:pt>
                <c:pt idx="2">
                  <c:v>Dine-out Expense</c:v>
                </c:pt>
                <c:pt idx="3">
                  <c:v>Subscriptions Expense </c:v>
                </c:pt>
                <c:pt idx="4">
                  <c:v>Lime Scooter Expense </c:v>
                </c:pt>
                <c:pt idx="5">
                  <c:v>Extra-curriculars Expense </c:v>
                </c:pt>
                <c:pt idx="6">
                  <c:v>Music Events Expenses</c:v>
                </c:pt>
                <c:pt idx="7">
                  <c:v>Phone Service Expense </c:v>
                </c:pt>
                <c:pt idx="8">
                  <c:v>Investment  Exepense </c:v>
                </c:pt>
                <c:pt idx="9">
                  <c:v>School Supplies Expense </c:v>
                </c:pt>
                <c:pt idx="10">
                  <c:v>Donation Expense </c:v>
                </c:pt>
                <c:pt idx="11">
                  <c:v>Pet Food Exepnse </c:v>
                </c:pt>
                <c:pt idx="12">
                  <c:v>Pet Litter Expense </c:v>
                </c:pt>
                <c:pt idx="13">
                  <c:v>Clothes Expense </c:v>
                </c:pt>
                <c:pt idx="14">
                  <c:v>Dental Expense </c:v>
                </c:pt>
                <c:pt idx="15">
                  <c:v>Hospital Expense </c:v>
                </c:pt>
                <c:pt idx="16">
                  <c:v>Toiletries Expense </c:v>
                </c:pt>
                <c:pt idx="17">
                  <c:v>Cleaning Supplies Expense </c:v>
                </c:pt>
                <c:pt idx="18">
                  <c:v>Haircut Expense </c:v>
                </c:pt>
                <c:pt idx="19">
                  <c:v>Credit Card Expense </c:v>
                </c:pt>
                <c:pt idx="20">
                  <c:v>Savings Expense </c:v>
                </c:pt>
                <c:pt idx="21">
                  <c:v>Coffee Expense </c:v>
                </c:pt>
                <c:pt idx="22">
                  <c:v>Tutition Expense</c:v>
                </c:pt>
                <c:pt idx="23">
                  <c:v>Gym Membership Expense</c:v>
                </c:pt>
                <c:pt idx="24">
                  <c:v>Vet Expense </c:v>
                </c:pt>
                <c:pt idx="25">
                  <c:v>Bike Repair Expense </c:v>
                </c:pt>
                <c:pt idx="26">
                  <c:v>Electronics Expense </c:v>
                </c:pt>
                <c:pt idx="27">
                  <c:v>De Anza Food Expense </c:v>
                </c:pt>
                <c:pt idx="28">
                  <c:v>Misc. Expense </c:v>
                </c:pt>
                <c:pt idx="29">
                  <c:v>Gifts Expense </c:v>
                </c:pt>
              </c:strCache>
            </c:strRef>
          </c:cat>
          <c:val>
            <c:numRef>
              <c:f>'Charts '!$B$35:$B$64</c:f>
              <c:numCache>
                <c:formatCode>General</c:formatCode>
                <c:ptCount val="30"/>
                <c:pt idx="0">
                  <c:v>135.24</c:v>
                </c:pt>
                <c:pt idx="1">
                  <c:v>125.3</c:v>
                </c:pt>
                <c:pt idx="2">
                  <c:v>113.87</c:v>
                </c:pt>
                <c:pt idx="3">
                  <c:v>12.99</c:v>
                </c:pt>
                <c:pt idx="4">
                  <c:v>12.45</c:v>
                </c:pt>
                <c:pt idx="5">
                  <c:v>15</c:v>
                </c:pt>
                <c:pt idx="6">
                  <c:v>91.56</c:v>
                </c:pt>
                <c:pt idx="7">
                  <c:v>0</c:v>
                </c:pt>
                <c:pt idx="8">
                  <c:v>35.369999999999997</c:v>
                </c:pt>
                <c:pt idx="9">
                  <c:v>19.510000000000002</c:v>
                </c:pt>
                <c:pt idx="10">
                  <c:v>10</c:v>
                </c:pt>
                <c:pt idx="11">
                  <c:v>22.51</c:v>
                </c:pt>
                <c:pt idx="12">
                  <c:v>10.86</c:v>
                </c:pt>
                <c:pt idx="13">
                  <c:v>160.69999999999999</c:v>
                </c:pt>
                <c:pt idx="14">
                  <c:v>0</c:v>
                </c:pt>
                <c:pt idx="15">
                  <c:v>0</c:v>
                </c:pt>
                <c:pt idx="16">
                  <c:v>0</c:v>
                </c:pt>
                <c:pt idx="17">
                  <c:v>0</c:v>
                </c:pt>
                <c:pt idx="18">
                  <c:v>0</c:v>
                </c:pt>
                <c:pt idx="19">
                  <c:v>0</c:v>
                </c:pt>
                <c:pt idx="20">
                  <c:v>500</c:v>
                </c:pt>
                <c:pt idx="21">
                  <c:v>40.82</c:v>
                </c:pt>
                <c:pt idx="22">
                  <c:v>0</c:v>
                </c:pt>
                <c:pt idx="23">
                  <c:v>0</c:v>
                </c:pt>
                <c:pt idx="24">
                  <c:v>0</c:v>
                </c:pt>
                <c:pt idx="25">
                  <c:v>16.690000000000001</c:v>
                </c:pt>
                <c:pt idx="26">
                  <c:v>92</c:v>
                </c:pt>
                <c:pt idx="27">
                  <c:v>71.150000000000006</c:v>
                </c:pt>
                <c:pt idx="28">
                  <c:v>31.99</c:v>
                </c:pt>
                <c:pt idx="29">
                  <c:v>23.74</c:v>
                </c:pt>
              </c:numCache>
            </c:numRef>
          </c:val>
          <c:extLst>
            <c:ext xmlns:c16="http://schemas.microsoft.com/office/drawing/2014/chart" uri="{C3380CC4-5D6E-409C-BE32-E72D297353CC}">
              <c16:uniqueId val="{00000000-8126-1C43-B5ED-BF4C8E57EEB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March Actual Expenses </a:t>
            </a:r>
          </a:p>
        </c:rich>
      </c:tx>
      <c:layout>
        <c:manualLayout>
          <c:xMode val="edge"/>
          <c:yMode val="edge"/>
          <c:x val="0.34106098165592463"/>
          <c:y val="1.98237885462555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B67-1844-A318-E96A6535DD13}"/>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B67-1844-A318-E96A6535DD13}"/>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B67-1844-A318-E96A6535DD13}"/>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B67-1844-A318-E96A6535DD13}"/>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B67-1844-A318-E96A6535DD13}"/>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AB67-1844-A318-E96A6535DD13}"/>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AB67-1844-A318-E96A6535DD13}"/>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AB67-1844-A318-E96A6535DD13}"/>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AB67-1844-A318-E96A6535DD13}"/>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AB67-1844-A318-E96A6535DD13}"/>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AB67-1844-A318-E96A6535DD13}"/>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AB67-1844-A318-E96A6535DD13}"/>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AB67-1844-A318-E96A6535DD13}"/>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AB67-1844-A318-E96A6535DD13}"/>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AB67-1844-A318-E96A6535DD13}"/>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AB67-1844-A318-E96A6535DD13}"/>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AB67-1844-A318-E96A6535DD13}"/>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AB67-1844-A318-E96A6535DD13}"/>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AB67-1844-A318-E96A6535DD13}"/>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AB67-1844-A318-E96A6535DD13}"/>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AB67-1844-A318-E96A6535DD13}"/>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AB67-1844-A318-E96A6535DD13}"/>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AB67-1844-A318-E96A6535DD13}"/>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AB67-1844-A318-E96A6535DD13}"/>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AB67-1844-A318-E96A6535DD13}"/>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AB67-1844-A318-E96A6535DD13}"/>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AB67-1844-A318-E96A6535DD13}"/>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AB67-1844-A318-E96A6535DD13}"/>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AB67-1844-A318-E96A6535DD13}"/>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AB67-1844-A318-E96A6535DD1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'!$A$67:$A$96</c:f>
              <c:strCache>
                <c:ptCount val="30"/>
                <c:pt idx="0">
                  <c:v>Uber Expense </c:v>
                </c:pt>
                <c:pt idx="1">
                  <c:v>Groceries Expense </c:v>
                </c:pt>
                <c:pt idx="2">
                  <c:v>Dine-out Expense</c:v>
                </c:pt>
                <c:pt idx="3">
                  <c:v>Subscriptions Expense </c:v>
                </c:pt>
                <c:pt idx="4">
                  <c:v>Lime Scooter Expense </c:v>
                </c:pt>
                <c:pt idx="5">
                  <c:v>Extra-curriculars Expense </c:v>
                </c:pt>
                <c:pt idx="6">
                  <c:v>Music Events Expenses</c:v>
                </c:pt>
                <c:pt idx="7">
                  <c:v>Phone Service Expense </c:v>
                </c:pt>
                <c:pt idx="8">
                  <c:v>Investment  Exepense </c:v>
                </c:pt>
                <c:pt idx="9">
                  <c:v>School Supplies Expense </c:v>
                </c:pt>
                <c:pt idx="10">
                  <c:v>Donation Expense </c:v>
                </c:pt>
                <c:pt idx="11">
                  <c:v>Pet Food Exepnse </c:v>
                </c:pt>
                <c:pt idx="12">
                  <c:v>Pet Litter Expense </c:v>
                </c:pt>
                <c:pt idx="13">
                  <c:v>Clothes Expense </c:v>
                </c:pt>
                <c:pt idx="14">
                  <c:v>Dental Expense </c:v>
                </c:pt>
                <c:pt idx="15">
                  <c:v>Hospital Expense </c:v>
                </c:pt>
                <c:pt idx="16">
                  <c:v>Toiletries Expense </c:v>
                </c:pt>
                <c:pt idx="17">
                  <c:v>Cleaning Supplies Expense </c:v>
                </c:pt>
                <c:pt idx="18">
                  <c:v>Haircut Expense </c:v>
                </c:pt>
                <c:pt idx="19">
                  <c:v>Credit Card Expense </c:v>
                </c:pt>
                <c:pt idx="20">
                  <c:v>Savings Expense </c:v>
                </c:pt>
                <c:pt idx="21">
                  <c:v>Coffee Expense </c:v>
                </c:pt>
                <c:pt idx="22">
                  <c:v>Tutition Expense</c:v>
                </c:pt>
                <c:pt idx="23">
                  <c:v>Gym Membership Expense</c:v>
                </c:pt>
                <c:pt idx="24">
                  <c:v>Vet Expense </c:v>
                </c:pt>
                <c:pt idx="25">
                  <c:v>Bike Repair Expense </c:v>
                </c:pt>
                <c:pt idx="26">
                  <c:v>Electronics Expense </c:v>
                </c:pt>
                <c:pt idx="27">
                  <c:v>De Anza Food Expense </c:v>
                </c:pt>
                <c:pt idx="28">
                  <c:v>Misc. Expense </c:v>
                </c:pt>
                <c:pt idx="29">
                  <c:v>Gifts Expense </c:v>
                </c:pt>
              </c:strCache>
            </c:strRef>
          </c:cat>
          <c:val>
            <c:numRef>
              <c:f>'Charts '!$B$67:$B$96</c:f>
              <c:numCache>
                <c:formatCode>General</c:formatCode>
                <c:ptCount val="30"/>
                <c:pt idx="0">
                  <c:v>26.81</c:v>
                </c:pt>
                <c:pt idx="1">
                  <c:v>89.56</c:v>
                </c:pt>
                <c:pt idx="2">
                  <c:v>7.6</c:v>
                </c:pt>
                <c:pt idx="3">
                  <c:v>12.99</c:v>
                </c:pt>
                <c:pt idx="4">
                  <c:v>9.85</c:v>
                </c:pt>
                <c:pt idx="5">
                  <c:v>82.57</c:v>
                </c:pt>
                <c:pt idx="6">
                  <c:v>0</c:v>
                </c:pt>
                <c:pt idx="7">
                  <c:v>0</c:v>
                </c:pt>
                <c:pt idx="8">
                  <c:v>10.82</c:v>
                </c:pt>
                <c:pt idx="9">
                  <c:v>8.3000000000000007</c:v>
                </c:pt>
                <c:pt idx="10">
                  <c:v>15</c:v>
                </c:pt>
                <c:pt idx="11">
                  <c:v>16.37</c:v>
                </c:pt>
                <c:pt idx="12">
                  <c:v>0</c:v>
                </c:pt>
                <c:pt idx="13">
                  <c:v>0</c:v>
                </c:pt>
                <c:pt idx="14">
                  <c:v>0</c:v>
                </c:pt>
                <c:pt idx="15">
                  <c:v>0</c:v>
                </c:pt>
                <c:pt idx="16">
                  <c:v>30.83</c:v>
                </c:pt>
                <c:pt idx="17">
                  <c:v>0</c:v>
                </c:pt>
                <c:pt idx="18">
                  <c:v>30</c:v>
                </c:pt>
                <c:pt idx="19">
                  <c:v>103</c:v>
                </c:pt>
                <c:pt idx="20">
                  <c:v>2290</c:v>
                </c:pt>
                <c:pt idx="21">
                  <c:v>23.55</c:v>
                </c:pt>
                <c:pt idx="22">
                  <c:v>82.25</c:v>
                </c:pt>
                <c:pt idx="23">
                  <c:v>0</c:v>
                </c:pt>
                <c:pt idx="24">
                  <c:v>0</c:v>
                </c:pt>
                <c:pt idx="25">
                  <c:v>0</c:v>
                </c:pt>
                <c:pt idx="26">
                  <c:v>0</c:v>
                </c:pt>
                <c:pt idx="27">
                  <c:v>36.15</c:v>
                </c:pt>
                <c:pt idx="28">
                  <c:v>10.71</c:v>
                </c:pt>
                <c:pt idx="29">
                  <c:v>11.99</c:v>
                </c:pt>
              </c:numCache>
            </c:numRef>
          </c:val>
          <c:extLst>
            <c:ext xmlns:c16="http://schemas.microsoft.com/office/drawing/2014/chart" uri="{C3380CC4-5D6E-409C-BE32-E72D297353CC}">
              <c16:uniqueId val="{00000000-A52A-B342-8D7E-38413F5196D2}"/>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December</a:t>
            </a:r>
            <a:r>
              <a:rPr lang="en-US" baseline="0"/>
              <a:t> Actual Expenses </a:t>
            </a:r>
            <a:endParaRPr lang="en-US"/>
          </a:p>
        </c:rich>
      </c:tx>
      <c:layout>
        <c:manualLayout>
          <c:xMode val="edge"/>
          <c:yMode val="edge"/>
          <c:x val="0.36510261455174886"/>
          <c:y val="1.914893617021276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A654-1440-8308-5DA7F687500B}"/>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A654-1440-8308-5DA7F687500B}"/>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A654-1440-8308-5DA7F687500B}"/>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A654-1440-8308-5DA7F687500B}"/>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A654-1440-8308-5DA7F687500B}"/>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A654-1440-8308-5DA7F687500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A654-1440-8308-5DA7F687500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A654-1440-8308-5DA7F687500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A654-1440-8308-5DA7F687500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A654-1440-8308-5DA7F687500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A654-1440-8308-5DA7F687500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A654-1440-8308-5DA7F687500B}"/>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A654-1440-8308-5DA7F687500B}"/>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A654-1440-8308-5DA7F687500B}"/>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A654-1440-8308-5DA7F687500B}"/>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A654-1440-8308-5DA7F687500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A654-1440-8308-5DA7F687500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A654-1440-8308-5DA7F687500B}"/>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A654-1440-8308-5DA7F687500B}"/>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A654-1440-8308-5DA7F687500B}"/>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A654-1440-8308-5DA7F687500B}"/>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A654-1440-8308-5DA7F687500B}"/>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A654-1440-8308-5DA7F687500B}"/>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A654-1440-8308-5DA7F687500B}"/>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A654-1440-8308-5DA7F687500B}"/>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A654-1440-8308-5DA7F687500B}"/>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A654-1440-8308-5DA7F687500B}"/>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A654-1440-8308-5DA7F687500B}"/>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A654-1440-8308-5DA7F687500B}"/>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A654-1440-8308-5DA7F687500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'!$A$99:$A$128</c:f>
              <c:strCache>
                <c:ptCount val="30"/>
                <c:pt idx="0">
                  <c:v>Uber Expense </c:v>
                </c:pt>
                <c:pt idx="1">
                  <c:v>Groceries Expense </c:v>
                </c:pt>
                <c:pt idx="2">
                  <c:v>Dine-out Expense</c:v>
                </c:pt>
                <c:pt idx="3">
                  <c:v>Subscriptions Expense </c:v>
                </c:pt>
                <c:pt idx="4">
                  <c:v>Lime Scooter Expense </c:v>
                </c:pt>
                <c:pt idx="5">
                  <c:v>Gifts Expense </c:v>
                </c:pt>
                <c:pt idx="6">
                  <c:v>Extra-curriculars Expense </c:v>
                </c:pt>
                <c:pt idx="7">
                  <c:v>Music Events Expenses</c:v>
                </c:pt>
                <c:pt idx="8">
                  <c:v>Phone Service Expense </c:v>
                </c:pt>
                <c:pt idx="9">
                  <c:v>Investment  Exepense </c:v>
                </c:pt>
                <c:pt idx="10">
                  <c:v>School Supplies Expense </c:v>
                </c:pt>
                <c:pt idx="11">
                  <c:v>Donation Expense </c:v>
                </c:pt>
                <c:pt idx="12">
                  <c:v>Pet Food Exepnse </c:v>
                </c:pt>
                <c:pt idx="13">
                  <c:v>Pet Litter Expense </c:v>
                </c:pt>
                <c:pt idx="14">
                  <c:v>Clothes Expense </c:v>
                </c:pt>
                <c:pt idx="15">
                  <c:v>Dental Expense </c:v>
                </c:pt>
                <c:pt idx="16">
                  <c:v>Hospital Expense </c:v>
                </c:pt>
                <c:pt idx="17">
                  <c:v>Toiletries Expense </c:v>
                </c:pt>
                <c:pt idx="18">
                  <c:v>Cleaning Supplies Expense </c:v>
                </c:pt>
                <c:pt idx="19">
                  <c:v>Haircut Expense </c:v>
                </c:pt>
                <c:pt idx="20">
                  <c:v>Credit Card Expense </c:v>
                </c:pt>
                <c:pt idx="21">
                  <c:v>Savings Expense </c:v>
                </c:pt>
                <c:pt idx="22">
                  <c:v>Coffee Expense </c:v>
                </c:pt>
                <c:pt idx="23">
                  <c:v>Tutition Expense</c:v>
                </c:pt>
                <c:pt idx="24">
                  <c:v>Gym Membership Expense</c:v>
                </c:pt>
                <c:pt idx="25">
                  <c:v>Vet Expense </c:v>
                </c:pt>
                <c:pt idx="26">
                  <c:v>Bike Repair Expense </c:v>
                </c:pt>
                <c:pt idx="27">
                  <c:v>Electronics Expense </c:v>
                </c:pt>
                <c:pt idx="28">
                  <c:v>De Anza Food Expense </c:v>
                </c:pt>
                <c:pt idx="29">
                  <c:v>Misc. Expense </c:v>
                </c:pt>
              </c:strCache>
            </c:strRef>
          </c:cat>
          <c:val>
            <c:numRef>
              <c:f>'Charts '!$B$99:$B$128</c:f>
              <c:numCache>
                <c:formatCode>General</c:formatCode>
                <c:ptCount val="30"/>
                <c:pt idx="0">
                  <c:v>96.53</c:v>
                </c:pt>
                <c:pt idx="1">
                  <c:v>40.57</c:v>
                </c:pt>
                <c:pt idx="2">
                  <c:v>11.39</c:v>
                </c:pt>
                <c:pt idx="3">
                  <c:v>12.99</c:v>
                </c:pt>
                <c:pt idx="4">
                  <c:v>2.2000000000000002</c:v>
                </c:pt>
                <c:pt idx="5">
                  <c:v>432.92</c:v>
                </c:pt>
                <c:pt idx="6">
                  <c:v>107.7</c:v>
                </c:pt>
                <c:pt idx="7">
                  <c:v>21.84</c:v>
                </c:pt>
                <c:pt idx="8">
                  <c:v>0</c:v>
                </c:pt>
                <c:pt idx="9">
                  <c:v>15.22</c:v>
                </c:pt>
                <c:pt idx="10">
                  <c:v>0</c:v>
                </c:pt>
                <c:pt idx="11">
                  <c:v>0</c:v>
                </c:pt>
                <c:pt idx="12">
                  <c:v>8.86</c:v>
                </c:pt>
                <c:pt idx="13">
                  <c:v>10.55</c:v>
                </c:pt>
                <c:pt idx="14">
                  <c:v>0</c:v>
                </c:pt>
                <c:pt idx="15">
                  <c:v>0</c:v>
                </c:pt>
                <c:pt idx="16">
                  <c:v>0</c:v>
                </c:pt>
                <c:pt idx="17">
                  <c:v>0</c:v>
                </c:pt>
                <c:pt idx="18">
                  <c:v>0</c:v>
                </c:pt>
                <c:pt idx="19">
                  <c:v>0</c:v>
                </c:pt>
                <c:pt idx="20">
                  <c:v>263.02</c:v>
                </c:pt>
                <c:pt idx="21">
                  <c:v>150</c:v>
                </c:pt>
                <c:pt idx="22">
                  <c:v>8.92</c:v>
                </c:pt>
                <c:pt idx="23">
                  <c:v>0</c:v>
                </c:pt>
                <c:pt idx="24">
                  <c:v>0</c:v>
                </c:pt>
                <c:pt idx="25">
                  <c:v>0</c:v>
                </c:pt>
                <c:pt idx="26">
                  <c:v>0</c:v>
                </c:pt>
                <c:pt idx="27">
                  <c:v>0</c:v>
                </c:pt>
                <c:pt idx="28">
                  <c:v>18.05</c:v>
                </c:pt>
                <c:pt idx="29">
                  <c:v>26.02</c:v>
                </c:pt>
              </c:numCache>
            </c:numRef>
          </c:val>
          <c:extLst>
            <c:ext xmlns:c16="http://schemas.microsoft.com/office/drawing/2014/chart" uri="{C3380CC4-5D6E-409C-BE32-E72D297353CC}">
              <c16:uniqueId val="{0000001F-3FB0-844E-8E82-8A27CE3D6FA5}"/>
            </c:ext>
          </c:extLst>
        </c:ser>
        <c:dLbls>
          <c:dLblPos val="ctr"/>
          <c:showLegendKey val="0"/>
          <c:showVal val="0"/>
          <c:showCatName val="0"/>
          <c:showSerName val="0"/>
          <c:showPercent val="1"/>
          <c:showBubbleSize val="0"/>
          <c:showLeaderLines val="1"/>
        </c:dLbls>
      </c:pie3DChart>
      <c:spPr>
        <a:noFill/>
        <a:ln w="25400">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January</a:t>
            </a:r>
            <a:r>
              <a:rPr lang="en-US" baseline="0"/>
              <a:t> Actual Expenses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8473658296405718E-3"/>
          <c:y val="7.5587583148558762E-2"/>
          <c:w val="0.99015263417035948"/>
          <c:h val="0.85345793250344815"/>
        </c:manualLayout>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518-F64D-AC68-8F90256AF59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518-F64D-AC68-8F90256AF59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518-F64D-AC68-8F90256AF59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518-F64D-AC68-8F90256AF59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518-F64D-AC68-8F90256AF59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3518-F64D-AC68-8F90256AF59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518-F64D-AC68-8F90256AF59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518-F64D-AC68-8F90256AF59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518-F64D-AC68-8F90256AF59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3518-F64D-AC68-8F90256AF59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3518-F64D-AC68-8F90256AF59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3518-F64D-AC68-8F90256AF59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3518-F64D-AC68-8F90256AF59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3518-F64D-AC68-8F90256AF59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3518-F64D-AC68-8F90256AF599}"/>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3518-F64D-AC68-8F90256AF599}"/>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3518-F64D-AC68-8F90256AF599}"/>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3-3518-F64D-AC68-8F90256AF599}"/>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5-3518-F64D-AC68-8F90256AF599}"/>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7-3518-F64D-AC68-8F90256AF599}"/>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9-3518-F64D-AC68-8F90256AF599}"/>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B-3518-F64D-AC68-8F90256AF599}"/>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D-3518-F64D-AC68-8F90256AF599}"/>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F-3518-F64D-AC68-8F90256AF599}"/>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1-3518-F64D-AC68-8F90256AF599}"/>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3-3518-F64D-AC68-8F90256AF599}"/>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5-3518-F64D-AC68-8F90256AF599}"/>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7-3518-F64D-AC68-8F90256AF599}"/>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9-3518-F64D-AC68-8F90256AF599}"/>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3B-3518-F64D-AC68-8F90256AF59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 '!$A$3:$A$32</c:f>
              <c:strCache>
                <c:ptCount val="30"/>
                <c:pt idx="0">
                  <c:v>Uber Expense </c:v>
                </c:pt>
                <c:pt idx="1">
                  <c:v>Groceries Expense </c:v>
                </c:pt>
                <c:pt idx="2">
                  <c:v>Dine-out Expense</c:v>
                </c:pt>
                <c:pt idx="3">
                  <c:v>Subscriptions Expense </c:v>
                </c:pt>
                <c:pt idx="4">
                  <c:v>Lime Scooter Expense </c:v>
                </c:pt>
                <c:pt idx="5">
                  <c:v>Extra-curriculars Expense </c:v>
                </c:pt>
                <c:pt idx="6">
                  <c:v>Music Events Expenses</c:v>
                </c:pt>
                <c:pt idx="7">
                  <c:v>Phone Service Expense </c:v>
                </c:pt>
                <c:pt idx="8">
                  <c:v>Investment  Exepense </c:v>
                </c:pt>
                <c:pt idx="9">
                  <c:v>School Supplies Expense </c:v>
                </c:pt>
                <c:pt idx="10">
                  <c:v>Donation Expense </c:v>
                </c:pt>
                <c:pt idx="11">
                  <c:v>Pet Food Exepnse </c:v>
                </c:pt>
                <c:pt idx="12">
                  <c:v>Pet Litter Expense </c:v>
                </c:pt>
                <c:pt idx="13">
                  <c:v>Clothes Expense </c:v>
                </c:pt>
                <c:pt idx="14">
                  <c:v>Dental Expense </c:v>
                </c:pt>
                <c:pt idx="15">
                  <c:v>Hospital Expense </c:v>
                </c:pt>
                <c:pt idx="16">
                  <c:v>Toiletries Expense </c:v>
                </c:pt>
                <c:pt idx="17">
                  <c:v>Cleaning Supplies Expense </c:v>
                </c:pt>
                <c:pt idx="18">
                  <c:v>Haircut Expense </c:v>
                </c:pt>
                <c:pt idx="19">
                  <c:v>Credit Card Expense </c:v>
                </c:pt>
                <c:pt idx="20">
                  <c:v>Savings Expense </c:v>
                </c:pt>
                <c:pt idx="21">
                  <c:v>Coffee Expense </c:v>
                </c:pt>
                <c:pt idx="22">
                  <c:v>Tutition Expense</c:v>
                </c:pt>
                <c:pt idx="23">
                  <c:v>Gym Membership Expense</c:v>
                </c:pt>
                <c:pt idx="24">
                  <c:v>Vet Expense </c:v>
                </c:pt>
                <c:pt idx="25">
                  <c:v>Bike Repair Expense </c:v>
                </c:pt>
                <c:pt idx="26">
                  <c:v>Electronics Expense </c:v>
                </c:pt>
                <c:pt idx="27">
                  <c:v>De Anza Food Expense </c:v>
                </c:pt>
                <c:pt idx="28">
                  <c:v>Misc. Expense </c:v>
                </c:pt>
                <c:pt idx="29">
                  <c:v>Gifts Expense </c:v>
                </c:pt>
              </c:strCache>
            </c:strRef>
          </c:cat>
          <c:val>
            <c:numRef>
              <c:f>'Charts '!$B$3:$B$32</c:f>
              <c:numCache>
                <c:formatCode>General</c:formatCode>
                <c:ptCount val="30"/>
                <c:pt idx="0">
                  <c:v>222.29</c:v>
                </c:pt>
                <c:pt idx="1">
                  <c:v>13.32</c:v>
                </c:pt>
                <c:pt idx="2">
                  <c:v>30.76</c:v>
                </c:pt>
                <c:pt idx="3">
                  <c:v>13.98</c:v>
                </c:pt>
                <c:pt idx="4">
                  <c:v>10.75</c:v>
                </c:pt>
                <c:pt idx="5">
                  <c:v>136.06</c:v>
                </c:pt>
                <c:pt idx="6">
                  <c:v>0</c:v>
                </c:pt>
                <c:pt idx="7">
                  <c:v>0</c:v>
                </c:pt>
                <c:pt idx="8">
                  <c:v>23.47</c:v>
                </c:pt>
                <c:pt idx="9">
                  <c:v>20.54</c:v>
                </c:pt>
                <c:pt idx="10">
                  <c:v>0</c:v>
                </c:pt>
                <c:pt idx="11">
                  <c:v>0</c:v>
                </c:pt>
                <c:pt idx="12">
                  <c:v>0</c:v>
                </c:pt>
                <c:pt idx="13">
                  <c:v>21.84</c:v>
                </c:pt>
                <c:pt idx="14">
                  <c:v>0</c:v>
                </c:pt>
                <c:pt idx="15">
                  <c:v>0</c:v>
                </c:pt>
                <c:pt idx="16">
                  <c:v>6.67</c:v>
                </c:pt>
                <c:pt idx="17">
                  <c:v>0</c:v>
                </c:pt>
                <c:pt idx="18">
                  <c:v>0</c:v>
                </c:pt>
                <c:pt idx="19">
                  <c:v>75</c:v>
                </c:pt>
                <c:pt idx="20">
                  <c:v>253.8</c:v>
                </c:pt>
                <c:pt idx="21">
                  <c:v>18.100000000000001</c:v>
                </c:pt>
                <c:pt idx="22">
                  <c:v>0</c:v>
                </c:pt>
                <c:pt idx="23">
                  <c:v>0</c:v>
                </c:pt>
                <c:pt idx="24">
                  <c:v>0</c:v>
                </c:pt>
                <c:pt idx="25">
                  <c:v>0</c:v>
                </c:pt>
                <c:pt idx="26">
                  <c:v>0</c:v>
                </c:pt>
                <c:pt idx="27">
                  <c:v>67.489999999999995</c:v>
                </c:pt>
                <c:pt idx="28">
                  <c:v>27.69</c:v>
                </c:pt>
                <c:pt idx="29">
                  <c:v>48</c:v>
                </c:pt>
              </c:numCache>
            </c:numRef>
          </c:val>
          <c:extLst>
            <c:ext xmlns:c16="http://schemas.microsoft.com/office/drawing/2014/chart" uri="{C3380CC4-5D6E-409C-BE32-E72D297353CC}">
              <c16:uniqueId val="{00000000-4C2F-E64F-A804-6864626BC4D4}"/>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Budgeted Expenses (MArch) </a:t>
            </a:r>
          </a:p>
        </c:rich>
      </c:tx>
      <c:layout>
        <c:manualLayout>
          <c:xMode val="edge"/>
          <c:yMode val="edge"/>
          <c:x val="2.5256699845754814E-2"/>
          <c:y val="7.5528700906344406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660649819494584E-2"/>
          <c:y val="0.13561958516247416"/>
          <c:w val="0.96823104693140793"/>
          <c:h val="0.84373144728590344"/>
        </c:manualLayout>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087F-4F47-87DF-322640EAB404}"/>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087F-4F47-87DF-322640EAB404}"/>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4-087F-4F47-87DF-322640EAB404}"/>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3-087F-4F47-87DF-322640EAB404}"/>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5-087F-4F47-87DF-322640EAB404}"/>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6-087F-4F47-87DF-322640EAB404}"/>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7-087F-4F47-87DF-322640EAB404}"/>
              </c:ext>
            </c:extLst>
          </c:dPt>
          <c:dLbls>
            <c:dLbl>
              <c:idx val="0"/>
              <c:layout>
                <c:manualLayout>
                  <c:x val="-7.0957880081570876E-2"/>
                  <c:y val="4.4065704022646715E-2"/>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87F-4F47-87DF-322640EAB404}"/>
                </c:ext>
              </c:extLst>
            </c:dLbl>
            <c:dLbl>
              <c:idx val="1"/>
              <c:layout>
                <c:manualLayout>
                  <c:x val="-8.601452331297918E-2"/>
                  <c:y val="0.10660870185788709"/>
                </c:manualLayout>
              </c:layout>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87F-4F47-87DF-322640EAB404}"/>
                </c:ext>
              </c:extLst>
            </c:dLbl>
            <c:dLbl>
              <c:idx val="2"/>
              <c:layout>
                <c:manualLayout>
                  <c:x val="-8.8256451435866926E-2"/>
                  <c:y val="0.14027570949401719"/>
                </c:manualLayout>
              </c:layout>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087F-4F47-87DF-322640EAB404}"/>
                </c:ext>
              </c:extLst>
            </c:dLbl>
            <c:dLbl>
              <c:idx val="3"/>
              <c:layout>
                <c:manualLayout>
                  <c:x val="-0.10118728372453077"/>
                  <c:y val="0.14763184813378685"/>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87F-4F47-87DF-322640EAB404}"/>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5-087F-4F47-87DF-322640EAB404}"/>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6-087F-4F47-87DF-322640EAB404}"/>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7-087F-4F47-87DF-322640EAB404}"/>
                </c:ext>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'Aquatics Charts '!$K$4:$K$10</c:f>
              <c:strCache>
                <c:ptCount val="7"/>
                <c:pt idx="0">
                  <c:v>Fixed Director Salaries </c:v>
                </c:pt>
                <c:pt idx="1">
                  <c:v>Coordinators Wages  </c:v>
                </c:pt>
                <c:pt idx="2">
                  <c:v>Instructor Wages (Group)</c:v>
                </c:pt>
                <c:pt idx="3">
                  <c:v>Instructor Wages (Private) </c:v>
                </c:pt>
                <c:pt idx="4">
                  <c:v>Lifeguard Wages </c:v>
                </c:pt>
                <c:pt idx="5">
                  <c:v>Fixed Utilities Costs </c:v>
                </c:pt>
                <c:pt idx="6">
                  <c:v>Total Expense </c:v>
                </c:pt>
              </c:strCache>
            </c:strRef>
          </c:cat>
          <c:val>
            <c:numRef>
              <c:f>'Aquatics Charts '!$L$4:$L$10</c:f>
              <c:numCache>
                <c:formatCode>General</c:formatCode>
                <c:ptCount val="7"/>
                <c:pt idx="0" formatCode="#,##0.00">
                  <c:v>1730.77</c:v>
                </c:pt>
                <c:pt idx="1">
                  <c:v>2230.77</c:v>
                </c:pt>
                <c:pt idx="2">
                  <c:v>5400</c:v>
                </c:pt>
                <c:pt idx="3">
                  <c:v>1260</c:v>
                </c:pt>
                <c:pt idx="4">
                  <c:v>20250</c:v>
                </c:pt>
                <c:pt idx="5">
                  <c:v>5000</c:v>
                </c:pt>
                <c:pt idx="6">
                  <c:v>35871.54</c:v>
                </c:pt>
              </c:numCache>
            </c:numRef>
          </c:val>
          <c:extLst>
            <c:ext xmlns:c16="http://schemas.microsoft.com/office/drawing/2014/chart" uri="{C3380CC4-5D6E-409C-BE32-E72D297353CC}">
              <c16:uniqueId val="{00000000-087F-4F47-87DF-322640EAB404}"/>
            </c:ext>
          </c:extLst>
        </c:ser>
        <c:dLbls>
          <c:dLblPos val="in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Actual</a:t>
            </a:r>
            <a:r>
              <a:rPr lang="en-US" baseline="0"/>
              <a:t> Expenses (MARCH) </a:t>
            </a:r>
            <a:endParaRPr lang="en-US"/>
          </a:p>
        </c:rich>
      </c:tx>
      <c:layout>
        <c:manualLayout>
          <c:xMode val="edge"/>
          <c:yMode val="edge"/>
          <c:x val="3.036888297272294E-2"/>
          <c:y val="7.476635514018691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678160919540231E-2"/>
          <c:y val="0.14602285509765825"/>
          <c:w val="0.9683908045977011"/>
          <c:h val="0.8280031189283158"/>
        </c:manualLayout>
      </c:layout>
      <c:pie3DChart>
        <c:varyColors val="1"/>
        <c:ser>
          <c:idx val="0"/>
          <c:order val="0"/>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8921-0D44-A651-A276623EF61B}"/>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8921-0D44-A651-A276623EF61B}"/>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3-8921-0D44-A651-A276623EF61B}"/>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4-8921-0D44-A651-A276623EF61B}"/>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6-8921-0D44-A651-A276623EF61B}"/>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7-8921-0D44-A651-A276623EF61B}"/>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8-8921-0D44-A651-A276623EF61B}"/>
              </c:ext>
            </c:extLst>
          </c:dPt>
          <c:dLbls>
            <c:dLbl>
              <c:idx val="0"/>
              <c:layout>
                <c:manualLayout>
                  <c:x val="-6.7784333190442886E-2"/>
                  <c:y val="3.1856403463585731E-2"/>
                </c:manualLayout>
              </c:layout>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921-0D44-A651-A276623EF61B}"/>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2-8921-0D44-A651-A276623EF61B}"/>
                </c:ext>
              </c:extLst>
            </c:dLbl>
            <c:dLbl>
              <c:idx val="2"/>
              <c:layout>
                <c:manualLayout>
                  <c:x val="-0.11577589513345216"/>
                  <c:y val="0.13302131626070104"/>
                </c:manualLayout>
              </c:layout>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921-0D44-A651-A276623EF61B}"/>
                </c:ext>
              </c:extLst>
            </c:dLbl>
            <c:dLbl>
              <c:idx val="3"/>
              <c:layout>
                <c:manualLayout>
                  <c:x val="-0.14644067414209327"/>
                  <c:y val="9.8017514165869457E-2"/>
                </c:manualLayout>
              </c:layout>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921-0D44-A651-A276623EF61B}"/>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6-8921-0D44-A651-A276623EF61B}"/>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7-8921-0D44-A651-A276623EF61B}"/>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8-8921-0D44-A651-A276623EF61B}"/>
                </c:ext>
              </c:extLst>
            </c:dLbl>
            <c:spPr>
              <a:solidFill>
                <a:sysClr val="window" lastClr="FFFFFF">
                  <a:alpha val="90000"/>
                </a:sysClr>
              </a:solidFill>
              <a:ln w="12700" cap="flat" cmpd="sng" algn="ctr">
                <a:solidFill>
                  <a:srgbClr val="4F81BD"/>
                </a:solidFill>
                <a:round/>
              </a:ln>
              <a:effectLst>
                <a:outerShdw blurRad="50800" dist="38100" dir="2700000" algn="tl" rotWithShape="0">
                  <a:srgbClr val="4F81B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'Aquatics Charts '!$K$28:$K$34</c:f>
              <c:strCache>
                <c:ptCount val="7"/>
                <c:pt idx="0">
                  <c:v>Fixed Director Salaries </c:v>
                </c:pt>
                <c:pt idx="1">
                  <c:v>Coordinators Wages  </c:v>
                </c:pt>
                <c:pt idx="2">
                  <c:v>Instructor Wages (Group)</c:v>
                </c:pt>
                <c:pt idx="3">
                  <c:v>Instructor Wages (Private) </c:v>
                </c:pt>
                <c:pt idx="4">
                  <c:v>Lifeguard Wages </c:v>
                </c:pt>
                <c:pt idx="5">
                  <c:v>Fixed Utilities Costs </c:v>
                </c:pt>
                <c:pt idx="6">
                  <c:v>Total Expense </c:v>
                </c:pt>
              </c:strCache>
            </c:strRef>
          </c:cat>
          <c:val>
            <c:numRef>
              <c:f>'Aquatics Charts '!$L$28:$L$34</c:f>
              <c:numCache>
                <c:formatCode>General</c:formatCode>
                <c:ptCount val="7"/>
                <c:pt idx="0" formatCode="#,##0.00">
                  <c:v>1730.77</c:v>
                </c:pt>
                <c:pt idx="1">
                  <c:v>2589.54</c:v>
                </c:pt>
                <c:pt idx="2">
                  <c:v>8720</c:v>
                </c:pt>
                <c:pt idx="3">
                  <c:v>1280</c:v>
                </c:pt>
                <c:pt idx="4">
                  <c:v>19020</c:v>
                </c:pt>
                <c:pt idx="5">
                  <c:v>5000</c:v>
                </c:pt>
                <c:pt idx="6">
                  <c:v>38340.31</c:v>
                </c:pt>
              </c:numCache>
            </c:numRef>
          </c:val>
          <c:extLst>
            <c:ext xmlns:c16="http://schemas.microsoft.com/office/drawing/2014/chart" uri="{C3380CC4-5D6E-409C-BE32-E72D297353CC}">
              <c16:uniqueId val="{00000000-8921-0D44-A651-A276623EF61B}"/>
            </c:ext>
          </c:extLst>
        </c:ser>
        <c:ser>
          <c:idx val="1"/>
          <c:order val="1"/>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9-8921-0D44-A651-A276623EF61B}"/>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A-8921-0D44-A651-A276623EF61B}"/>
              </c:ext>
            </c:extLst>
          </c:dPt>
          <c:dPt>
            <c:idx val="2"/>
            <c:bubble3D val="0"/>
            <c:spPr>
              <a:solidFill>
                <a:schemeClr val="accent3">
                  <a:alpha val="90000"/>
                </a:schemeClr>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B-8921-0D44-A651-A276623EF61B}"/>
              </c:ext>
            </c:extLst>
          </c:dPt>
          <c:dPt>
            <c:idx val="3"/>
            <c:bubble3D val="0"/>
            <c:spPr>
              <a:solidFill>
                <a:schemeClr val="accent4">
                  <a:alpha val="90000"/>
                </a:schemeClr>
              </a:solidFill>
              <a:ln w="19050">
                <a:solidFill>
                  <a:schemeClr val="accent4">
                    <a:lumMod val="75000"/>
                  </a:schemeClr>
                </a:solidFill>
              </a:ln>
              <a:effectLst>
                <a:innerShdw blurRad="114300">
                  <a:schemeClr val="accent4">
                    <a:lumMod val="75000"/>
                  </a:schemeClr>
                </a:innerShdw>
              </a:effectLst>
              <a:scene3d>
                <a:camera prst="orthographicFront"/>
                <a:lightRig rig="threePt" dir="t"/>
              </a:scene3d>
              <a:sp3d contourW="19050" prstMaterial="flat">
                <a:contourClr>
                  <a:schemeClr val="accent4">
                    <a:lumMod val="75000"/>
                  </a:schemeClr>
                </a:contourClr>
              </a:sp3d>
            </c:spPr>
            <c:extLst>
              <c:ext xmlns:c16="http://schemas.microsoft.com/office/drawing/2014/chart" uri="{C3380CC4-5D6E-409C-BE32-E72D297353CC}">
                <c16:uniqueId val="{0000000C-8921-0D44-A651-A276623EF61B}"/>
              </c:ext>
            </c:extLst>
          </c:dPt>
          <c:dPt>
            <c:idx val="4"/>
            <c:bubble3D val="0"/>
            <c:spPr>
              <a:solidFill>
                <a:schemeClr val="accent5">
                  <a:alpha val="90000"/>
                </a:schemeClr>
              </a:solidFill>
              <a:ln w="19050">
                <a:solidFill>
                  <a:schemeClr val="accent5">
                    <a:lumMod val="75000"/>
                  </a:schemeClr>
                </a:solidFill>
              </a:ln>
              <a:effectLst>
                <a:innerShdw blurRad="114300">
                  <a:schemeClr val="accent5">
                    <a:lumMod val="75000"/>
                  </a:schemeClr>
                </a:innerShdw>
              </a:effectLst>
              <a:scene3d>
                <a:camera prst="orthographicFront"/>
                <a:lightRig rig="threePt" dir="t"/>
              </a:scene3d>
              <a:sp3d contourW="19050" prstMaterial="flat">
                <a:contourClr>
                  <a:schemeClr val="accent5">
                    <a:lumMod val="75000"/>
                  </a:schemeClr>
                </a:contourClr>
              </a:sp3d>
            </c:spPr>
            <c:extLst>
              <c:ext xmlns:c16="http://schemas.microsoft.com/office/drawing/2014/chart" uri="{C3380CC4-5D6E-409C-BE32-E72D297353CC}">
                <c16:uniqueId val="{0000000D-8921-0D44-A651-A276623EF61B}"/>
              </c:ext>
            </c:extLst>
          </c:dPt>
          <c:dPt>
            <c:idx val="5"/>
            <c:bubble3D val="0"/>
            <c:spPr>
              <a:solidFill>
                <a:schemeClr val="accent6">
                  <a:alpha val="90000"/>
                </a:schemeClr>
              </a:solidFill>
              <a:ln w="19050">
                <a:solidFill>
                  <a:schemeClr val="accent6">
                    <a:lumMod val="75000"/>
                  </a:schemeClr>
                </a:solidFill>
              </a:ln>
              <a:effectLst>
                <a:innerShdw blurRad="114300">
                  <a:schemeClr val="accent6">
                    <a:lumMod val="75000"/>
                  </a:schemeClr>
                </a:innerShdw>
              </a:effectLst>
              <a:scene3d>
                <a:camera prst="orthographicFront"/>
                <a:lightRig rig="threePt" dir="t"/>
              </a:scene3d>
              <a:sp3d contourW="19050" prstMaterial="flat">
                <a:contourClr>
                  <a:schemeClr val="accent6">
                    <a:lumMod val="75000"/>
                  </a:schemeClr>
                </a:contourClr>
              </a:sp3d>
            </c:spPr>
            <c:extLst>
              <c:ext xmlns:c16="http://schemas.microsoft.com/office/drawing/2014/chart" uri="{C3380CC4-5D6E-409C-BE32-E72D297353CC}">
                <c16:uniqueId val="{0000000E-8921-0D44-A651-A276623EF61B}"/>
              </c:ext>
            </c:extLst>
          </c:dPt>
          <c:dPt>
            <c:idx val="6"/>
            <c:bubble3D val="0"/>
            <c:spPr>
              <a:solidFill>
                <a:schemeClr val="accent1">
                  <a:lumMod val="60000"/>
                  <a:alpha val="90000"/>
                </a:schemeClr>
              </a:solidFill>
              <a:ln w="19050">
                <a:solidFill>
                  <a:schemeClr val="accent1">
                    <a:lumMod val="60000"/>
                    <a:lumMod val="75000"/>
                  </a:schemeClr>
                </a:solidFill>
              </a:ln>
              <a:effectLst>
                <a:innerShdw blurRad="114300">
                  <a:schemeClr val="accent1">
                    <a:lumMod val="60000"/>
                    <a:lumMod val="75000"/>
                  </a:schemeClr>
                </a:innerShdw>
              </a:effectLst>
              <a:scene3d>
                <a:camera prst="orthographicFront"/>
                <a:lightRig rig="threePt" dir="t"/>
              </a:scene3d>
              <a:sp3d contourW="19050" prstMaterial="flat">
                <a:contourClr>
                  <a:schemeClr val="accent1">
                    <a:lumMod val="60000"/>
                    <a:lumMod val="75000"/>
                  </a:schemeClr>
                </a:contourClr>
              </a:sp3d>
            </c:spPr>
            <c:extLst>
              <c:ext xmlns:c16="http://schemas.microsoft.com/office/drawing/2014/chart" uri="{C3380CC4-5D6E-409C-BE32-E72D297353CC}">
                <c16:uniqueId val="{0000000F-8921-0D44-A651-A276623EF61B}"/>
              </c:ext>
            </c:extLst>
          </c:dPt>
          <c:dLbls>
            <c:dLbl>
              <c:idx val="0"/>
              <c:spPr>
                <a:solidFill>
                  <a:schemeClr val="lt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9-8921-0D44-A651-A276623EF61B}"/>
                </c:ext>
              </c:extLst>
            </c:dLbl>
            <c:dLbl>
              <c:idx val="1"/>
              <c:spPr>
                <a:solidFill>
                  <a:schemeClr val="lt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2"/>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A-8921-0D44-A651-A276623EF61B}"/>
                </c:ext>
              </c:extLst>
            </c:dLbl>
            <c:dLbl>
              <c:idx val="2"/>
              <c:spPr>
                <a:solidFill>
                  <a:schemeClr val="lt1">
                    <a:alpha val="90000"/>
                  </a:schemeClr>
                </a:solidFill>
                <a:ln w="12700" cap="flat" cmpd="sng" algn="ctr">
                  <a:solidFill>
                    <a:schemeClr val="accent3"/>
                  </a:solidFill>
                  <a:round/>
                </a:ln>
                <a:effectLst>
                  <a:outerShdw blurRad="50800" dist="38100" dir="2700000" algn="tl" rotWithShape="0">
                    <a:schemeClr val="accent3">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3"/>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B-8921-0D44-A651-A276623EF61B}"/>
                </c:ext>
              </c:extLst>
            </c:dLbl>
            <c:dLbl>
              <c:idx val="3"/>
              <c:spPr>
                <a:solidFill>
                  <a:schemeClr val="lt1">
                    <a:alpha val="90000"/>
                  </a:schemeClr>
                </a:solidFill>
                <a:ln w="12700" cap="flat" cmpd="sng" algn="ctr">
                  <a:solidFill>
                    <a:schemeClr val="accent4"/>
                  </a:solidFill>
                  <a:round/>
                </a:ln>
                <a:effectLst>
                  <a:outerShdw blurRad="50800" dist="38100" dir="2700000" algn="tl" rotWithShape="0">
                    <a:schemeClr val="accent4">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4"/>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C-8921-0D44-A651-A276623EF61B}"/>
                </c:ext>
              </c:extLst>
            </c:dLbl>
            <c:dLbl>
              <c:idx val="4"/>
              <c:spPr>
                <a:solidFill>
                  <a:schemeClr val="lt1">
                    <a:alpha val="90000"/>
                  </a:schemeClr>
                </a:solidFill>
                <a:ln w="12700" cap="flat" cmpd="sng" algn="ctr">
                  <a:solidFill>
                    <a:schemeClr val="accent5"/>
                  </a:solidFill>
                  <a:round/>
                </a:ln>
                <a:effectLst>
                  <a:outerShdw blurRad="50800" dist="38100" dir="2700000" algn="tl" rotWithShape="0">
                    <a:schemeClr val="accent5">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5"/>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D-8921-0D44-A651-A276623EF61B}"/>
                </c:ext>
              </c:extLst>
            </c:dLbl>
            <c:dLbl>
              <c:idx val="5"/>
              <c:spPr>
                <a:solidFill>
                  <a:schemeClr val="lt1">
                    <a:alpha val="90000"/>
                  </a:schemeClr>
                </a:solidFill>
                <a:ln w="12700" cap="flat" cmpd="sng" algn="ctr">
                  <a:solidFill>
                    <a:schemeClr val="accent6"/>
                  </a:solidFill>
                  <a:round/>
                </a:ln>
                <a:effectLst>
                  <a:outerShdw blurRad="50800" dist="38100" dir="2700000" algn="tl" rotWithShape="0">
                    <a:schemeClr val="accent6">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6"/>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E-8921-0D44-A651-A276623EF61B}"/>
                </c:ext>
              </c:extLst>
            </c:dLbl>
            <c:dLbl>
              <c:idx val="6"/>
              <c:spPr>
                <a:solidFill>
                  <a:schemeClr val="lt1">
                    <a:alpha val="90000"/>
                  </a:schemeClr>
                </a:solidFill>
                <a:ln w="12700" cap="flat" cmpd="sng" algn="ctr">
                  <a:solidFill>
                    <a:schemeClr val="accent1">
                      <a:lumMod val="60000"/>
                    </a:schemeClr>
                  </a:solidFill>
                  <a:round/>
                </a:ln>
                <a:effectLst>
                  <a:outerShdw blurRad="50800" dist="38100" dir="2700000" algn="tl" rotWithShape="0">
                    <a:schemeClr val="accent1">
                      <a:lumMod val="60000"/>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lumMod val="60000"/>
                        </a:schemeClr>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F-8921-0D44-A651-A276623EF61B}"/>
                </c:ext>
              </c:extLst>
            </c:dLbl>
            <c:spPr>
              <a:solidFill>
                <a:sysClr val="window" lastClr="FFFFFF">
                  <a:alpha val="90000"/>
                </a:sysClr>
              </a:solidFill>
              <a:ln w="12700" cap="flat" cmpd="sng" algn="ctr">
                <a:solidFill>
                  <a:srgbClr val="C0504D"/>
                </a:solidFill>
                <a:round/>
              </a:ln>
              <a:effectLst>
                <a:outerShdw blurRad="50800" dist="38100" dir="2700000" algn="tl" rotWithShape="0">
                  <a:srgbClr val="C0504D">
                    <a:lumMod val="75000"/>
                    <a:alpha val="40000"/>
                  </a:srgbClr>
                </a:outerShdw>
              </a:effectLst>
            </c:sp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'Aquatics Charts '!$K$28:$K$34</c:f>
              <c:strCache>
                <c:ptCount val="7"/>
                <c:pt idx="0">
                  <c:v>Fixed Director Salaries </c:v>
                </c:pt>
                <c:pt idx="1">
                  <c:v>Coordinators Wages  </c:v>
                </c:pt>
                <c:pt idx="2">
                  <c:v>Instructor Wages (Group)</c:v>
                </c:pt>
                <c:pt idx="3">
                  <c:v>Instructor Wages (Private) </c:v>
                </c:pt>
                <c:pt idx="4">
                  <c:v>Lifeguard Wages </c:v>
                </c:pt>
                <c:pt idx="5">
                  <c:v>Fixed Utilities Costs </c:v>
                </c:pt>
                <c:pt idx="6">
                  <c:v>Total Expense </c:v>
                </c:pt>
              </c:strCache>
            </c:strRef>
          </c:cat>
          <c:val>
            <c:numRef>
              <c:f>'Aquatics Charts '!$L$28:$L$34</c:f>
              <c:numCache>
                <c:formatCode>General</c:formatCode>
                <c:ptCount val="7"/>
                <c:pt idx="0" formatCode="#,##0.00">
                  <c:v>1730.77</c:v>
                </c:pt>
                <c:pt idx="1">
                  <c:v>2589.54</c:v>
                </c:pt>
                <c:pt idx="2">
                  <c:v>8720</c:v>
                </c:pt>
                <c:pt idx="3">
                  <c:v>1280</c:v>
                </c:pt>
                <c:pt idx="4">
                  <c:v>19020</c:v>
                </c:pt>
                <c:pt idx="5">
                  <c:v>5000</c:v>
                </c:pt>
                <c:pt idx="6">
                  <c:v>38340.31</c:v>
                </c:pt>
              </c:numCache>
            </c:numRef>
          </c:val>
          <c:extLst>
            <c:ext xmlns:c16="http://schemas.microsoft.com/office/drawing/2014/chart" uri="{C3380CC4-5D6E-409C-BE32-E72D297353CC}">
              <c16:uniqueId val="{00000005-8921-0D44-A651-A276623EF61B}"/>
            </c:ext>
          </c:extLst>
        </c:ser>
        <c:dLbls>
          <c:dLblPos val="inEnd"/>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Budgeted Revenues and Actual Revenues </a:t>
            </a:r>
          </a:p>
          <a:p>
            <a:pPr>
              <a:defRPr/>
            </a:pPr>
            <a:r>
              <a:rPr lang="en-US"/>
              <a:t>(March)</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686452077693295E-2"/>
          <c:y val="0.13246428571428573"/>
          <c:w val="0.86959718133875141"/>
          <c:h val="0.80254190101237344"/>
        </c:manualLayout>
      </c:layout>
      <c:bar3DChart>
        <c:barDir val="col"/>
        <c:grouping val="standard"/>
        <c:varyColors val="0"/>
        <c:ser>
          <c:idx val="0"/>
          <c:order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chemeClr val="accent1">
                  <a:alpha val="30000"/>
                </a:schemeClr>
              </a:solidFill>
              <a:ln>
                <a:solidFill>
                  <a:schemeClr val="lt1">
                    <a:alpha val="50000"/>
                  </a:scheme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'Aquatics Charts '!$K$51:$K$54</c:f>
              <c:strCache>
                <c:ptCount val="4"/>
                <c:pt idx="0">
                  <c:v>Budgeted Group Revenue </c:v>
                </c:pt>
                <c:pt idx="1">
                  <c:v>Budgeted Private Revenue </c:v>
                </c:pt>
                <c:pt idx="2">
                  <c:v>Actual Group Lesson Revenue </c:v>
                </c:pt>
                <c:pt idx="3">
                  <c:v>Actual Private Revenue </c:v>
                </c:pt>
              </c:strCache>
            </c:strRef>
          </c:cat>
          <c:val>
            <c:numRef>
              <c:f>'Aquatics Charts '!$L$51:$L$54</c:f>
              <c:numCache>
                <c:formatCode>General</c:formatCode>
                <c:ptCount val="4"/>
                <c:pt idx="0" formatCode="#,##0.00">
                  <c:v>74448</c:v>
                </c:pt>
                <c:pt idx="1">
                  <c:v>8920</c:v>
                </c:pt>
                <c:pt idx="2">
                  <c:v>84400</c:v>
                </c:pt>
                <c:pt idx="3">
                  <c:v>4500</c:v>
                </c:pt>
              </c:numCache>
            </c:numRef>
          </c:val>
          <c:extLst>
            <c:ext xmlns:c16="http://schemas.microsoft.com/office/drawing/2014/chart" uri="{C3380CC4-5D6E-409C-BE32-E72D297353CC}">
              <c16:uniqueId val="{00000002-03B9-FE4A-A8B3-F02F40B8EB5E}"/>
            </c:ext>
          </c:extLst>
        </c:ser>
        <c:dLbls>
          <c:showLegendKey val="0"/>
          <c:showVal val="1"/>
          <c:showCatName val="0"/>
          <c:showSerName val="0"/>
          <c:showPercent val="0"/>
          <c:showBubbleSize val="0"/>
        </c:dLbls>
        <c:gapWidth val="84"/>
        <c:gapDepth val="53"/>
        <c:shape val="box"/>
        <c:axId val="1434760880"/>
        <c:axId val="1435383536"/>
        <c:axId val="1425780752"/>
      </c:bar3DChart>
      <c:catAx>
        <c:axId val="143476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5383536"/>
        <c:crosses val="autoZero"/>
        <c:auto val="1"/>
        <c:lblAlgn val="ctr"/>
        <c:lblOffset val="100"/>
        <c:noMultiLvlLbl val="0"/>
      </c:catAx>
      <c:valAx>
        <c:axId val="1435383536"/>
        <c:scaling>
          <c:orientation val="minMax"/>
        </c:scaling>
        <c:delete val="1"/>
        <c:axPos val="l"/>
        <c:numFmt formatCode="#,##0.00" sourceLinked="1"/>
        <c:majorTickMark val="out"/>
        <c:minorTickMark val="none"/>
        <c:tickLblPos val="nextTo"/>
        <c:crossAx val="1434760880"/>
        <c:crosses val="autoZero"/>
        <c:crossBetween val="between"/>
      </c:valAx>
      <c:serAx>
        <c:axId val="1425780752"/>
        <c:scaling>
          <c:orientation val="minMax"/>
        </c:scaling>
        <c:delete val="1"/>
        <c:axPos val="b"/>
        <c:majorTickMark val="none"/>
        <c:minorTickMark val="none"/>
        <c:tickLblPos val="nextTo"/>
        <c:crossAx val="1435383536"/>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336550</xdr:colOff>
      <xdr:row>33</xdr:row>
      <xdr:rowOff>50800</xdr:rowOff>
    </xdr:from>
    <xdr:to>
      <xdr:col>17</xdr:col>
      <xdr:colOff>749300</xdr:colOff>
      <xdr:row>64</xdr:row>
      <xdr:rowOff>12700</xdr:rowOff>
    </xdr:to>
    <xdr:graphicFrame macro="">
      <xdr:nvGraphicFramePr>
        <xdr:cNvPr id="3" name="Chart 2">
          <a:extLst>
            <a:ext uri="{FF2B5EF4-FFF2-40B4-BE49-F238E27FC236}">
              <a16:creationId xmlns:a16="http://schemas.microsoft.com/office/drawing/2014/main" id="{4412D912-8AFA-004E-B174-C1A19C576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361950</xdr:colOff>
      <xdr:row>65</xdr:row>
      <xdr:rowOff>76200</xdr:rowOff>
    </xdr:from>
    <xdr:to>
      <xdr:col>17</xdr:col>
      <xdr:colOff>787400</xdr:colOff>
      <xdr:row>95</xdr:row>
      <xdr:rowOff>127000</xdr:rowOff>
    </xdr:to>
    <xdr:graphicFrame macro="">
      <xdr:nvGraphicFramePr>
        <xdr:cNvPr id="4" name="Chart 3">
          <a:extLst>
            <a:ext uri="{FF2B5EF4-FFF2-40B4-BE49-F238E27FC236}">
              <a16:creationId xmlns:a16="http://schemas.microsoft.com/office/drawing/2014/main" id="{475B34FC-CF61-FA44-AF12-6E812A13D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425450</xdr:colOff>
      <xdr:row>97</xdr:row>
      <xdr:rowOff>0</xdr:rowOff>
    </xdr:from>
    <xdr:to>
      <xdr:col>17</xdr:col>
      <xdr:colOff>723900</xdr:colOff>
      <xdr:row>128</xdr:row>
      <xdr:rowOff>63500</xdr:rowOff>
    </xdr:to>
    <xdr:graphicFrame macro="">
      <xdr:nvGraphicFramePr>
        <xdr:cNvPr id="6" name="Chart 5">
          <a:extLst>
            <a:ext uri="{FF2B5EF4-FFF2-40B4-BE49-F238E27FC236}">
              <a16:creationId xmlns:a16="http://schemas.microsoft.com/office/drawing/2014/main" id="{99C0B18E-68AD-964C-883D-A46F557C48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285750</xdr:colOff>
      <xdr:row>1</xdr:row>
      <xdr:rowOff>76200</xdr:rowOff>
    </xdr:from>
    <xdr:to>
      <xdr:col>17</xdr:col>
      <xdr:colOff>800100</xdr:colOff>
      <xdr:row>31</xdr:row>
      <xdr:rowOff>88900</xdr:rowOff>
    </xdr:to>
    <xdr:graphicFrame macro="">
      <xdr:nvGraphicFramePr>
        <xdr:cNvPr id="2" name="Chart 1">
          <a:extLst>
            <a:ext uri="{FF2B5EF4-FFF2-40B4-BE49-F238E27FC236}">
              <a16:creationId xmlns:a16="http://schemas.microsoft.com/office/drawing/2014/main" id="{FADF93A8-81E3-F444-968F-2A424F8660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749300</xdr:colOff>
      <xdr:row>26</xdr:row>
      <xdr:rowOff>177800</xdr:rowOff>
    </xdr:from>
    <xdr:to>
      <xdr:col>9</xdr:col>
      <xdr:colOff>279400</xdr:colOff>
      <xdr:row>46</xdr:row>
      <xdr:rowOff>38100</xdr:rowOff>
    </xdr:to>
    <xdr:sp macro="" textlink="">
      <xdr:nvSpPr>
        <xdr:cNvPr id="2" name="TextBox 1">
          <a:extLst>
            <a:ext uri="{FF2B5EF4-FFF2-40B4-BE49-F238E27FC236}">
              <a16:creationId xmlns:a16="http://schemas.microsoft.com/office/drawing/2014/main" id="{CD744FD3-F609-614B-B925-3079A6142077}"/>
            </a:ext>
          </a:extLst>
        </xdr:cNvPr>
        <xdr:cNvSpPr txBox="1"/>
      </xdr:nvSpPr>
      <xdr:spPr>
        <a:xfrm>
          <a:off x="749300" y="5143500"/>
          <a:ext cx="9182100" cy="367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Forecast Justifaction:</a:t>
          </a:r>
        </a:p>
        <a:p>
          <a:endParaRPr lang="en-US" sz="1200"/>
        </a:p>
        <a:p>
          <a:r>
            <a:rPr lang="en-US" sz="1200"/>
            <a:t>There</a:t>
          </a:r>
          <a:r>
            <a:rPr lang="en-US" sz="1200" baseline="0"/>
            <a:t> are several factors that go into predicting April's revenues and expenses. Northwest YMCA, located in Cupertino, California, has the largest and the most revenue raising Aquatics Facility in the Silicon Valley Association of the YMCA. We have the highest demand for group and private lessons and thus this forecast directly correlates to the expected revenues and expenses. We are starting our new cycle of Swim Lessons that runs from Monday all the way through Saturday. We orginally only have lessons Monday - Thursday and Saturday but since the season of summer is upcoming, we host lessons on Friday as well. These new lessons are relatively small compared to our normal operation but nonetheless increase our revenue stream for the next several months. This new day for lessons means we have more scheduled staff, instructors, and lifeuards, thus will increase our wages expenses for those catrgories. The spring/summer months also entail that we keep the pool open for an extra 30 minutes which correlates to the increase in spending for lifeguards. Another factor related to this healthy revenue stream is that we have the most expensive lessons in the association. You may think that the higher the cost of a lesson would deter business but we are able to increase our prices and still retain our members monthly.The additional revenue indicated in the data section is for our Annual Campaign. As a non-profit, we must raise additional capital through the means of donations. We cannot simply issue stock or bonds due to our organizaton's structure. These funds will allow us to better support our members with finaicial aid and subsidies. We, as a department, commit to the responsibility for directly raising funds but the expense is allocated to the overall branches operating statements. This department has been as succesful as its been due to excellent leadership staff and well-trained instructors that embodied the Y's core values of respect, responsibility, caring and honesty. </a:t>
          </a:r>
          <a:endParaRPr lang="en-US" sz="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730250</xdr:colOff>
      <xdr:row>2</xdr:row>
      <xdr:rowOff>25400</xdr:rowOff>
    </xdr:from>
    <xdr:to>
      <xdr:col>9</xdr:col>
      <xdr:colOff>723900</xdr:colOff>
      <xdr:row>25</xdr:row>
      <xdr:rowOff>38100</xdr:rowOff>
    </xdr:to>
    <xdr:graphicFrame macro="">
      <xdr:nvGraphicFramePr>
        <xdr:cNvPr id="2" name="Chart 1">
          <a:extLst>
            <a:ext uri="{FF2B5EF4-FFF2-40B4-BE49-F238E27FC236}">
              <a16:creationId xmlns:a16="http://schemas.microsoft.com/office/drawing/2014/main" id="{AF05EC26-20C4-7F4B-B46A-75AD4652B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711200</xdr:colOff>
      <xdr:row>26</xdr:row>
      <xdr:rowOff>0</xdr:rowOff>
    </xdr:from>
    <xdr:to>
      <xdr:col>9</xdr:col>
      <xdr:colOff>647700</xdr:colOff>
      <xdr:row>47</xdr:row>
      <xdr:rowOff>76200</xdr:rowOff>
    </xdr:to>
    <xdr:graphicFrame macro="">
      <xdr:nvGraphicFramePr>
        <xdr:cNvPr id="3" name="Chart 2">
          <a:extLst>
            <a:ext uri="{FF2B5EF4-FFF2-40B4-BE49-F238E27FC236}">
              <a16:creationId xmlns:a16="http://schemas.microsoft.com/office/drawing/2014/main" id="{6091527D-7951-2841-B48D-833960D4E1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628650</xdr:colOff>
      <xdr:row>48</xdr:row>
      <xdr:rowOff>76200</xdr:rowOff>
    </xdr:from>
    <xdr:to>
      <xdr:col>9</xdr:col>
      <xdr:colOff>685800</xdr:colOff>
      <xdr:row>68</xdr:row>
      <xdr:rowOff>0</xdr:rowOff>
    </xdr:to>
    <xdr:graphicFrame macro="">
      <xdr:nvGraphicFramePr>
        <xdr:cNvPr id="5" name="Chart 4">
          <a:extLst>
            <a:ext uri="{FF2B5EF4-FFF2-40B4-BE49-F238E27FC236}">
              <a16:creationId xmlns:a16="http://schemas.microsoft.com/office/drawing/2014/main" id="{52F3FAD3-C820-D44C-AC8E-8BA4B4467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368300</xdr:colOff>
      <xdr:row>4</xdr:row>
      <xdr:rowOff>152400</xdr:rowOff>
    </xdr:from>
    <xdr:to>
      <xdr:col>12</xdr:col>
      <xdr:colOff>533400</xdr:colOff>
      <xdr:row>27</xdr:row>
      <xdr:rowOff>0</xdr:rowOff>
    </xdr:to>
    <xdr:sp macro="" textlink="">
      <xdr:nvSpPr>
        <xdr:cNvPr id="2" name="TextBox 1">
          <a:extLst>
            <a:ext uri="{FF2B5EF4-FFF2-40B4-BE49-F238E27FC236}">
              <a16:creationId xmlns:a16="http://schemas.microsoft.com/office/drawing/2014/main" id="{9A0A3BEB-9171-2D44-8C92-A6351CBF0DCC}"/>
            </a:ext>
          </a:extLst>
        </xdr:cNvPr>
        <xdr:cNvSpPr txBox="1"/>
      </xdr:nvSpPr>
      <xdr:spPr>
        <a:xfrm>
          <a:off x="1193800" y="914400"/>
          <a:ext cx="9245600" cy="422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Project</a:t>
          </a:r>
          <a:r>
            <a:rPr lang="en-US" sz="1400" b="1" baseline="0"/>
            <a:t> Analysis:</a:t>
          </a:r>
        </a:p>
        <a:p>
          <a:endParaRPr lang="en-US" sz="1400" baseline="0"/>
        </a:p>
        <a:p>
          <a:r>
            <a:rPr lang="en-US" sz="1400" baseline="0"/>
            <a:t>Overall, I earned a lot from this secondary project in regards to the behind thescens that goes into running a non-profit aquatics facility. It allowed me to delve deeper into the actaul operations of my department. The forecasting section allowed me, with the the guidance of my director, to accurately estimate what will be the future fiances of the department. I gauged future projections in terms of what programming we are going to offer in the spring/summer months in order to justify the forecast. This will carry over to when I join the professional workforce and have to provide this kind of analysis to my future employer. The budget section of this project also helped me practice a common responibility of directors overseeing any institution. I calculted what we offer in terms of programming and used our current member demographic to project monthly revenue and used our already fixed programming to determine our monthly expenses. The charts section of this project had me practice organizing my data into a clear and concise model that my superiors will be able to understand quickly. This skill will allow me to look professional and get my point across without delay during important operational meetings. My undergraduate degree that I am pursing is in Business Analytics and this kind of project can directly correlate to items I will have to work on in this career path. That is why I chose to do this budget for the YMCA Aquatics department.</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0C8C-DA64-5348-9FCF-4CE69A8554FE}">
  <dimension ref="A1:D278"/>
  <sheetViews>
    <sheetView workbookViewId="0">
      <selection activeCell="H12" sqref="H12"/>
    </sheetView>
  </sheetViews>
  <sheetFormatPr baseColWidth="10" defaultRowHeight="15" x14ac:dyDescent="0.2"/>
  <cols>
    <col min="1" max="1" width="10.6640625" style="207" customWidth="1"/>
    <col min="2" max="2" width="27.1640625" customWidth="1"/>
    <col min="3" max="3" width="75" customWidth="1"/>
    <col min="4" max="4" width="14.5" customWidth="1"/>
    <col min="7" max="7" width="25" customWidth="1"/>
    <col min="8" max="8" width="77.6640625" customWidth="1"/>
  </cols>
  <sheetData>
    <row r="1" spans="1:4" x14ac:dyDescent="0.2">
      <c r="A1" s="206" t="s">
        <v>0</v>
      </c>
      <c r="B1" s="12" t="s">
        <v>106</v>
      </c>
      <c r="C1" s="12" t="s">
        <v>1</v>
      </c>
      <c r="D1" s="12" t="s">
        <v>2</v>
      </c>
    </row>
    <row r="2" spans="1:4" x14ac:dyDescent="0.2">
      <c r="A2" s="128" t="s">
        <v>78</v>
      </c>
      <c r="B2" s="129" t="s">
        <v>301</v>
      </c>
      <c r="C2" s="12" t="s">
        <v>383</v>
      </c>
      <c r="D2" s="12">
        <v>-160</v>
      </c>
    </row>
    <row r="3" spans="1:4" x14ac:dyDescent="0.2">
      <c r="A3" s="128" t="s">
        <v>78</v>
      </c>
      <c r="B3" s="129" t="s">
        <v>22</v>
      </c>
      <c r="C3" s="12" t="s">
        <v>384</v>
      </c>
      <c r="D3" s="12">
        <v>-1.47</v>
      </c>
    </row>
    <row r="4" spans="1:4" x14ac:dyDescent="0.2">
      <c r="A4" s="128" t="s">
        <v>78</v>
      </c>
      <c r="B4" s="129" t="s">
        <v>3</v>
      </c>
      <c r="C4" s="12" t="s">
        <v>385</v>
      </c>
      <c r="D4" s="12">
        <v>-11.12</v>
      </c>
    </row>
    <row r="5" spans="1:4" x14ac:dyDescent="0.2">
      <c r="A5" s="128" t="s">
        <v>78</v>
      </c>
      <c r="B5" s="129" t="s">
        <v>28</v>
      </c>
      <c r="C5" s="12" t="s">
        <v>386</v>
      </c>
      <c r="D5" s="12">
        <v>-3.65</v>
      </c>
    </row>
    <row r="6" spans="1:4" x14ac:dyDescent="0.2">
      <c r="A6" s="128" t="s">
        <v>78</v>
      </c>
      <c r="B6" s="129" t="s">
        <v>7</v>
      </c>
      <c r="C6" s="12" t="s">
        <v>387</v>
      </c>
      <c r="D6" s="12">
        <v>-3.4</v>
      </c>
    </row>
    <row r="7" spans="1:4" x14ac:dyDescent="0.2">
      <c r="A7" s="128" t="s">
        <v>78</v>
      </c>
      <c r="B7" s="129" t="s">
        <v>300</v>
      </c>
      <c r="C7" s="12" t="s">
        <v>388</v>
      </c>
      <c r="D7" s="12">
        <v>-9.9</v>
      </c>
    </row>
    <row r="8" spans="1:4" x14ac:dyDescent="0.2">
      <c r="A8" s="128" t="s">
        <v>78</v>
      </c>
      <c r="B8" s="129" t="s">
        <v>18</v>
      </c>
      <c r="C8" s="12" t="s">
        <v>389</v>
      </c>
      <c r="D8" s="12">
        <v>-6.67</v>
      </c>
    </row>
    <row r="9" spans="1:4" x14ac:dyDescent="0.2">
      <c r="A9" s="128" t="s">
        <v>78</v>
      </c>
      <c r="B9" s="129" t="s">
        <v>6</v>
      </c>
      <c r="C9" s="12" t="s">
        <v>390</v>
      </c>
      <c r="D9" s="12">
        <v>-0.99</v>
      </c>
    </row>
    <row r="10" spans="1:4" x14ac:dyDescent="0.2">
      <c r="A10" s="128" t="s">
        <v>78</v>
      </c>
      <c r="B10" s="129" t="s">
        <v>299</v>
      </c>
      <c r="C10" s="12" t="s">
        <v>391</v>
      </c>
      <c r="D10" s="12">
        <v>-13</v>
      </c>
    </row>
    <row r="11" spans="1:4" x14ac:dyDescent="0.2">
      <c r="A11" s="128" t="s">
        <v>78</v>
      </c>
      <c r="B11" s="129" t="s">
        <v>9</v>
      </c>
      <c r="C11" s="12" t="s">
        <v>392</v>
      </c>
      <c r="D11" s="12">
        <v>-63</v>
      </c>
    </row>
    <row r="12" spans="1:4" x14ac:dyDescent="0.2">
      <c r="A12" s="128" t="s">
        <v>78</v>
      </c>
      <c r="B12" s="129" t="s">
        <v>9</v>
      </c>
      <c r="C12" s="12" t="s">
        <v>393</v>
      </c>
      <c r="D12" s="12">
        <v>-11</v>
      </c>
    </row>
    <row r="13" spans="1:4" x14ac:dyDescent="0.2">
      <c r="A13" s="128" t="s">
        <v>78</v>
      </c>
      <c r="B13" s="129" t="s">
        <v>9</v>
      </c>
      <c r="C13" s="12" t="s">
        <v>394</v>
      </c>
      <c r="D13" s="12">
        <v>-5.0599999999999996</v>
      </c>
    </row>
    <row r="14" spans="1:4" x14ac:dyDescent="0.2">
      <c r="A14" s="128" t="s">
        <v>78</v>
      </c>
      <c r="B14" s="129" t="s">
        <v>22</v>
      </c>
      <c r="C14" s="12" t="s">
        <v>395</v>
      </c>
      <c r="D14" s="12">
        <v>-2.27</v>
      </c>
    </row>
    <row r="15" spans="1:4" x14ac:dyDescent="0.2">
      <c r="A15" s="128" t="s">
        <v>78</v>
      </c>
      <c r="B15" s="129" t="s">
        <v>3</v>
      </c>
      <c r="C15" s="12" t="s">
        <v>396</v>
      </c>
      <c r="D15" s="12">
        <v>-8.91</v>
      </c>
    </row>
    <row r="16" spans="1:4" x14ac:dyDescent="0.2">
      <c r="A16" s="128" t="s">
        <v>78</v>
      </c>
      <c r="B16" s="129" t="s">
        <v>3</v>
      </c>
      <c r="C16" s="12" t="s">
        <v>397</v>
      </c>
      <c r="D16" s="12">
        <v>-1</v>
      </c>
    </row>
    <row r="17" spans="1:4" x14ac:dyDescent="0.2">
      <c r="A17" s="128" t="s">
        <v>78</v>
      </c>
      <c r="B17" s="129" t="s">
        <v>3</v>
      </c>
      <c r="C17" s="12" t="s">
        <v>398</v>
      </c>
      <c r="D17" s="12">
        <v>-7.2</v>
      </c>
    </row>
    <row r="18" spans="1:4" x14ac:dyDescent="0.2">
      <c r="A18" s="128" t="s">
        <v>78</v>
      </c>
      <c r="B18" s="129" t="s">
        <v>3</v>
      </c>
      <c r="C18" s="12" t="s">
        <v>399</v>
      </c>
      <c r="D18" s="12">
        <v>-13.89</v>
      </c>
    </row>
    <row r="19" spans="1:4" x14ac:dyDescent="0.2">
      <c r="A19" s="128" t="s">
        <v>78</v>
      </c>
      <c r="B19" s="129" t="s">
        <v>28</v>
      </c>
      <c r="C19" s="12" t="s">
        <v>400</v>
      </c>
      <c r="D19" s="12">
        <v>-3.65</v>
      </c>
    </row>
    <row r="20" spans="1:4" x14ac:dyDescent="0.2">
      <c r="A20" s="128" t="s">
        <v>78</v>
      </c>
      <c r="B20" s="129" t="s">
        <v>22</v>
      </c>
      <c r="C20" s="12" t="s">
        <v>401</v>
      </c>
      <c r="D20" s="12">
        <v>-1.1100000000000001</v>
      </c>
    </row>
    <row r="21" spans="1:4" x14ac:dyDescent="0.2">
      <c r="A21" s="128" t="s">
        <v>78</v>
      </c>
      <c r="B21" s="129" t="s">
        <v>3</v>
      </c>
      <c r="C21" s="12" t="s">
        <v>402</v>
      </c>
      <c r="D21" s="12">
        <v>-6.5</v>
      </c>
    </row>
    <row r="22" spans="1:4" x14ac:dyDescent="0.2">
      <c r="A22" s="128" t="s">
        <v>78</v>
      </c>
      <c r="B22" s="129" t="s">
        <v>28</v>
      </c>
      <c r="C22" s="12" t="s">
        <v>403</v>
      </c>
      <c r="D22" s="12">
        <v>-6.95</v>
      </c>
    </row>
    <row r="23" spans="1:4" x14ac:dyDescent="0.2">
      <c r="A23" s="128" t="s">
        <v>78</v>
      </c>
      <c r="B23" s="129" t="s">
        <v>9</v>
      </c>
      <c r="C23" s="12" t="s">
        <v>404</v>
      </c>
      <c r="D23" s="12">
        <v>-20</v>
      </c>
    </row>
    <row r="24" spans="1:4" x14ac:dyDescent="0.2">
      <c r="A24" s="128" t="s">
        <v>78</v>
      </c>
      <c r="B24" s="129" t="s">
        <v>22</v>
      </c>
      <c r="C24" s="12" t="s">
        <v>405</v>
      </c>
      <c r="D24" s="12">
        <v>-0.55000000000000004</v>
      </c>
    </row>
    <row r="25" spans="1:4" x14ac:dyDescent="0.2">
      <c r="A25" s="128" t="s">
        <v>78</v>
      </c>
      <c r="B25" s="129" t="s">
        <v>28</v>
      </c>
      <c r="C25" s="12" t="s">
        <v>406</v>
      </c>
      <c r="D25" s="12">
        <v>-6.95</v>
      </c>
    </row>
    <row r="26" spans="1:4" x14ac:dyDescent="0.2">
      <c r="A26" s="128" t="s">
        <v>78</v>
      </c>
      <c r="B26" s="129" t="s">
        <v>8</v>
      </c>
      <c r="C26" s="12" t="s">
        <v>407</v>
      </c>
      <c r="D26" s="12">
        <v>-48</v>
      </c>
    </row>
    <row r="27" spans="1:4" x14ac:dyDescent="0.2">
      <c r="A27" s="128" t="s">
        <v>78</v>
      </c>
      <c r="B27" s="129" t="s">
        <v>22</v>
      </c>
      <c r="C27" s="12" t="s">
        <v>408</v>
      </c>
      <c r="D27" s="12">
        <v>-0.05</v>
      </c>
    </row>
    <row r="28" spans="1:4" x14ac:dyDescent="0.2">
      <c r="A28" s="128" t="s">
        <v>78</v>
      </c>
      <c r="B28" s="129" t="s">
        <v>299</v>
      </c>
      <c r="C28" s="12" t="s">
        <v>382</v>
      </c>
      <c r="D28" s="12">
        <v>-7</v>
      </c>
    </row>
    <row r="29" spans="1:4" x14ac:dyDescent="0.2">
      <c r="A29" s="128" t="s">
        <v>78</v>
      </c>
      <c r="B29" s="129" t="s">
        <v>7</v>
      </c>
      <c r="C29" s="12" t="s">
        <v>409</v>
      </c>
      <c r="D29" s="12">
        <v>-2.5</v>
      </c>
    </row>
    <row r="30" spans="1:4" x14ac:dyDescent="0.2">
      <c r="A30" s="128" t="s">
        <v>78</v>
      </c>
      <c r="B30" s="129" t="s">
        <v>6</v>
      </c>
      <c r="C30" s="12" t="s">
        <v>410</v>
      </c>
      <c r="D30" s="12">
        <v>-12.99</v>
      </c>
    </row>
    <row r="31" spans="1:4" x14ac:dyDescent="0.2">
      <c r="A31" s="128" t="s">
        <v>78</v>
      </c>
      <c r="B31" s="129" t="s">
        <v>3</v>
      </c>
      <c r="C31" s="12" t="s">
        <v>411</v>
      </c>
      <c r="D31" s="12">
        <v>-11.51</v>
      </c>
    </row>
    <row r="32" spans="1:4" x14ac:dyDescent="0.2">
      <c r="A32" s="128" t="s">
        <v>78</v>
      </c>
      <c r="B32" s="129" t="s">
        <v>3</v>
      </c>
      <c r="C32" s="12" t="s">
        <v>412</v>
      </c>
      <c r="D32" s="12">
        <v>-12.04</v>
      </c>
    </row>
    <row r="33" spans="1:4" x14ac:dyDescent="0.2">
      <c r="A33" s="128" t="s">
        <v>78</v>
      </c>
      <c r="B33" s="129" t="s">
        <v>9</v>
      </c>
      <c r="C33" s="12" t="s">
        <v>413</v>
      </c>
      <c r="D33" s="12">
        <v>-2</v>
      </c>
    </row>
    <row r="34" spans="1:4" x14ac:dyDescent="0.2">
      <c r="A34" s="128" t="s">
        <v>78</v>
      </c>
      <c r="B34" s="129" t="s">
        <v>22</v>
      </c>
      <c r="C34" s="12" t="s">
        <v>414</v>
      </c>
      <c r="D34" s="12">
        <v>-2.08</v>
      </c>
    </row>
    <row r="35" spans="1:4" x14ac:dyDescent="0.2">
      <c r="A35" s="128" t="s">
        <v>78</v>
      </c>
      <c r="B35" s="129" t="s">
        <v>301</v>
      </c>
      <c r="C35" s="12" t="s">
        <v>415</v>
      </c>
      <c r="D35" s="12">
        <v>-50</v>
      </c>
    </row>
    <row r="36" spans="1:4" x14ac:dyDescent="0.2">
      <c r="A36" s="128" t="s">
        <v>78</v>
      </c>
      <c r="B36" s="129" t="s">
        <v>11</v>
      </c>
      <c r="C36" s="12" t="s">
        <v>416</v>
      </c>
      <c r="D36" s="12">
        <v>-2.66</v>
      </c>
    </row>
    <row r="37" spans="1:4" x14ac:dyDescent="0.2">
      <c r="A37" s="128" t="s">
        <v>78</v>
      </c>
      <c r="B37" s="129" t="s">
        <v>11</v>
      </c>
      <c r="C37" s="12" t="s">
        <v>417</v>
      </c>
      <c r="D37" s="12">
        <v>-5.87</v>
      </c>
    </row>
    <row r="38" spans="1:4" x14ac:dyDescent="0.2">
      <c r="A38" s="128" t="s">
        <v>78</v>
      </c>
      <c r="B38" s="129" t="s">
        <v>22</v>
      </c>
      <c r="C38" s="12" t="s">
        <v>418</v>
      </c>
      <c r="D38" s="12">
        <v>-0.47</v>
      </c>
    </row>
    <row r="39" spans="1:4" x14ac:dyDescent="0.2">
      <c r="A39" s="128" t="s">
        <v>78</v>
      </c>
      <c r="B39" s="129" t="s">
        <v>3</v>
      </c>
      <c r="C39" s="12" t="s">
        <v>419</v>
      </c>
      <c r="D39" s="12">
        <v>-28.19</v>
      </c>
    </row>
    <row r="40" spans="1:4" x14ac:dyDescent="0.2">
      <c r="A40" s="128" t="s">
        <v>78</v>
      </c>
      <c r="B40" s="129" t="s">
        <v>28</v>
      </c>
      <c r="C40" s="12" t="s">
        <v>420</v>
      </c>
      <c r="D40" s="12">
        <v>-6.49</v>
      </c>
    </row>
    <row r="41" spans="1:4" x14ac:dyDescent="0.2">
      <c r="A41" s="128" t="s">
        <v>78</v>
      </c>
      <c r="B41" s="129" t="s">
        <v>7</v>
      </c>
      <c r="C41" s="12" t="s">
        <v>421</v>
      </c>
      <c r="D41" s="12">
        <v>-2.65</v>
      </c>
    </row>
    <row r="42" spans="1:4" x14ac:dyDescent="0.2">
      <c r="A42" s="128" t="s">
        <v>78</v>
      </c>
      <c r="B42" s="129" t="s">
        <v>22</v>
      </c>
      <c r="C42" s="12" t="s">
        <v>422</v>
      </c>
      <c r="D42" s="12">
        <v>-1.67</v>
      </c>
    </row>
    <row r="43" spans="1:4" x14ac:dyDescent="0.2">
      <c r="A43" s="128" t="s">
        <v>78</v>
      </c>
      <c r="B43" s="129" t="s">
        <v>7</v>
      </c>
      <c r="C43" s="12" t="s">
        <v>423</v>
      </c>
      <c r="D43" s="12">
        <v>-2.2000000000000002</v>
      </c>
    </row>
    <row r="44" spans="1:4" x14ac:dyDescent="0.2">
      <c r="A44" s="128" t="s">
        <v>78</v>
      </c>
      <c r="B44" s="129" t="s">
        <v>28</v>
      </c>
      <c r="C44" s="12" t="s">
        <v>424</v>
      </c>
      <c r="D44" s="12">
        <v>-7.95</v>
      </c>
    </row>
    <row r="45" spans="1:4" x14ac:dyDescent="0.2">
      <c r="A45" s="128" t="s">
        <v>78</v>
      </c>
      <c r="B45" s="129" t="s">
        <v>299</v>
      </c>
      <c r="C45" s="12" t="s">
        <v>425</v>
      </c>
      <c r="D45" s="12">
        <v>-2.35</v>
      </c>
    </row>
    <row r="46" spans="1:4" x14ac:dyDescent="0.2">
      <c r="A46" s="128" t="s">
        <v>78</v>
      </c>
      <c r="B46" s="129" t="s">
        <v>299</v>
      </c>
      <c r="C46" s="12" t="s">
        <v>426</v>
      </c>
      <c r="D46" s="12">
        <v>-1.1000000000000001</v>
      </c>
    </row>
    <row r="47" spans="1:4" x14ac:dyDescent="0.2">
      <c r="A47" s="128" t="s">
        <v>78</v>
      </c>
      <c r="B47" s="129" t="s">
        <v>21</v>
      </c>
      <c r="C47" s="12" t="s">
        <v>427</v>
      </c>
      <c r="D47" s="12">
        <v>-75</v>
      </c>
    </row>
    <row r="48" spans="1:4" x14ac:dyDescent="0.2">
      <c r="A48" s="128" t="s">
        <v>78</v>
      </c>
      <c r="B48" s="129" t="s">
        <v>11</v>
      </c>
      <c r="C48" s="12" t="s">
        <v>428</v>
      </c>
      <c r="D48" s="12">
        <v>-4.66</v>
      </c>
    </row>
    <row r="49" spans="1:4" x14ac:dyDescent="0.2">
      <c r="A49" s="128" t="s">
        <v>78</v>
      </c>
      <c r="B49" s="129" t="s">
        <v>22</v>
      </c>
      <c r="C49" s="12" t="s">
        <v>429</v>
      </c>
      <c r="D49" s="12">
        <v>-2.74</v>
      </c>
    </row>
    <row r="50" spans="1:4" x14ac:dyDescent="0.2">
      <c r="A50" s="128" t="s">
        <v>78</v>
      </c>
      <c r="B50" s="129" t="s">
        <v>3</v>
      </c>
      <c r="C50" s="12" t="s">
        <v>430</v>
      </c>
      <c r="D50" s="12">
        <v>-11.04</v>
      </c>
    </row>
    <row r="51" spans="1:4" x14ac:dyDescent="0.2">
      <c r="A51" s="128" t="s">
        <v>78</v>
      </c>
      <c r="B51" s="129" t="s">
        <v>28</v>
      </c>
      <c r="C51" s="12" t="s">
        <v>431</v>
      </c>
      <c r="D51" s="12">
        <v>-3.65</v>
      </c>
    </row>
    <row r="52" spans="1:4" x14ac:dyDescent="0.2">
      <c r="A52" s="128" t="s">
        <v>78</v>
      </c>
      <c r="B52" s="129" t="s">
        <v>15</v>
      </c>
      <c r="C52" s="12" t="s">
        <v>432</v>
      </c>
      <c r="D52" s="12">
        <v>-21.84</v>
      </c>
    </row>
    <row r="53" spans="1:4" x14ac:dyDescent="0.2">
      <c r="A53" s="128" t="s">
        <v>78</v>
      </c>
      <c r="B53" s="129" t="s">
        <v>28</v>
      </c>
      <c r="C53" s="12" t="s">
        <v>125</v>
      </c>
      <c r="D53" s="12">
        <v>-3.65</v>
      </c>
    </row>
    <row r="54" spans="1:4" x14ac:dyDescent="0.2">
      <c r="A54" s="128" t="s">
        <v>78</v>
      </c>
      <c r="B54" s="129" t="s">
        <v>28</v>
      </c>
      <c r="C54" s="12" t="s">
        <v>126</v>
      </c>
      <c r="D54" s="12">
        <v>-5.95</v>
      </c>
    </row>
    <row r="55" spans="1:4" x14ac:dyDescent="0.2">
      <c r="A55" s="128" t="s">
        <v>78</v>
      </c>
      <c r="B55" s="129" t="s">
        <v>3</v>
      </c>
      <c r="C55" s="12" t="s">
        <v>127</v>
      </c>
      <c r="D55" s="12">
        <v>-11.09</v>
      </c>
    </row>
    <row r="56" spans="1:4" x14ac:dyDescent="0.2">
      <c r="A56" s="128" t="s">
        <v>78</v>
      </c>
      <c r="B56" s="129" t="s">
        <v>11</v>
      </c>
      <c r="C56" s="12" t="s">
        <v>128</v>
      </c>
      <c r="D56" s="12">
        <v>-5.36</v>
      </c>
    </row>
    <row r="57" spans="1:4" x14ac:dyDescent="0.2">
      <c r="A57" s="128" t="s">
        <v>78</v>
      </c>
      <c r="B57" s="129" t="s">
        <v>22</v>
      </c>
      <c r="C57" s="12" t="s">
        <v>129</v>
      </c>
      <c r="D57" s="12">
        <v>1.95</v>
      </c>
    </row>
    <row r="58" spans="1:4" x14ac:dyDescent="0.2">
      <c r="A58" s="128" t="s">
        <v>78</v>
      </c>
      <c r="B58" s="129" t="s">
        <v>3</v>
      </c>
      <c r="C58" s="12" t="s">
        <v>130</v>
      </c>
      <c r="D58" s="12">
        <v>-7.26</v>
      </c>
    </row>
    <row r="59" spans="1:4" x14ac:dyDescent="0.2">
      <c r="A59" s="128" t="s">
        <v>78</v>
      </c>
      <c r="B59" s="129" t="s">
        <v>3</v>
      </c>
      <c r="C59" s="12" t="s">
        <v>131</v>
      </c>
      <c r="D59" s="12">
        <v>12.63</v>
      </c>
    </row>
    <row r="60" spans="1:4" x14ac:dyDescent="0.2">
      <c r="A60" s="128" t="s">
        <v>78</v>
      </c>
      <c r="B60" s="129" t="s">
        <v>300</v>
      </c>
      <c r="C60" s="12" t="s">
        <v>132</v>
      </c>
      <c r="D60" s="12">
        <v>-4.0999999999999996</v>
      </c>
    </row>
    <row r="61" spans="1:4" x14ac:dyDescent="0.2">
      <c r="A61" s="128" t="s">
        <v>78</v>
      </c>
      <c r="B61" s="129" t="s">
        <v>28</v>
      </c>
      <c r="C61" s="12" t="s">
        <v>133</v>
      </c>
      <c r="D61" s="12">
        <v>-5.95</v>
      </c>
    </row>
    <row r="62" spans="1:4" x14ac:dyDescent="0.2">
      <c r="A62" s="128" t="s">
        <v>78</v>
      </c>
      <c r="B62" s="129" t="s">
        <v>299</v>
      </c>
      <c r="C62" s="12" t="s">
        <v>134</v>
      </c>
      <c r="D62" s="12">
        <v>-4.24</v>
      </c>
    </row>
    <row r="63" spans="1:4" x14ac:dyDescent="0.2">
      <c r="A63" s="128" t="s">
        <v>78</v>
      </c>
      <c r="B63" s="129" t="s">
        <v>22</v>
      </c>
      <c r="C63" s="12" t="s">
        <v>135</v>
      </c>
      <c r="D63" s="12">
        <v>2.82</v>
      </c>
    </row>
    <row r="64" spans="1:4" x14ac:dyDescent="0.2">
      <c r="A64" s="128" t="s">
        <v>78</v>
      </c>
      <c r="B64" s="129" t="s">
        <v>3</v>
      </c>
      <c r="C64" s="12" t="s">
        <v>136</v>
      </c>
      <c r="D64" s="12">
        <v>-12.67</v>
      </c>
    </row>
    <row r="65" spans="1:4" x14ac:dyDescent="0.2">
      <c r="A65" s="128" t="s">
        <v>78</v>
      </c>
      <c r="B65" s="129" t="s">
        <v>3</v>
      </c>
      <c r="C65" s="12" t="s">
        <v>137</v>
      </c>
      <c r="D65" s="12">
        <v>-11.33</v>
      </c>
    </row>
    <row r="66" spans="1:4" x14ac:dyDescent="0.2">
      <c r="A66" s="128" t="s">
        <v>78</v>
      </c>
      <c r="B66" s="129" t="s">
        <v>5</v>
      </c>
      <c r="C66" s="12" t="s">
        <v>138</v>
      </c>
      <c r="D66" s="12">
        <v>-9.83</v>
      </c>
    </row>
    <row r="67" spans="1:4" x14ac:dyDescent="0.2">
      <c r="A67" s="128" t="s">
        <v>78</v>
      </c>
      <c r="B67" s="129" t="s">
        <v>300</v>
      </c>
      <c r="C67" s="12" t="s">
        <v>139</v>
      </c>
      <c r="D67" s="12">
        <v>-4.0999999999999996</v>
      </c>
    </row>
    <row r="68" spans="1:4" x14ac:dyDescent="0.2">
      <c r="A68" s="128" t="s">
        <v>78</v>
      </c>
      <c r="B68" s="129" t="s">
        <v>3</v>
      </c>
      <c r="C68" s="12" t="s">
        <v>140</v>
      </c>
      <c r="D68" s="12">
        <v>-13.42</v>
      </c>
    </row>
    <row r="69" spans="1:4" x14ac:dyDescent="0.2">
      <c r="A69" s="128" t="s">
        <v>78</v>
      </c>
      <c r="B69" s="129" t="s">
        <v>3</v>
      </c>
      <c r="C69" s="12" t="s">
        <v>141</v>
      </c>
      <c r="D69" s="12">
        <v>-14.97</v>
      </c>
    </row>
    <row r="70" spans="1:4" x14ac:dyDescent="0.2">
      <c r="A70" s="128" t="s">
        <v>78</v>
      </c>
      <c r="B70" s="129" t="s">
        <v>3</v>
      </c>
      <c r="C70" s="12" t="s">
        <v>142</v>
      </c>
      <c r="D70" s="12">
        <v>-15.93</v>
      </c>
    </row>
    <row r="71" spans="1:4" x14ac:dyDescent="0.2">
      <c r="A71" s="128" t="s">
        <v>78</v>
      </c>
      <c r="B71" s="129" t="s">
        <v>5</v>
      </c>
      <c r="C71" s="12" t="s">
        <v>143</v>
      </c>
      <c r="D71" s="12">
        <v>-7.54</v>
      </c>
    </row>
    <row r="72" spans="1:4" x14ac:dyDescent="0.2">
      <c r="A72" s="128" t="s">
        <v>78</v>
      </c>
      <c r="B72" s="129" t="s">
        <v>4</v>
      </c>
      <c r="C72" s="12" t="s">
        <v>144</v>
      </c>
      <c r="D72" s="12">
        <v>-13.32</v>
      </c>
    </row>
    <row r="73" spans="1:4" x14ac:dyDescent="0.2">
      <c r="A73" s="128" t="s">
        <v>78</v>
      </c>
      <c r="B73" s="129" t="s">
        <v>9</v>
      </c>
      <c r="C73" s="12" t="s">
        <v>145</v>
      </c>
      <c r="D73" s="12">
        <v>-20</v>
      </c>
    </row>
    <row r="74" spans="1:4" x14ac:dyDescent="0.2">
      <c r="A74" s="128" t="s">
        <v>78</v>
      </c>
      <c r="B74" s="129" t="s">
        <v>9</v>
      </c>
      <c r="C74" s="12" t="s">
        <v>146</v>
      </c>
      <c r="D74" s="12">
        <v>-15</v>
      </c>
    </row>
    <row r="75" spans="1:4" x14ac:dyDescent="0.2">
      <c r="A75" s="128" t="s">
        <v>78</v>
      </c>
      <c r="B75" s="129" t="s">
        <v>22</v>
      </c>
      <c r="C75" s="12" t="s">
        <v>147</v>
      </c>
      <c r="D75" s="12">
        <v>-3.91</v>
      </c>
    </row>
    <row r="76" spans="1:4" x14ac:dyDescent="0.2">
      <c r="A76" s="128" t="s">
        <v>78</v>
      </c>
      <c r="B76" s="129" t="s">
        <v>11</v>
      </c>
      <c r="C76" s="12" t="s">
        <v>148</v>
      </c>
      <c r="D76" s="12">
        <v>-1.99</v>
      </c>
    </row>
    <row r="77" spans="1:4" x14ac:dyDescent="0.2">
      <c r="A77" s="128" t="s">
        <v>78</v>
      </c>
      <c r="B77" s="129" t="s">
        <v>22</v>
      </c>
      <c r="C77" s="12" t="s">
        <v>149</v>
      </c>
      <c r="D77" s="12">
        <v>-0.01</v>
      </c>
    </row>
    <row r="78" spans="1:4" x14ac:dyDescent="0.2">
      <c r="A78" s="128" t="s">
        <v>78</v>
      </c>
      <c r="B78" s="129" t="s">
        <v>28</v>
      </c>
      <c r="C78" s="12" t="s">
        <v>150</v>
      </c>
      <c r="D78" s="12">
        <v>-3.05</v>
      </c>
    </row>
    <row r="79" spans="1:4" x14ac:dyDescent="0.2">
      <c r="A79" s="128" t="s">
        <v>78</v>
      </c>
      <c r="B79" s="129" t="s">
        <v>301</v>
      </c>
      <c r="C79" s="12" t="s">
        <v>151</v>
      </c>
      <c r="D79" s="12">
        <v>-43.8</v>
      </c>
    </row>
    <row r="80" spans="1:4" x14ac:dyDescent="0.2">
      <c r="A80" s="128" t="s">
        <v>78</v>
      </c>
      <c r="B80" s="129" t="s">
        <v>22</v>
      </c>
      <c r="C80" s="12" t="s">
        <v>152</v>
      </c>
      <c r="D80" s="12">
        <v>-0.95</v>
      </c>
    </row>
    <row r="81" spans="1:4" x14ac:dyDescent="0.2">
      <c r="A81" s="128" t="s">
        <v>78</v>
      </c>
      <c r="B81" s="129" t="s">
        <v>3</v>
      </c>
      <c r="C81" s="12" t="s">
        <v>153</v>
      </c>
      <c r="D81" s="12">
        <v>-11.59</v>
      </c>
    </row>
    <row r="82" spans="1:4" x14ac:dyDescent="0.2">
      <c r="A82" s="128" t="s">
        <v>78</v>
      </c>
      <c r="B82" s="129" t="s">
        <v>28</v>
      </c>
      <c r="C82" s="12" t="s">
        <v>154</v>
      </c>
      <c r="D82" s="12">
        <v>-3.65</v>
      </c>
    </row>
    <row r="83" spans="1:4" x14ac:dyDescent="0.2">
      <c r="A83" s="128" t="s">
        <v>78</v>
      </c>
      <c r="B83" s="129" t="s">
        <v>28</v>
      </c>
      <c r="C83" s="12" t="s">
        <v>155</v>
      </c>
      <c r="D83" s="12">
        <v>-5.95</v>
      </c>
    </row>
    <row r="84" spans="1:4" x14ac:dyDescent="0.2">
      <c r="A84" s="128" t="s">
        <v>78</v>
      </c>
      <c r="B84" s="129" t="s">
        <v>5</v>
      </c>
      <c r="C84" s="12" t="s">
        <v>156</v>
      </c>
      <c r="D84" s="12">
        <v>-13.39</v>
      </c>
    </row>
    <row r="85" spans="1:4" x14ac:dyDescent="0.2">
      <c r="A85" s="128" t="s">
        <v>78</v>
      </c>
      <c r="B85" s="129" t="s">
        <v>22</v>
      </c>
      <c r="C85" s="12" t="s">
        <v>157</v>
      </c>
      <c r="D85" s="12">
        <v>-1.42</v>
      </c>
    </row>
    <row r="86" spans="1:4" x14ac:dyDescent="0.2">
      <c r="A86" s="128" t="s">
        <v>184</v>
      </c>
      <c r="B86" s="129" t="s">
        <v>11</v>
      </c>
      <c r="C86" s="12" t="s">
        <v>158</v>
      </c>
      <c r="D86" s="12">
        <v>-3.42</v>
      </c>
    </row>
    <row r="87" spans="1:4" x14ac:dyDescent="0.2">
      <c r="A87" s="128" t="s">
        <v>184</v>
      </c>
      <c r="B87" s="129" t="s">
        <v>300</v>
      </c>
      <c r="C87" s="12" t="s">
        <v>159</v>
      </c>
      <c r="D87" s="12">
        <v>-4.0999999999999996</v>
      </c>
    </row>
    <row r="88" spans="1:4" x14ac:dyDescent="0.2">
      <c r="A88" s="128" t="s">
        <v>184</v>
      </c>
      <c r="B88" s="129" t="s">
        <v>5</v>
      </c>
      <c r="C88" s="12" t="s">
        <v>160</v>
      </c>
      <c r="D88" s="12">
        <v>-8.4499999999999993</v>
      </c>
    </row>
    <row r="89" spans="1:4" x14ac:dyDescent="0.2">
      <c r="A89" s="128" t="s">
        <v>184</v>
      </c>
      <c r="B89" s="129" t="s">
        <v>301</v>
      </c>
      <c r="C89" s="12" t="s">
        <v>161</v>
      </c>
      <c r="D89" s="12">
        <v>-150</v>
      </c>
    </row>
    <row r="90" spans="1:4" x14ac:dyDescent="0.2">
      <c r="A90" s="128" t="s">
        <v>184</v>
      </c>
      <c r="B90" s="129" t="s">
        <v>26</v>
      </c>
      <c r="C90" s="12" t="s">
        <v>162</v>
      </c>
      <c r="D90" s="12">
        <v>-43.68</v>
      </c>
    </row>
    <row r="91" spans="1:4" x14ac:dyDescent="0.2">
      <c r="A91" s="128" t="s">
        <v>184</v>
      </c>
      <c r="B91" s="129" t="s">
        <v>301</v>
      </c>
      <c r="C91" s="12" t="s">
        <v>163</v>
      </c>
      <c r="D91" s="12">
        <v>-50</v>
      </c>
    </row>
    <row r="92" spans="1:4" x14ac:dyDescent="0.2">
      <c r="A92" s="128" t="s">
        <v>184</v>
      </c>
      <c r="B92" s="129" t="s">
        <v>22</v>
      </c>
      <c r="C92" s="12" t="s">
        <v>164</v>
      </c>
      <c r="D92" s="12">
        <v>-2.35</v>
      </c>
    </row>
    <row r="93" spans="1:4" x14ac:dyDescent="0.2">
      <c r="A93" s="128" t="s">
        <v>184</v>
      </c>
      <c r="B93" s="129" t="s">
        <v>3</v>
      </c>
      <c r="C93" s="12" t="s">
        <v>165</v>
      </c>
      <c r="D93" s="12">
        <v>-10.82</v>
      </c>
    </row>
    <row r="94" spans="1:4" x14ac:dyDescent="0.2">
      <c r="A94" s="128" t="s">
        <v>184</v>
      </c>
      <c r="B94" s="129" t="s">
        <v>300</v>
      </c>
      <c r="C94" s="12" t="s">
        <v>166</v>
      </c>
      <c r="D94" s="12">
        <v>-4.0999999999999996</v>
      </c>
    </row>
    <row r="95" spans="1:4" x14ac:dyDescent="0.2">
      <c r="A95" s="128" t="s">
        <v>184</v>
      </c>
      <c r="B95" s="129" t="s">
        <v>28</v>
      </c>
      <c r="C95" s="12" t="s">
        <v>167</v>
      </c>
      <c r="D95" s="12">
        <v>-5.95</v>
      </c>
    </row>
    <row r="96" spans="1:4" x14ac:dyDescent="0.2">
      <c r="A96" s="128" t="s">
        <v>184</v>
      </c>
      <c r="B96" s="129" t="s">
        <v>3</v>
      </c>
      <c r="C96" s="12" t="s">
        <v>168</v>
      </c>
      <c r="D96" s="12">
        <v>-18.3</v>
      </c>
    </row>
    <row r="97" spans="1:4" x14ac:dyDescent="0.2">
      <c r="A97" s="128" t="s">
        <v>184</v>
      </c>
      <c r="B97" s="129" t="s">
        <v>300</v>
      </c>
      <c r="C97" s="12" t="s">
        <v>169</v>
      </c>
      <c r="D97" s="12">
        <v>-8.27</v>
      </c>
    </row>
    <row r="98" spans="1:4" x14ac:dyDescent="0.2">
      <c r="A98" s="128" t="s">
        <v>184</v>
      </c>
      <c r="B98" s="129" t="s">
        <v>15</v>
      </c>
      <c r="C98" s="12" t="s">
        <v>170</v>
      </c>
      <c r="D98" s="12">
        <v>-15.25</v>
      </c>
    </row>
    <row r="99" spans="1:4" x14ac:dyDescent="0.2">
      <c r="A99" s="128" t="s">
        <v>184</v>
      </c>
      <c r="B99" s="129" t="s">
        <v>5</v>
      </c>
      <c r="C99" s="12" t="s">
        <v>171</v>
      </c>
      <c r="D99" s="12">
        <v>-32.07</v>
      </c>
    </row>
    <row r="100" spans="1:4" x14ac:dyDescent="0.2">
      <c r="A100" s="128" t="s">
        <v>184</v>
      </c>
      <c r="B100" s="129" t="s">
        <v>299</v>
      </c>
      <c r="C100" s="12" t="s">
        <v>172</v>
      </c>
      <c r="D100" s="12">
        <v>-4.24</v>
      </c>
    </row>
    <row r="101" spans="1:4" x14ac:dyDescent="0.2">
      <c r="A101" s="128" t="s">
        <v>184</v>
      </c>
      <c r="B101" s="129" t="s">
        <v>9</v>
      </c>
      <c r="C101" s="12" t="s">
        <v>173</v>
      </c>
      <c r="D101" s="12">
        <v>-15</v>
      </c>
    </row>
    <row r="102" spans="1:4" x14ac:dyDescent="0.2">
      <c r="A102" s="128" t="s">
        <v>184</v>
      </c>
      <c r="B102" s="129" t="s">
        <v>22</v>
      </c>
      <c r="C102" s="12" t="s">
        <v>174</v>
      </c>
      <c r="D102" s="12">
        <v>-5</v>
      </c>
    </row>
    <row r="103" spans="1:4" x14ac:dyDescent="0.2">
      <c r="A103" s="128" t="s">
        <v>184</v>
      </c>
      <c r="B103" s="129" t="s">
        <v>28</v>
      </c>
      <c r="C103" s="12" t="s">
        <v>175</v>
      </c>
      <c r="D103" s="12">
        <v>-6.95</v>
      </c>
    </row>
    <row r="104" spans="1:4" x14ac:dyDescent="0.2">
      <c r="A104" s="128" t="s">
        <v>184</v>
      </c>
      <c r="B104" s="129" t="s">
        <v>7</v>
      </c>
      <c r="C104" s="12" t="s">
        <v>176</v>
      </c>
      <c r="D104" s="12">
        <v>-2.5</v>
      </c>
    </row>
    <row r="105" spans="1:4" x14ac:dyDescent="0.2">
      <c r="A105" s="128" t="s">
        <v>184</v>
      </c>
      <c r="B105" s="129" t="s">
        <v>7</v>
      </c>
      <c r="C105" s="12" t="s">
        <v>177</v>
      </c>
      <c r="D105" s="12">
        <v>-1.1499999999999999</v>
      </c>
    </row>
    <row r="106" spans="1:4" x14ac:dyDescent="0.2">
      <c r="A106" s="128" t="s">
        <v>184</v>
      </c>
      <c r="B106" s="129" t="s">
        <v>299</v>
      </c>
      <c r="C106" s="12" t="s">
        <v>178</v>
      </c>
      <c r="D106" s="12">
        <v>-1.6</v>
      </c>
    </row>
    <row r="107" spans="1:4" x14ac:dyDescent="0.2">
      <c r="A107" s="128" t="s">
        <v>184</v>
      </c>
      <c r="B107" s="129" t="s">
        <v>299</v>
      </c>
      <c r="C107" s="12" t="s">
        <v>179</v>
      </c>
      <c r="D107" s="12">
        <v>-2.35</v>
      </c>
    </row>
    <row r="108" spans="1:4" x14ac:dyDescent="0.2">
      <c r="A108" s="128" t="s">
        <v>184</v>
      </c>
      <c r="B108" s="129" t="s">
        <v>4</v>
      </c>
      <c r="C108" s="12" t="s">
        <v>181</v>
      </c>
      <c r="D108" s="12">
        <v>-3.54</v>
      </c>
    </row>
    <row r="109" spans="1:4" x14ac:dyDescent="0.2">
      <c r="A109" s="128" t="s">
        <v>184</v>
      </c>
      <c r="B109" s="129" t="s">
        <v>22</v>
      </c>
      <c r="C109" s="12" t="s">
        <v>182</v>
      </c>
      <c r="D109" s="12">
        <v>-2.91</v>
      </c>
    </row>
    <row r="110" spans="1:4" x14ac:dyDescent="0.2">
      <c r="A110" s="128" t="s">
        <v>184</v>
      </c>
      <c r="B110" s="129" t="s">
        <v>28</v>
      </c>
      <c r="C110" s="12" t="s">
        <v>183</v>
      </c>
      <c r="D110" s="12">
        <v>-3.65</v>
      </c>
    </row>
    <row r="111" spans="1:4" x14ac:dyDescent="0.2">
      <c r="A111" s="128" t="s">
        <v>185</v>
      </c>
      <c r="B111" s="129" t="s">
        <v>299</v>
      </c>
      <c r="C111" s="12" t="s">
        <v>180</v>
      </c>
      <c r="D111" s="12">
        <v>-1.6</v>
      </c>
    </row>
    <row r="112" spans="1:4" x14ac:dyDescent="0.2">
      <c r="A112" s="128" t="s">
        <v>185</v>
      </c>
      <c r="B112" s="129" t="s">
        <v>11</v>
      </c>
      <c r="C112" s="12" t="s">
        <v>186</v>
      </c>
      <c r="D112" s="12">
        <v>-8.14</v>
      </c>
    </row>
    <row r="113" spans="1:4" x14ac:dyDescent="0.2">
      <c r="A113" s="128" t="s">
        <v>185</v>
      </c>
      <c r="B113" s="129" t="s">
        <v>22</v>
      </c>
      <c r="C113" s="12" t="s">
        <v>187</v>
      </c>
      <c r="D113" s="12">
        <v>-1.61</v>
      </c>
    </row>
    <row r="114" spans="1:4" x14ac:dyDescent="0.2">
      <c r="A114" s="128" t="s">
        <v>185</v>
      </c>
      <c r="B114" s="129" t="s">
        <v>28</v>
      </c>
      <c r="C114" s="12" t="s">
        <v>188</v>
      </c>
      <c r="D114" s="12">
        <v>-7.45</v>
      </c>
    </row>
    <row r="115" spans="1:4" x14ac:dyDescent="0.2">
      <c r="A115" s="128" t="s">
        <v>185</v>
      </c>
      <c r="B115" s="129" t="s">
        <v>22</v>
      </c>
      <c r="C115" s="12" t="s">
        <v>189</v>
      </c>
      <c r="D115" s="12">
        <v>-0.55000000000000004</v>
      </c>
    </row>
    <row r="116" spans="1:4" x14ac:dyDescent="0.2">
      <c r="A116" s="128" t="s">
        <v>185</v>
      </c>
      <c r="B116" s="129" t="s">
        <v>300</v>
      </c>
      <c r="C116" s="12" t="s">
        <v>190</v>
      </c>
      <c r="D116" s="12">
        <v>-5.4</v>
      </c>
    </row>
    <row r="117" spans="1:4" x14ac:dyDescent="0.2">
      <c r="A117" s="128" t="s">
        <v>185</v>
      </c>
      <c r="B117" s="129" t="s">
        <v>3</v>
      </c>
      <c r="C117" s="12" t="s">
        <v>191</v>
      </c>
      <c r="D117" s="12">
        <v>-13.11</v>
      </c>
    </row>
    <row r="118" spans="1:4" x14ac:dyDescent="0.2">
      <c r="A118" s="128" t="s">
        <v>185</v>
      </c>
      <c r="B118" s="129" t="s">
        <v>28</v>
      </c>
      <c r="C118" s="12" t="s">
        <v>192</v>
      </c>
      <c r="D118" s="12">
        <v>-10.199999999999999</v>
      </c>
    </row>
    <row r="119" spans="1:4" x14ac:dyDescent="0.2">
      <c r="A119" s="128" t="s">
        <v>185</v>
      </c>
      <c r="B119" s="129" t="s">
        <v>3</v>
      </c>
      <c r="C119" s="12" t="s">
        <v>193</v>
      </c>
      <c r="D119" s="12">
        <v>-6.42</v>
      </c>
    </row>
    <row r="120" spans="1:4" x14ac:dyDescent="0.2">
      <c r="A120" s="128" t="s">
        <v>185</v>
      </c>
      <c r="B120" s="129" t="s">
        <v>15</v>
      </c>
      <c r="C120" s="12" t="s">
        <v>194</v>
      </c>
      <c r="D120" s="12">
        <v>-141.69999999999999</v>
      </c>
    </row>
    <row r="121" spans="1:4" x14ac:dyDescent="0.2">
      <c r="A121" s="128" t="s">
        <v>185</v>
      </c>
      <c r="B121" s="129" t="s">
        <v>4</v>
      </c>
      <c r="C121" s="12" t="s">
        <v>195</v>
      </c>
      <c r="D121" s="12">
        <v>-103.2</v>
      </c>
    </row>
    <row r="122" spans="1:4" x14ac:dyDescent="0.2">
      <c r="A122" s="128" t="s">
        <v>185</v>
      </c>
      <c r="B122" s="129" t="s">
        <v>22</v>
      </c>
      <c r="C122" s="12" t="s">
        <v>196</v>
      </c>
      <c r="D122" s="12">
        <v>-3.97</v>
      </c>
    </row>
    <row r="123" spans="1:4" x14ac:dyDescent="0.2">
      <c r="A123" s="128" t="s">
        <v>185</v>
      </c>
      <c r="B123" s="129" t="s">
        <v>3</v>
      </c>
      <c r="C123" s="12" t="s">
        <v>197</v>
      </c>
      <c r="D123" s="12">
        <v>-10.38</v>
      </c>
    </row>
    <row r="124" spans="1:4" x14ac:dyDescent="0.2">
      <c r="A124" s="128" t="s">
        <v>185</v>
      </c>
      <c r="B124" s="129" t="s">
        <v>28</v>
      </c>
      <c r="C124" s="12" t="s">
        <v>198</v>
      </c>
      <c r="D124" s="12">
        <v>-7</v>
      </c>
    </row>
    <row r="125" spans="1:4" x14ac:dyDescent="0.2">
      <c r="A125" s="128" t="s">
        <v>185</v>
      </c>
      <c r="B125" s="129" t="s">
        <v>3</v>
      </c>
      <c r="C125" s="12" t="s">
        <v>199</v>
      </c>
      <c r="D125" s="12">
        <v>-6.11</v>
      </c>
    </row>
    <row r="126" spans="1:4" x14ac:dyDescent="0.2">
      <c r="A126" s="128" t="s">
        <v>185</v>
      </c>
      <c r="B126" s="129" t="s">
        <v>3</v>
      </c>
      <c r="C126" s="12" t="s">
        <v>200</v>
      </c>
      <c r="D126" s="12">
        <v>-15.72</v>
      </c>
    </row>
    <row r="127" spans="1:4" x14ac:dyDescent="0.2">
      <c r="A127" s="128" t="s">
        <v>185</v>
      </c>
      <c r="B127" s="129" t="s">
        <v>13</v>
      </c>
      <c r="C127" s="12" t="s">
        <v>201</v>
      </c>
      <c r="D127" s="12">
        <v>-22.51</v>
      </c>
    </row>
    <row r="128" spans="1:4" x14ac:dyDescent="0.2">
      <c r="A128" s="128" t="s">
        <v>185</v>
      </c>
      <c r="B128" s="129" t="s">
        <v>3</v>
      </c>
      <c r="C128" s="12" t="s">
        <v>202</v>
      </c>
      <c r="D128" s="12">
        <v>-10.67</v>
      </c>
    </row>
    <row r="129" spans="1:4" x14ac:dyDescent="0.2">
      <c r="A129" s="128" t="s">
        <v>185</v>
      </c>
      <c r="B129" s="129" t="s">
        <v>27</v>
      </c>
      <c r="C129" s="12" t="s">
        <v>203</v>
      </c>
      <c r="D129" s="12">
        <v>-16.690000000000001</v>
      </c>
    </row>
    <row r="130" spans="1:4" x14ac:dyDescent="0.2">
      <c r="A130" s="128" t="s">
        <v>185</v>
      </c>
      <c r="B130" s="129" t="s">
        <v>26</v>
      </c>
      <c r="C130" s="12" t="s">
        <v>204</v>
      </c>
      <c r="D130" s="12">
        <v>-22.28</v>
      </c>
    </row>
    <row r="131" spans="1:4" x14ac:dyDescent="0.2">
      <c r="A131" s="128" t="s">
        <v>185</v>
      </c>
      <c r="B131" s="129" t="s">
        <v>26</v>
      </c>
      <c r="C131" s="12" t="s">
        <v>205</v>
      </c>
      <c r="D131" s="12">
        <v>-25.6</v>
      </c>
    </row>
    <row r="132" spans="1:4" x14ac:dyDescent="0.2">
      <c r="A132" s="128" t="s">
        <v>185</v>
      </c>
      <c r="B132" s="129" t="s">
        <v>4</v>
      </c>
      <c r="C132" s="12" t="s">
        <v>206</v>
      </c>
      <c r="D132" s="12">
        <v>-7.65</v>
      </c>
    </row>
    <row r="133" spans="1:4" x14ac:dyDescent="0.2">
      <c r="A133" s="128" t="s">
        <v>185</v>
      </c>
      <c r="B133" s="129" t="s">
        <v>299</v>
      </c>
      <c r="C133" s="12" t="s">
        <v>207</v>
      </c>
      <c r="D133" s="12">
        <v>-3.52</v>
      </c>
    </row>
    <row r="134" spans="1:4" x14ac:dyDescent="0.2">
      <c r="A134" s="128" t="s">
        <v>185</v>
      </c>
      <c r="B134" s="129" t="s">
        <v>22</v>
      </c>
      <c r="C134" s="12" t="s">
        <v>208</v>
      </c>
      <c r="D134" s="12">
        <v>-4.87</v>
      </c>
    </row>
    <row r="135" spans="1:4" x14ac:dyDescent="0.2">
      <c r="A135" s="128" t="s">
        <v>185</v>
      </c>
      <c r="B135" s="129" t="s">
        <v>8</v>
      </c>
      <c r="C135" s="12" t="s">
        <v>209</v>
      </c>
      <c r="D135" s="12">
        <v>-8.76</v>
      </c>
    </row>
    <row r="136" spans="1:4" x14ac:dyDescent="0.2">
      <c r="A136" s="128" t="s">
        <v>185</v>
      </c>
      <c r="B136" s="129" t="s">
        <v>7</v>
      </c>
      <c r="C136" s="12" t="s">
        <v>210</v>
      </c>
      <c r="D136" s="12">
        <v>-2.0499999999999998</v>
      </c>
    </row>
    <row r="137" spans="1:4" x14ac:dyDescent="0.2">
      <c r="A137" s="128" t="s">
        <v>185</v>
      </c>
      <c r="B137" s="129" t="s">
        <v>28</v>
      </c>
      <c r="C137" s="12" t="s">
        <v>211</v>
      </c>
      <c r="D137" s="12">
        <v>-5.95</v>
      </c>
    </row>
    <row r="138" spans="1:4" x14ac:dyDescent="0.2">
      <c r="A138" s="128" t="s">
        <v>185</v>
      </c>
      <c r="B138" s="129" t="s">
        <v>3</v>
      </c>
      <c r="C138" s="12" t="s">
        <v>212</v>
      </c>
      <c r="D138" s="12">
        <v>-6.95</v>
      </c>
    </row>
    <row r="139" spans="1:4" x14ac:dyDescent="0.2">
      <c r="A139" s="128" t="s">
        <v>185</v>
      </c>
      <c r="B139" s="129" t="s">
        <v>11</v>
      </c>
      <c r="C139" s="12" t="s">
        <v>213</v>
      </c>
      <c r="D139" s="12">
        <v>-2.59</v>
      </c>
    </row>
    <row r="140" spans="1:4" x14ac:dyDescent="0.2">
      <c r="A140" s="128" t="s">
        <v>185</v>
      </c>
      <c r="B140" s="129" t="s">
        <v>22</v>
      </c>
      <c r="C140" s="12" t="s">
        <v>214</v>
      </c>
      <c r="D140" s="12">
        <v>-1.7</v>
      </c>
    </row>
    <row r="141" spans="1:4" x14ac:dyDescent="0.2">
      <c r="A141" s="128" t="s">
        <v>185</v>
      </c>
      <c r="B141" s="129" t="s">
        <v>300</v>
      </c>
      <c r="C141" s="12" t="s">
        <v>215</v>
      </c>
      <c r="D141" s="12">
        <v>-4.0999999999999996</v>
      </c>
    </row>
    <row r="142" spans="1:4" x14ac:dyDescent="0.2">
      <c r="A142" s="128" t="s">
        <v>185</v>
      </c>
      <c r="B142" s="129" t="s">
        <v>6</v>
      </c>
      <c r="C142" s="12" t="s">
        <v>216</v>
      </c>
      <c r="D142" s="12">
        <v>-12.99</v>
      </c>
    </row>
    <row r="143" spans="1:4" ht="16" customHeight="1" x14ac:dyDescent="0.2">
      <c r="A143" s="128" t="s">
        <v>185</v>
      </c>
      <c r="B143" s="129" t="s">
        <v>28</v>
      </c>
      <c r="C143" s="12" t="s">
        <v>217</v>
      </c>
      <c r="D143" s="12">
        <v>-7.45</v>
      </c>
    </row>
    <row r="144" spans="1:4" x14ac:dyDescent="0.2">
      <c r="A144" s="128" t="s">
        <v>185</v>
      </c>
      <c r="B144" s="129" t="s">
        <v>22</v>
      </c>
      <c r="C144" s="12" t="s">
        <v>218</v>
      </c>
      <c r="D144" s="12">
        <v>-1.46</v>
      </c>
    </row>
    <row r="145" spans="1:4" x14ac:dyDescent="0.2">
      <c r="A145" s="128" t="s">
        <v>185</v>
      </c>
      <c r="B145" s="129" t="s">
        <v>28</v>
      </c>
      <c r="C145" s="12" t="s">
        <v>219</v>
      </c>
      <c r="D145" s="12">
        <v>-3.65</v>
      </c>
    </row>
    <row r="146" spans="1:4" x14ac:dyDescent="0.2">
      <c r="A146" s="128" t="s">
        <v>185</v>
      </c>
      <c r="B146" s="129" t="s">
        <v>28</v>
      </c>
      <c r="C146" s="12" t="s">
        <v>220</v>
      </c>
      <c r="D146" s="12">
        <v>-5.95</v>
      </c>
    </row>
    <row r="147" spans="1:4" x14ac:dyDescent="0.2">
      <c r="A147" s="128" t="s">
        <v>185</v>
      </c>
      <c r="B147" s="129" t="s">
        <v>299</v>
      </c>
      <c r="C147" s="12" t="s">
        <v>221</v>
      </c>
      <c r="D147" s="12">
        <v>-4.07</v>
      </c>
    </row>
    <row r="148" spans="1:4" x14ac:dyDescent="0.2">
      <c r="A148" s="128" t="s">
        <v>185</v>
      </c>
      <c r="B148" s="129" t="s">
        <v>29</v>
      </c>
      <c r="C148" s="12" t="s">
        <v>222</v>
      </c>
      <c r="D148" s="12">
        <v>-92</v>
      </c>
    </row>
    <row r="149" spans="1:4" x14ac:dyDescent="0.2">
      <c r="A149" s="128" t="s">
        <v>185</v>
      </c>
      <c r="B149" s="129" t="s">
        <v>22</v>
      </c>
      <c r="C149" s="12" t="s">
        <v>223</v>
      </c>
      <c r="D149" s="12">
        <v>-1.33</v>
      </c>
    </row>
    <row r="150" spans="1:4" x14ac:dyDescent="0.2">
      <c r="A150" s="128" t="s">
        <v>185</v>
      </c>
      <c r="B150" s="129" t="s">
        <v>8</v>
      </c>
      <c r="C150" s="12" t="s">
        <v>224</v>
      </c>
      <c r="D150" s="12">
        <v>-14.98</v>
      </c>
    </row>
    <row r="151" spans="1:4" x14ac:dyDescent="0.2">
      <c r="A151" s="128" t="s">
        <v>185</v>
      </c>
      <c r="B151" s="129" t="s">
        <v>5</v>
      </c>
      <c r="C151" s="12" t="s">
        <v>225</v>
      </c>
      <c r="D151" s="12">
        <v>-19.059999999999999</v>
      </c>
    </row>
    <row r="152" spans="1:4" x14ac:dyDescent="0.2">
      <c r="A152" s="128" t="s">
        <v>185</v>
      </c>
      <c r="B152" s="129" t="s">
        <v>300</v>
      </c>
      <c r="C152" s="12" t="s">
        <v>226</v>
      </c>
      <c r="D152" s="12">
        <v>-4.25</v>
      </c>
    </row>
    <row r="153" spans="1:4" x14ac:dyDescent="0.2">
      <c r="A153" s="128" t="s">
        <v>185</v>
      </c>
      <c r="B153" s="129" t="s">
        <v>28</v>
      </c>
      <c r="C153" s="12" t="s">
        <v>227</v>
      </c>
      <c r="D153" s="12">
        <v>-6.95</v>
      </c>
    </row>
    <row r="154" spans="1:4" x14ac:dyDescent="0.2">
      <c r="A154" s="128" t="s">
        <v>185</v>
      </c>
      <c r="B154" s="129" t="s">
        <v>301</v>
      </c>
      <c r="C154" s="12" t="s">
        <v>228</v>
      </c>
      <c r="D154" s="12">
        <v>-200</v>
      </c>
    </row>
    <row r="155" spans="1:4" x14ac:dyDescent="0.2">
      <c r="A155" s="128" t="s">
        <v>185</v>
      </c>
      <c r="B155" s="129" t="s">
        <v>301</v>
      </c>
      <c r="C155" s="12" t="s">
        <v>229</v>
      </c>
      <c r="D155" s="12">
        <v>-100</v>
      </c>
    </row>
    <row r="156" spans="1:4" x14ac:dyDescent="0.2">
      <c r="A156" s="128" t="s">
        <v>185</v>
      </c>
      <c r="B156" s="129" t="s">
        <v>14</v>
      </c>
      <c r="C156" s="12" t="s">
        <v>230</v>
      </c>
      <c r="D156" s="12">
        <v>-10.86</v>
      </c>
    </row>
    <row r="157" spans="1:4" x14ac:dyDescent="0.2">
      <c r="A157" s="128" t="s">
        <v>185</v>
      </c>
      <c r="B157" s="129" t="s">
        <v>4</v>
      </c>
      <c r="C157" s="12" t="s">
        <v>231</v>
      </c>
      <c r="D157" s="12">
        <v>-10.91</v>
      </c>
    </row>
    <row r="158" spans="1:4" x14ac:dyDescent="0.2">
      <c r="A158" s="128" t="s">
        <v>185</v>
      </c>
      <c r="B158" s="129" t="s">
        <v>22</v>
      </c>
      <c r="C158" s="12" t="s">
        <v>232</v>
      </c>
      <c r="D158" s="12">
        <v>-2.14</v>
      </c>
    </row>
    <row r="159" spans="1:4" x14ac:dyDescent="0.2">
      <c r="A159" s="128" t="s">
        <v>185</v>
      </c>
      <c r="B159" s="129" t="s">
        <v>3</v>
      </c>
      <c r="C159" s="12" t="s">
        <v>233</v>
      </c>
      <c r="D159" s="12">
        <v>-13.27</v>
      </c>
    </row>
    <row r="160" spans="1:4" x14ac:dyDescent="0.2">
      <c r="A160" s="128" t="s">
        <v>185</v>
      </c>
      <c r="B160" s="129" t="s">
        <v>7</v>
      </c>
      <c r="C160" s="12" t="s">
        <v>234</v>
      </c>
      <c r="D160" s="12">
        <v>-2.8</v>
      </c>
    </row>
    <row r="161" spans="1:4" x14ac:dyDescent="0.2">
      <c r="A161" s="128" t="s">
        <v>185</v>
      </c>
      <c r="B161" s="129" t="s">
        <v>3</v>
      </c>
      <c r="C161" s="12" t="s">
        <v>235</v>
      </c>
      <c r="D161" s="12">
        <v>-15.7</v>
      </c>
    </row>
    <row r="162" spans="1:4" x14ac:dyDescent="0.2">
      <c r="A162" s="128" t="s">
        <v>185</v>
      </c>
      <c r="B162" s="129" t="s">
        <v>299</v>
      </c>
      <c r="C162" s="12" t="s">
        <v>236</v>
      </c>
      <c r="D162" s="12">
        <v>-4.24</v>
      </c>
    </row>
    <row r="163" spans="1:4" x14ac:dyDescent="0.2">
      <c r="A163" s="128" t="s">
        <v>185</v>
      </c>
      <c r="B163" s="129" t="s">
        <v>7</v>
      </c>
      <c r="C163" s="12" t="s">
        <v>237</v>
      </c>
      <c r="D163" s="12">
        <v>-2.35</v>
      </c>
    </row>
    <row r="164" spans="1:4" x14ac:dyDescent="0.2">
      <c r="A164" s="128" t="s">
        <v>185</v>
      </c>
      <c r="B164" s="129" t="s">
        <v>3</v>
      </c>
      <c r="C164" s="12" t="s">
        <v>238</v>
      </c>
      <c r="D164" s="12">
        <v>-7.79</v>
      </c>
    </row>
    <row r="165" spans="1:4" x14ac:dyDescent="0.2">
      <c r="A165" s="128" t="s">
        <v>185</v>
      </c>
      <c r="B165" s="129" t="s">
        <v>299</v>
      </c>
      <c r="C165" s="12" t="s">
        <v>239</v>
      </c>
      <c r="D165" s="12">
        <v>-2.29</v>
      </c>
    </row>
    <row r="166" spans="1:4" x14ac:dyDescent="0.2">
      <c r="A166" s="128" t="s">
        <v>185</v>
      </c>
      <c r="B166" s="129" t="s">
        <v>3</v>
      </c>
      <c r="C166" s="12" t="s">
        <v>240</v>
      </c>
      <c r="D166" s="12">
        <v>-14.62</v>
      </c>
    </row>
    <row r="167" spans="1:4" x14ac:dyDescent="0.2">
      <c r="A167" s="128" t="s">
        <v>185</v>
      </c>
      <c r="B167" s="129" t="s">
        <v>5</v>
      </c>
      <c r="C167" s="12" t="s">
        <v>241</v>
      </c>
      <c r="D167" s="12">
        <v>-19.84</v>
      </c>
    </row>
    <row r="168" spans="1:4" x14ac:dyDescent="0.2">
      <c r="A168" s="128" t="s">
        <v>185</v>
      </c>
      <c r="B168" s="129" t="s">
        <v>300</v>
      </c>
      <c r="C168" s="12" t="s">
        <v>242</v>
      </c>
      <c r="D168" s="12">
        <v>-10.6</v>
      </c>
    </row>
    <row r="169" spans="1:4" x14ac:dyDescent="0.2">
      <c r="A169" s="128" t="s">
        <v>185</v>
      </c>
      <c r="B169" s="129" t="s">
        <v>15</v>
      </c>
      <c r="C169" s="12" t="s">
        <v>243</v>
      </c>
      <c r="D169" s="12">
        <v>-3.75</v>
      </c>
    </row>
    <row r="170" spans="1:4" x14ac:dyDescent="0.2">
      <c r="A170" s="128" t="s">
        <v>185</v>
      </c>
      <c r="B170" s="129" t="s">
        <v>5</v>
      </c>
      <c r="C170" s="12" t="s">
        <v>244</v>
      </c>
      <c r="D170" s="12">
        <v>-16.87</v>
      </c>
    </row>
    <row r="171" spans="1:4" x14ac:dyDescent="0.2">
      <c r="A171" s="128" t="s">
        <v>185</v>
      </c>
      <c r="B171" s="129" t="s">
        <v>5</v>
      </c>
      <c r="C171" s="12" t="s">
        <v>245</v>
      </c>
      <c r="D171" s="12">
        <v>-17.579999999999998</v>
      </c>
    </row>
    <row r="172" spans="1:4" x14ac:dyDescent="0.2">
      <c r="A172" s="128" t="s">
        <v>185</v>
      </c>
      <c r="B172" s="129" t="s">
        <v>7</v>
      </c>
      <c r="C172" s="12" t="s">
        <v>246</v>
      </c>
      <c r="D172" s="12">
        <v>-1.6</v>
      </c>
    </row>
    <row r="173" spans="1:4" x14ac:dyDescent="0.2">
      <c r="A173" s="128" t="s">
        <v>185</v>
      </c>
      <c r="B173" s="129" t="s">
        <v>299</v>
      </c>
      <c r="C173" s="12" t="s">
        <v>247</v>
      </c>
      <c r="D173" s="12">
        <v>-8.08</v>
      </c>
    </row>
    <row r="174" spans="1:4" x14ac:dyDescent="0.2">
      <c r="A174" s="128" t="s">
        <v>185</v>
      </c>
      <c r="B174" s="129" t="s">
        <v>11</v>
      </c>
      <c r="C174" s="12" t="s">
        <v>248</v>
      </c>
      <c r="D174" s="12">
        <v>-5.36</v>
      </c>
    </row>
    <row r="175" spans="1:4" x14ac:dyDescent="0.2">
      <c r="A175" s="128" t="s">
        <v>185</v>
      </c>
      <c r="B175" s="129" t="s">
        <v>12</v>
      </c>
      <c r="C175" s="12" t="s">
        <v>249</v>
      </c>
      <c r="D175" s="12">
        <v>-10</v>
      </c>
    </row>
    <row r="176" spans="1:4" x14ac:dyDescent="0.2">
      <c r="A176" s="128" t="s">
        <v>185</v>
      </c>
      <c r="B176" s="129" t="s">
        <v>22</v>
      </c>
      <c r="C176" s="12" t="s">
        <v>250</v>
      </c>
      <c r="D176" s="12">
        <v>-7.48</v>
      </c>
    </row>
    <row r="177" spans="1:4" x14ac:dyDescent="0.2">
      <c r="A177" s="128" t="s">
        <v>251</v>
      </c>
      <c r="B177" s="129" t="s">
        <v>20</v>
      </c>
      <c r="C177" s="130" t="s">
        <v>252</v>
      </c>
      <c r="D177" s="12">
        <v>-30</v>
      </c>
    </row>
    <row r="178" spans="1:4" x14ac:dyDescent="0.2">
      <c r="A178" s="128" t="s">
        <v>251</v>
      </c>
      <c r="B178" s="129" t="s">
        <v>301</v>
      </c>
      <c r="C178" s="130" t="s">
        <v>253</v>
      </c>
      <c r="D178" s="43">
        <v>-1500</v>
      </c>
    </row>
    <row r="179" spans="1:4" x14ac:dyDescent="0.2">
      <c r="A179" s="128" t="s">
        <v>251</v>
      </c>
      <c r="B179" s="129" t="s">
        <v>7</v>
      </c>
      <c r="C179" s="130" t="s">
        <v>254</v>
      </c>
      <c r="D179" s="12">
        <v>-3.4</v>
      </c>
    </row>
    <row r="180" spans="1:4" x14ac:dyDescent="0.2">
      <c r="A180" s="128" t="s">
        <v>251</v>
      </c>
      <c r="B180" s="129" t="s">
        <v>28</v>
      </c>
      <c r="C180" s="130" t="s">
        <v>255</v>
      </c>
      <c r="D180" s="12">
        <v>-9.4</v>
      </c>
    </row>
    <row r="181" spans="1:4" x14ac:dyDescent="0.2">
      <c r="A181" s="128" t="s">
        <v>251</v>
      </c>
      <c r="B181" s="129" t="s">
        <v>3</v>
      </c>
      <c r="C181" s="130" t="s">
        <v>256</v>
      </c>
      <c r="D181" s="12">
        <v>-10.72</v>
      </c>
    </row>
    <row r="182" spans="1:4" x14ac:dyDescent="0.2">
      <c r="A182" s="128" t="s">
        <v>251</v>
      </c>
      <c r="B182" s="129" t="s">
        <v>13</v>
      </c>
      <c r="C182" s="130" t="s">
        <v>257</v>
      </c>
      <c r="D182" s="12">
        <v>16.37</v>
      </c>
    </row>
    <row r="183" spans="1:4" x14ac:dyDescent="0.2">
      <c r="A183" s="128" t="s">
        <v>251</v>
      </c>
      <c r="B183" s="129" t="s">
        <v>28</v>
      </c>
      <c r="C183" s="130" t="s">
        <v>258</v>
      </c>
      <c r="D183" s="12">
        <v>3.65</v>
      </c>
    </row>
    <row r="184" spans="1:4" x14ac:dyDescent="0.2">
      <c r="A184" s="128" t="s">
        <v>251</v>
      </c>
      <c r="B184" s="129" t="s">
        <v>300</v>
      </c>
      <c r="C184" s="130" t="s">
        <v>259</v>
      </c>
      <c r="D184" s="12">
        <v>-4.0999999999999996</v>
      </c>
    </row>
    <row r="185" spans="1:4" x14ac:dyDescent="0.2">
      <c r="A185" s="128" t="s">
        <v>251</v>
      </c>
      <c r="B185" s="129" t="s">
        <v>28</v>
      </c>
      <c r="C185" s="130" t="s">
        <v>260</v>
      </c>
      <c r="D185" s="12">
        <v>-1.8</v>
      </c>
    </row>
    <row r="186" spans="1:4" x14ac:dyDescent="0.2">
      <c r="A186" s="128" t="s">
        <v>251</v>
      </c>
      <c r="B186" s="129" t="s">
        <v>23</v>
      </c>
      <c r="C186" s="130" t="s">
        <v>261</v>
      </c>
      <c r="D186" s="12">
        <v>-80</v>
      </c>
    </row>
    <row r="187" spans="1:4" x14ac:dyDescent="0.2">
      <c r="A187" s="128" t="s">
        <v>251</v>
      </c>
      <c r="B187" s="129" t="s">
        <v>21</v>
      </c>
      <c r="C187" s="130" t="s">
        <v>262</v>
      </c>
      <c r="D187" s="12">
        <v>103</v>
      </c>
    </row>
    <row r="188" spans="1:4" x14ac:dyDescent="0.2">
      <c r="A188" s="128" t="s">
        <v>251</v>
      </c>
      <c r="B188" s="129" t="s">
        <v>301</v>
      </c>
      <c r="C188" s="130" t="s">
        <v>263</v>
      </c>
      <c r="D188" s="12">
        <v>400</v>
      </c>
    </row>
    <row r="189" spans="1:4" x14ac:dyDescent="0.2">
      <c r="A189" s="128" t="s">
        <v>251</v>
      </c>
      <c r="B189" s="129" t="s">
        <v>22</v>
      </c>
      <c r="C189" s="130" t="s">
        <v>264</v>
      </c>
      <c r="D189" s="12">
        <v>1.95</v>
      </c>
    </row>
    <row r="190" spans="1:4" x14ac:dyDescent="0.2">
      <c r="A190" s="128" t="s">
        <v>251</v>
      </c>
      <c r="B190" s="129" t="s">
        <v>11</v>
      </c>
      <c r="C190" s="130" t="s">
        <v>265</v>
      </c>
      <c r="D190" s="12">
        <v>6.06</v>
      </c>
    </row>
    <row r="191" spans="1:4" x14ac:dyDescent="0.2">
      <c r="A191" s="128" t="s">
        <v>251</v>
      </c>
      <c r="B191" s="129" t="s">
        <v>28</v>
      </c>
      <c r="C191" s="130" t="s">
        <v>266</v>
      </c>
      <c r="D191" s="12">
        <v>6.95</v>
      </c>
    </row>
    <row r="192" spans="1:4" x14ac:dyDescent="0.2">
      <c r="A192" s="128" t="s">
        <v>251</v>
      </c>
      <c r="B192" s="129" t="s">
        <v>8</v>
      </c>
      <c r="C192" s="130" t="s">
        <v>267</v>
      </c>
      <c r="D192" s="12">
        <v>11.99</v>
      </c>
    </row>
    <row r="193" spans="1:4" x14ac:dyDescent="0.2">
      <c r="A193" s="128" t="s">
        <v>251</v>
      </c>
      <c r="B193" s="129" t="s">
        <v>28</v>
      </c>
      <c r="C193" s="130" t="s">
        <v>268</v>
      </c>
      <c r="D193" s="12">
        <v>1.8</v>
      </c>
    </row>
    <row r="194" spans="1:4" x14ac:dyDescent="0.2">
      <c r="A194" s="128" t="s">
        <v>251</v>
      </c>
      <c r="B194" s="129" t="s">
        <v>23</v>
      </c>
      <c r="C194" s="130" t="s">
        <v>269</v>
      </c>
      <c r="D194" s="12">
        <v>2.25</v>
      </c>
    </row>
    <row r="195" spans="1:4" x14ac:dyDescent="0.2">
      <c r="A195" s="128" t="s">
        <v>251</v>
      </c>
      <c r="B195" s="129" t="s">
        <v>301</v>
      </c>
      <c r="C195" s="130" t="s">
        <v>270</v>
      </c>
      <c r="D195" s="12">
        <v>250</v>
      </c>
    </row>
    <row r="196" spans="1:4" x14ac:dyDescent="0.2">
      <c r="A196" s="128" t="s">
        <v>251</v>
      </c>
      <c r="B196" s="129" t="s">
        <v>22</v>
      </c>
      <c r="C196" s="130" t="s">
        <v>271</v>
      </c>
      <c r="D196" s="12">
        <v>1.79</v>
      </c>
    </row>
    <row r="197" spans="1:4" x14ac:dyDescent="0.2">
      <c r="A197" s="128" t="s">
        <v>251</v>
      </c>
      <c r="B197" s="129" t="s">
        <v>7</v>
      </c>
      <c r="C197" s="130" t="s">
        <v>272</v>
      </c>
      <c r="D197" s="12">
        <v>2.35</v>
      </c>
    </row>
    <row r="198" spans="1:4" x14ac:dyDescent="0.2">
      <c r="A198" s="128" t="s">
        <v>251</v>
      </c>
      <c r="B198" s="129" t="s">
        <v>300</v>
      </c>
      <c r="C198" s="130" t="s">
        <v>273</v>
      </c>
      <c r="D198" s="12">
        <v>4.0999999999999996</v>
      </c>
    </row>
    <row r="199" spans="1:4" x14ac:dyDescent="0.2">
      <c r="A199" s="128" t="s">
        <v>251</v>
      </c>
      <c r="B199" s="129" t="s">
        <v>6</v>
      </c>
      <c r="C199" s="130" t="s">
        <v>274</v>
      </c>
      <c r="D199" s="12">
        <v>12.99</v>
      </c>
    </row>
    <row r="200" spans="1:4" x14ac:dyDescent="0.2">
      <c r="A200" s="128" t="s">
        <v>251</v>
      </c>
      <c r="B200" s="129" t="s">
        <v>9</v>
      </c>
      <c r="C200" s="130" t="s">
        <v>275</v>
      </c>
      <c r="D200" s="12">
        <v>3.82</v>
      </c>
    </row>
    <row r="201" spans="1:4" x14ac:dyDescent="0.2">
      <c r="A201" s="128" t="s">
        <v>251</v>
      </c>
      <c r="B201" s="129" t="s">
        <v>3</v>
      </c>
      <c r="C201" s="130" t="s">
        <v>276</v>
      </c>
      <c r="D201" s="12">
        <v>6.95</v>
      </c>
    </row>
    <row r="202" spans="1:4" x14ac:dyDescent="0.2">
      <c r="A202" s="128" t="s">
        <v>251</v>
      </c>
      <c r="B202" s="129" t="s">
        <v>22</v>
      </c>
      <c r="C202" s="130" t="s">
        <v>277</v>
      </c>
      <c r="D202" s="12">
        <v>1</v>
      </c>
    </row>
    <row r="203" spans="1:4" x14ac:dyDescent="0.2">
      <c r="A203" s="128" t="s">
        <v>251</v>
      </c>
      <c r="B203" s="129" t="s">
        <v>28</v>
      </c>
      <c r="C203" s="130" t="s">
        <v>280</v>
      </c>
      <c r="D203" s="12">
        <v>3.65</v>
      </c>
    </row>
    <row r="204" spans="1:4" x14ac:dyDescent="0.2">
      <c r="A204" s="128" t="s">
        <v>251</v>
      </c>
      <c r="B204" s="129" t="s">
        <v>300</v>
      </c>
      <c r="C204" s="130" t="s">
        <v>281</v>
      </c>
      <c r="D204" s="12">
        <v>15.35</v>
      </c>
    </row>
    <row r="205" spans="1:4" x14ac:dyDescent="0.2">
      <c r="A205" s="128" t="s">
        <v>251</v>
      </c>
      <c r="B205" s="129" t="s">
        <v>22</v>
      </c>
      <c r="C205" s="130" t="s">
        <v>278</v>
      </c>
      <c r="D205" s="12">
        <v>3.85</v>
      </c>
    </row>
    <row r="206" spans="1:4" x14ac:dyDescent="0.2">
      <c r="A206" s="128" t="s">
        <v>251</v>
      </c>
      <c r="B206" s="129" t="s">
        <v>9</v>
      </c>
      <c r="C206" s="130" t="s">
        <v>279</v>
      </c>
      <c r="D206" s="12">
        <v>15</v>
      </c>
    </row>
    <row r="207" spans="1:4" x14ac:dyDescent="0.2">
      <c r="A207" s="128" t="s">
        <v>251</v>
      </c>
      <c r="B207" s="129" t="s">
        <v>11</v>
      </c>
      <c r="C207" s="130" t="s">
        <v>282</v>
      </c>
      <c r="D207" s="12">
        <v>2.2400000000000002</v>
      </c>
    </row>
    <row r="208" spans="1:4" x14ac:dyDescent="0.2">
      <c r="A208" s="128" t="s">
        <v>251</v>
      </c>
      <c r="B208" s="129" t="s">
        <v>5</v>
      </c>
      <c r="C208" s="130" t="s">
        <v>283</v>
      </c>
      <c r="D208" s="12">
        <v>7.6</v>
      </c>
    </row>
    <row r="209" spans="1:4" x14ac:dyDescent="0.2">
      <c r="A209" s="128" t="s">
        <v>251</v>
      </c>
      <c r="B209" s="129" t="s">
        <v>18</v>
      </c>
      <c r="C209" s="130" t="s">
        <v>284</v>
      </c>
      <c r="D209" s="12">
        <v>30.83</v>
      </c>
    </row>
    <row r="210" spans="1:4" x14ac:dyDescent="0.2">
      <c r="A210" s="128" t="s">
        <v>251</v>
      </c>
      <c r="B210" s="129" t="s">
        <v>9</v>
      </c>
      <c r="C210" s="130" t="s">
        <v>285</v>
      </c>
      <c r="D210" s="12">
        <v>13.75</v>
      </c>
    </row>
    <row r="211" spans="1:4" x14ac:dyDescent="0.2">
      <c r="A211" s="128" t="s">
        <v>251</v>
      </c>
      <c r="B211" s="129" t="s">
        <v>299</v>
      </c>
      <c r="C211" s="130" t="s">
        <v>286</v>
      </c>
      <c r="D211" s="12">
        <v>4.24</v>
      </c>
    </row>
    <row r="212" spans="1:4" x14ac:dyDescent="0.2">
      <c r="A212" s="128" t="s">
        <v>251</v>
      </c>
      <c r="B212" s="129" t="s">
        <v>12</v>
      </c>
      <c r="C212" s="130" t="s">
        <v>287</v>
      </c>
      <c r="D212" s="12">
        <v>15</v>
      </c>
    </row>
    <row r="213" spans="1:4" x14ac:dyDescent="0.2">
      <c r="A213" s="128" t="s">
        <v>251</v>
      </c>
      <c r="B213" s="129" t="s">
        <v>3</v>
      </c>
      <c r="C213" s="130" t="s">
        <v>288</v>
      </c>
      <c r="D213" s="12">
        <v>9.14</v>
      </c>
    </row>
    <row r="214" spans="1:4" x14ac:dyDescent="0.2">
      <c r="A214" s="128" t="s">
        <v>251</v>
      </c>
      <c r="B214" s="129" t="s">
        <v>7</v>
      </c>
      <c r="C214" s="130" t="s">
        <v>289</v>
      </c>
      <c r="D214" s="12">
        <v>1.45</v>
      </c>
    </row>
    <row r="215" spans="1:4" x14ac:dyDescent="0.2">
      <c r="A215" s="128" t="s">
        <v>251</v>
      </c>
      <c r="B215" s="129" t="s">
        <v>28</v>
      </c>
      <c r="C215" s="130" t="s">
        <v>290</v>
      </c>
      <c r="D215" s="12">
        <v>8.9</v>
      </c>
    </row>
    <row r="216" spans="1:4" x14ac:dyDescent="0.2">
      <c r="A216" s="128" t="s">
        <v>251</v>
      </c>
      <c r="B216" s="129" t="s">
        <v>9</v>
      </c>
      <c r="C216" s="130" t="s">
        <v>291</v>
      </c>
      <c r="D216" s="12">
        <v>50</v>
      </c>
    </row>
    <row r="217" spans="1:4" x14ac:dyDescent="0.2">
      <c r="A217" s="128" t="s">
        <v>251</v>
      </c>
      <c r="B217" s="129" t="s">
        <v>22</v>
      </c>
      <c r="C217" s="130" t="s">
        <v>292</v>
      </c>
      <c r="D217" s="12">
        <v>2.23</v>
      </c>
    </row>
    <row r="218" spans="1:4" x14ac:dyDescent="0.2">
      <c r="A218" s="128" t="s">
        <v>251</v>
      </c>
      <c r="B218" s="129" t="s">
        <v>299</v>
      </c>
      <c r="C218" s="130" t="s">
        <v>293</v>
      </c>
      <c r="D218" s="12">
        <v>2.23</v>
      </c>
    </row>
    <row r="219" spans="1:4" x14ac:dyDescent="0.2">
      <c r="A219" s="128" t="s">
        <v>251</v>
      </c>
      <c r="B219" s="129" t="s">
        <v>301</v>
      </c>
      <c r="C219" s="130" t="s">
        <v>294</v>
      </c>
      <c r="D219" s="12">
        <v>100</v>
      </c>
    </row>
    <row r="220" spans="1:4" x14ac:dyDescent="0.2">
      <c r="A220" s="128" t="s">
        <v>251</v>
      </c>
      <c r="B220" s="129" t="s">
        <v>4</v>
      </c>
      <c r="C220" s="130" t="s">
        <v>296</v>
      </c>
      <c r="D220" s="12">
        <v>89.56</v>
      </c>
    </row>
    <row r="221" spans="1:4" x14ac:dyDescent="0.2">
      <c r="A221" s="128" t="s">
        <v>251</v>
      </c>
      <c r="B221" s="129" t="s">
        <v>301</v>
      </c>
      <c r="C221" s="130" t="s">
        <v>297</v>
      </c>
      <c r="D221" s="12">
        <v>40</v>
      </c>
    </row>
    <row r="222" spans="1:4" x14ac:dyDescent="0.2">
      <c r="A222" s="128" t="s">
        <v>251</v>
      </c>
      <c r="B222" s="129" t="s">
        <v>299</v>
      </c>
      <c r="C222" s="130" t="s">
        <v>295</v>
      </c>
      <c r="D222" s="12">
        <v>-4.24</v>
      </c>
    </row>
    <row r="223" spans="1:4" x14ac:dyDescent="0.2">
      <c r="A223" s="128" t="s">
        <v>251</v>
      </c>
      <c r="B223" s="129" t="s">
        <v>7</v>
      </c>
      <c r="C223" s="130" t="s">
        <v>289</v>
      </c>
      <c r="D223" s="12">
        <v>2.65</v>
      </c>
    </row>
    <row r="224" spans="1:4" x14ac:dyDescent="0.2">
      <c r="A224" s="128" t="s">
        <v>324</v>
      </c>
      <c r="B224" s="129" t="s">
        <v>22</v>
      </c>
      <c r="C224" s="12" t="s">
        <v>325</v>
      </c>
      <c r="D224" s="12">
        <v>-1.59</v>
      </c>
    </row>
    <row r="225" spans="1:4" x14ac:dyDescent="0.2">
      <c r="A225" s="128" t="s">
        <v>324</v>
      </c>
      <c r="B225" s="129" t="s">
        <v>3</v>
      </c>
      <c r="C225" s="12" t="s">
        <v>326</v>
      </c>
      <c r="D225" s="12">
        <v>-11.34</v>
      </c>
    </row>
    <row r="226" spans="1:4" x14ac:dyDescent="0.2">
      <c r="A226" s="128" t="s">
        <v>324</v>
      </c>
      <c r="B226" s="129" t="s">
        <v>28</v>
      </c>
      <c r="C226" s="12" t="s">
        <v>327</v>
      </c>
      <c r="D226" s="12">
        <v>-7.45</v>
      </c>
    </row>
    <row r="227" spans="1:4" x14ac:dyDescent="0.2">
      <c r="A227" s="128" t="s">
        <v>324</v>
      </c>
      <c r="B227" s="129" t="s">
        <v>299</v>
      </c>
      <c r="C227" s="12" t="s">
        <v>328</v>
      </c>
      <c r="D227" s="12">
        <v>-5.93</v>
      </c>
    </row>
    <row r="228" spans="1:4" x14ac:dyDescent="0.2">
      <c r="A228" s="128" t="s">
        <v>324</v>
      </c>
      <c r="B228" s="129" t="s">
        <v>22</v>
      </c>
      <c r="C228" s="12" t="s">
        <v>329</v>
      </c>
      <c r="D228" s="12">
        <v>-1.28</v>
      </c>
    </row>
    <row r="229" spans="1:4" x14ac:dyDescent="0.2">
      <c r="A229" s="128" t="s">
        <v>324</v>
      </c>
      <c r="B229" s="129" t="s">
        <v>8</v>
      </c>
      <c r="C229" s="12" t="s">
        <v>330</v>
      </c>
      <c r="D229" s="12">
        <v>-186.92</v>
      </c>
    </row>
    <row r="230" spans="1:4" x14ac:dyDescent="0.2">
      <c r="A230" s="128" t="s">
        <v>324</v>
      </c>
      <c r="B230" s="129" t="s">
        <v>3</v>
      </c>
      <c r="C230" s="12" t="s">
        <v>331</v>
      </c>
      <c r="D230" s="12">
        <v>-9.32</v>
      </c>
    </row>
    <row r="231" spans="1:4" x14ac:dyDescent="0.2">
      <c r="A231" s="128" t="s">
        <v>324</v>
      </c>
      <c r="B231" s="129" t="s">
        <v>9</v>
      </c>
      <c r="C231" s="12" t="s">
        <v>332</v>
      </c>
      <c r="D231" s="12">
        <v>-10</v>
      </c>
    </row>
    <row r="232" spans="1:4" x14ac:dyDescent="0.2">
      <c r="A232" s="128" t="s">
        <v>324</v>
      </c>
      <c r="B232" s="129" t="s">
        <v>22</v>
      </c>
      <c r="C232" s="12" t="s">
        <v>333</v>
      </c>
      <c r="D232" s="12">
        <v>-0.76</v>
      </c>
    </row>
    <row r="233" spans="1:4" x14ac:dyDescent="0.2">
      <c r="A233" s="128" t="s">
        <v>324</v>
      </c>
      <c r="B233" s="129" t="s">
        <v>300</v>
      </c>
      <c r="C233" s="12" t="s">
        <v>334</v>
      </c>
      <c r="D233" s="12">
        <v>-4</v>
      </c>
    </row>
    <row r="234" spans="1:4" x14ac:dyDescent="0.2">
      <c r="A234" s="128" t="s">
        <v>324</v>
      </c>
      <c r="B234" s="129" t="s">
        <v>28</v>
      </c>
      <c r="C234" s="12" t="s">
        <v>335</v>
      </c>
      <c r="D234" s="12">
        <v>-6.95</v>
      </c>
    </row>
    <row r="235" spans="1:4" x14ac:dyDescent="0.2">
      <c r="A235" s="128" t="s">
        <v>324</v>
      </c>
      <c r="B235" s="129" t="s">
        <v>9</v>
      </c>
      <c r="C235" s="12" t="s">
        <v>337</v>
      </c>
      <c r="D235" s="12">
        <v>-10.27</v>
      </c>
    </row>
    <row r="236" spans="1:4" x14ac:dyDescent="0.2">
      <c r="A236" s="128" t="s">
        <v>324</v>
      </c>
      <c r="B236" s="129" t="s">
        <v>21</v>
      </c>
      <c r="C236" s="12" t="s">
        <v>336</v>
      </c>
      <c r="D236" s="12">
        <v>-63.02</v>
      </c>
    </row>
    <row r="237" spans="1:4" x14ac:dyDescent="0.2">
      <c r="A237" s="128" t="s">
        <v>324</v>
      </c>
      <c r="B237" s="129" t="s">
        <v>22</v>
      </c>
      <c r="C237" s="12" t="s">
        <v>338</v>
      </c>
      <c r="D237" s="12">
        <v>-0.78</v>
      </c>
    </row>
    <row r="238" spans="1:4" x14ac:dyDescent="0.2">
      <c r="A238" s="128" t="s">
        <v>324</v>
      </c>
      <c r="B238" s="129" t="s">
        <v>3</v>
      </c>
      <c r="C238" s="12" t="s">
        <v>339</v>
      </c>
      <c r="D238" s="12">
        <v>-8.94</v>
      </c>
    </row>
    <row r="239" spans="1:4" x14ac:dyDescent="0.2">
      <c r="A239" s="128" t="s">
        <v>324</v>
      </c>
      <c r="B239" s="129" t="s">
        <v>14</v>
      </c>
      <c r="C239" s="12" t="s">
        <v>340</v>
      </c>
      <c r="D239" s="12">
        <v>-10.55</v>
      </c>
    </row>
    <row r="240" spans="1:4" x14ac:dyDescent="0.2">
      <c r="A240" s="128" t="s">
        <v>324</v>
      </c>
      <c r="B240" s="129" t="s">
        <v>3</v>
      </c>
      <c r="C240" s="12" t="s">
        <v>341</v>
      </c>
      <c r="D240" s="12">
        <v>-10.75</v>
      </c>
    </row>
    <row r="241" spans="1:4" x14ac:dyDescent="0.2">
      <c r="A241" s="128" t="s">
        <v>324</v>
      </c>
      <c r="B241" s="129" t="s">
        <v>299</v>
      </c>
      <c r="C241" s="12" t="s">
        <v>342</v>
      </c>
      <c r="D241" s="12">
        <v>-20.09</v>
      </c>
    </row>
    <row r="242" spans="1:4" x14ac:dyDescent="0.2">
      <c r="A242" s="128" t="s">
        <v>324</v>
      </c>
      <c r="B242" s="129" t="s">
        <v>300</v>
      </c>
      <c r="C242" s="12" t="s">
        <v>343</v>
      </c>
      <c r="D242" s="12">
        <v>-4.92</v>
      </c>
    </row>
    <row r="243" spans="1:4" x14ac:dyDescent="0.2">
      <c r="A243" s="128" t="s">
        <v>324</v>
      </c>
      <c r="B243" s="129" t="s">
        <v>4</v>
      </c>
      <c r="C243" s="12" t="s">
        <v>344</v>
      </c>
      <c r="D243" s="12">
        <v>29.53</v>
      </c>
    </row>
    <row r="244" spans="1:4" x14ac:dyDescent="0.2">
      <c r="A244" s="128" t="s">
        <v>324</v>
      </c>
      <c r="B244" s="129" t="s">
        <v>4</v>
      </c>
      <c r="C244" s="12" t="s">
        <v>345</v>
      </c>
      <c r="D244" s="12">
        <v>-10.89</v>
      </c>
    </row>
    <row r="245" spans="1:4" x14ac:dyDescent="0.2">
      <c r="A245" s="128" t="s">
        <v>324</v>
      </c>
      <c r="B245" s="129" t="s">
        <v>13</v>
      </c>
      <c r="C245" s="12" t="s">
        <v>346</v>
      </c>
      <c r="D245" s="12">
        <v>-8.86</v>
      </c>
    </row>
    <row r="246" spans="1:4" x14ac:dyDescent="0.2">
      <c r="A246" s="128" t="s">
        <v>324</v>
      </c>
      <c r="B246" s="129" t="s">
        <v>9</v>
      </c>
      <c r="C246" s="12" t="s">
        <v>347</v>
      </c>
      <c r="D246" s="12">
        <v>-10</v>
      </c>
    </row>
    <row r="247" spans="1:4" x14ac:dyDescent="0.2">
      <c r="A247" s="128" t="s">
        <v>324</v>
      </c>
      <c r="B247" s="129" t="s">
        <v>22</v>
      </c>
      <c r="C247" s="12" t="s">
        <v>348</v>
      </c>
      <c r="D247" s="12">
        <v>-2.4700000000000002</v>
      </c>
    </row>
    <row r="248" spans="1:4" x14ac:dyDescent="0.2">
      <c r="A248" s="128" t="s">
        <v>324</v>
      </c>
      <c r="B248" s="129" t="s">
        <v>5</v>
      </c>
      <c r="C248" s="12" t="s">
        <v>349</v>
      </c>
      <c r="D248" s="12">
        <v>-10.9</v>
      </c>
    </row>
    <row r="249" spans="1:4" x14ac:dyDescent="0.2">
      <c r="A249" s="128" t="s">
        <v>324</v>
      </c>
      <c r="B249" s="129" t="s">
        <v>9</v>
      </c>
      <c r="C249" s="12" t="s">
        <v>350</v>
      </c>
      <c r="D249" s="12">
        <v>-14.69</v>
      </c>
    </row>
    <row r="250" spans="1:4" x14ac:dyDescent="0.2">
      <c r="A250" s="128" t="s">
        <v>324</v>
      </c>
      <c r="B250" s="129" t="s">
        <v>9</v>
      </c>
      <c r="C250" s="12" t="s">
        <v>351</v>
      </c>
      <c r="D250" s="12">
        <v>-11.72</v>
      </c>
    </row>
    <row r="251" spans="1:4" x14ac:dyDescent="0.2">
      <c r="A251" s="128" t="s">
        <v>324</v>
      </c>
      <c r="B251" s="129" t="s">
        <v>7</v>
      </c>
      <c r="C251" s="12" t="s">
        <v>352</v>
      </c>
      <c r="D251" s="12">
        <v>-2.2000000000000002</v>
      </c>
    </row>
    <row r="252" spans="1:4" x14ac:dyDescent="0.2">
      <c r="A252" s="128" t="s">
        <v>324</v>
      </c>
      <c r="B252" s="129" t="s">
        <v>28</v>
      </c>
      <c r="C252" s="12" t="s">
        <v>353</v>
      </c>
      <c r="D252" s="12">
        <v>-3.65</v>
      </c>
    </row>
    <row r="253" spans="1:4" x14ac:dyDescent="0.2">
      <c r="A253" s="128" t="s">
        <v>324</v>
      </c>
      <c r="B253" s="129" t="s">
        <v>3</v>
      </c>
      <c r="C253" s="12" t="s">
        <v>354</v>
      </c>
      <c r="D253" s="12">
        <v>-11.81</v>
      </c>
    </row>
    <row r="254" spans="1:4" x14ac:dyDescent="0.2">
      <c r="A254" s="128" t="s">
        <v>324</v>
      </c>
      <c r="B254" s="129" t="s">
        <v>22</v>
      </c>
      <c r="C254" s="12" t="s">
        <v>355</v>
      </c>
      <c r="D254" s="12">
        <v>-2.0299999999999998</v>
      </c>
    </row>
    <row r="255" spans="1:4" x14ac:dyDescent="0.2">
      <c r="A255" s="128" t="s">
        <v>324</v>
      </c>
      <c r="B255" s="129" t="s">
        <v>3</v>
      </c>
      <c r="C255" s="12" t="s">
        <v>356</v>
      </c>
      <c r="D255" s="12">
        <v>-4.9800000000000004</v>
      </c>
    </row>
    <row r="256" spans="1:4" x14ac:dyDescent="0.2">
      <c r="A256" s="128" t="s">
        <v>324</v>
      </c>
      <c r="B256" s="129" t="s">
        <v>8</v>
      </c>
      <c r="C256" s="12" t="s">
        <v>357</v>
      </c>
      <c r="D256" s="12">
        <v>-246</v>
      </c>
    </row>
    <row r="257" spans="1:4" x14ac:dyDescent="0.2">
      <c r="A257" s="128" t="s">
        <v>324</v>
      </c>
      <c r="B257" s="129" t="s">
        <v>22</v>
      </c>
      <c r="C257" s="12" t="s">
        <v>358</v>
      </c>
      <c r="D257" s="12">
        <v>-0.02</v>
      </c>
    </row>
    <row r="258" spans="1:4" x14ac:dyDescent="0.2">
      <c r="A258" s="128" t="s">
        <v>324</v>
      </c>
      <c r="B258" s="129" t="s">
        <v>5</v>
      </c>
      <c r="C258" s="12" t="s">
        <v>359</v>
      </c>
      <c r="D258" s="12">
        <v>-8.49</v>
      </c>
    </row>
    <row r="259" spans="1:4" x14ac:dyDescent="0.2">
      <c r="A259" s="128" t="s">
        <v>324</v>
      </c>
      <c r="B259" s="129" t="s">
        <v>6</v>
      </c>
      <c r="C259" s="12" t="s">
        <v>360</v>
      </c>
      <c r="D259" s="12">
        <v>-12.99</v>
      </c>
    </row>
    <row r="260" spans="1:4" x14ac:dyDescent="0.2">
      <c r="A260" s="128" t="s">
        <v>324</v>
      </c>
      <c r="B260" s="129" t="s">
        <v>22</v>
      </c>
      <c r="C260" s="12" t="s">
        <v>361</v>
      </c>
      <c r="D260" s="12">
        <v>-0.52</v>
      </c>
    </row>
    <row r="261" spans="1:4" x14ac:dyDescent="0.2">
      <c r="A261" s="128" t="s">
        <v>324</v>
      </c>
      <c r="B261" s="129" t="s">
        <v>3</v>
      </c>
      <c r="C261" s="12" t="s">
        <v>362</v>
      </c>
      <c r="D261" s="12">
        <v>-9.33</v>
      </c>
    </row>
    <row r="262" spans="1:4" x14ac:dyDescent="0.2">
      <c r="A262" s="128" t="s">
        <v>324</v>
      </c>
      <c r="B262" s="129" t="s">
        <v>3</v>
      </c>
      <c r="C262" s="12" t="s">
        <v>363</v>
      </c>
      <c r="D262" s="12">
        <v>-11.64</v>
      </c>
    </row>
    <row r="263" spans="1:4" x14ac:dyDescent="0.2">
      <c r="A263" s="128" t="s">
        <v>324</v>
      </c>
      <c r="B263" s="129" t="s">
        <v>5</v>
      </c>
      <c r="C263" s="12" t="s">
        <v>364</v>
      </c>
      <c r="D263" s="12">
        <v>-11.68</v>
      </c>
    </row>
    <row r="264" spans="1:4" x14ac:dyDescent="0.2">
      <c r="A264" s="128" t="s">
        <v>324</v>
      </c>
      <c r="B264" s="129" t="s">
        <v>21</v>
      </c>
      <c r="C264" s="12" t="s">
        <v>365</v>
      </c>
      <c r="D264" s="12">
        <v>-200</v>
      </c>
    </row>
    <row r="265" spans="1:4" x14ac:dyDescent="0.2">
      <c r="A265" s="128" t="s">
        <v>324</v>
      </c>
      <c r="B265" s="129" t="s">
        <v>301</v>
      </c>
      <c r="C265" s="12" t="s">
        <v>366</v>
      </c>
      <c r="D265" s="12">
        <v>-150</v>
      </c>
    </row>
    <row r="266" spans="1:4" x14ac:dyDescent="0.2">
      <c r="A266" s="128" t="s">
        <v>324</v>
      </c>
      <c r="B266" s="129" t="s">
        <v>22</v>
      </c>
      <c r="C266" s="12" t="s">
        <v>367</v>
      </c>
      <c r="D266" s="12">
        <v>-1.35</v>
      </c>
    </row>
    <row r="267" spans="1:4" x14ac:dyDescent="0.2">
      <c r="A267" s="128" t="s">
        <v>324</v>
      </c>
      <c r="B267" s="129" t="s">
        <v>9</v>
      </c>
      <c r="C267" s="12" t="s">
        <v>368</v>
      </c>
      <c r="D267" s="12">
        <v>-36.020000000000003</v>
      </c>
    </row>
    <row r="268" spans="1:4" x14ac:dyDescent="0.2">
      <c r="A268" s="128" t="s">
        <v>324</v>
      </c>
      <c r="B268" s="129" t="s">
        <v>5</v>
      </c>
      <c r="C268" s="12" t="s">
        <v>369</v>
      </c>
      <c r="D268" s="12">
        <v>-49.93</v>
      </c>
    </row>
    <row r="269" spans="1:4" x14ac:dyDescent="0.2">
      <c r="A269" s="128" t="s">
        <v>324</v>
      </c>
      <c r="B269" s="129" t="s">
        <v>3</v>
      </c>
      <c r="C269" s="12" t="s">
        <v>370</v>
      </c>
      <c r="D269" s="12">
        <v>-11.16</v>
      </c>
    </row>
    <row r="270" spans="1:4" x14ac:dyDescent="0.2">
      <c r="A270" s="128" t="s">
        <v>324</v>
      </c>
      <c r="B270" s="129" t="s">
        <v>5</v>
      </c>
      <c r="C270" s="12" t="s">
        <v>371</v>
      </c>
      <c r="D270" s="12">
        <v>-15.49</v>
      </c>
    </row>
    <row r="271" spans="1:4" x14ac:dyDescent="0.2">
      <c r="A271" s="128" t="s">
        <v>324</v>
      </c>
      <c r="B271" s="129" t="s">
        <v>3</v>
      </c>
      <c r="C271" s="12" t="s">
        <v>372</v>
      </c>
      <c r="D271" s="12">
        <v>-7.26</v>
      </c>
    </row>
    <row r="272" spans="1:4" x14ac:dyDescent="0.2">
      <c r="A272" s="128" t="s">
        <v>324</v>
      </c>
      <c r="B272" s="129" t="s">
        <v>9</v>
      </c>
      <c r="C272" s="12" t="s">
        <v>373</v>
      </c>
      <c r="D272" s="12">
        <v>-15</v>
      </c>
    </row>
    <row r="273" spans="1:4" x14ac:dyDescent="0.2">
      <c r="A273" s="128" t="s">
        <v>324</v>
      </c>
      <c r="B273" s="129" t="s">
        <v>22</v>
      </c>
      <c r="C273" s="12" t="s">
        <v>374</v>
      </c>
      <c r="D273" s="12">
        <v>-3.14</v>
      </c>
    </row>
    <row r="274" spans="1:4" x14ac:dyDescent="0.2">
      <c r="A274" s="128" t="s">
        <v>324</v>
      </c>
      <c r="B274" s="129" t="s">
        <v>22</v>
      </c>
      <c r="C274" s="12" t="s">
        <v>375</v>
      </c>
      <c r="D274" s="12">
        <v>-0.3</v>
      </c>
    </row>
    <row r="275" spans="1:4" x14ac:dyDescent="0.2">
      <c r="A275" s="128" t="s">
        <v>324</v>
      </c>
      <c r="B275" s="129" t="s">
        <v>5</v>
      </c>
      <c r="C275" s="12" t="s">
        <v>376</v>
      </c>
      <c r="D275" s="12">
        <v>-14.9</v>
      </c>
    </row>
    <row r="276" spans="1:4" x14ac:dyDescent="0.2">
      <c r="A276" s="128" t="s">
        <v>324</v>
      </c>
      <c r="B276" s="129" t="s">
        <v>26</v>
      </c>
      <c r="C276" s="12" t="s">
        <v>377</v>
      </c>
      <c r="D276" s="12">
        <v>-21.84</v>
      </c>
    </row>
    <row r="277" spans="1:4" x14ac:dyDescent="0.2">
      <c r="A277" s="128" t="s">
        <v>324</v>
      </c>
      <c r="B277" s="129" t="s">
        <v>22</v>
      </c>
      <c r="C277" s="12" t="s">
        <v>378</v>
      </c>
      <c r="D277" s="12">
        <v>-0.26</v>
      </c>
    </row>
    <row r="278" spans="1:4" x14ac:dyDescent="0.2">
      <c r="A278" s="128" t="s">
        <v>324</v>
      </c>
      <c r="B278" s="129" t="s">
        <v>22</v>
      </c>
      <c r="C278" s="12" t="s">
        <v>379</v>
      </c>
      <c r="D278" s="12">
        <v>-0.72</v>
      </c>
    </row>
  </sheetData>
  <autoFilter ref="A1:D278" xr:uid="{68A676E0-8467-4A46-9D07-2481A8D55EBB}"/>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92A4F-6E63-D94D-B257-9E0C9E21C5C1}">
  <dimension ref="A1:K407"/>
  <sheetViews>
    <sheetView topLeftCell="A48" workbookViewId="0">
      <selection sqref="A1:XFD1"/>
    </sheetView>
  </sheetViews>
  <sheetFormatPr baseColWidth="10" defaultRowHeight="15" x14ac:dyDescent="0.2"/>
  <cols>
    <col min="2" max="2" width="27.1640625" style="10" customWidth="1"/>
    <col min="3" max="3" width="81.1640625" customWidth="1"/>
    <col min="11" max="11" width="22.6640625" customWidth="1"/>
    <col min="12" max="12" width="76" customWidth="1"/>
  </cols>
  <sheetData>
    <row r="1" spans="1:4" x14ac:dyDescent="0.2">
      <c r="A1" s="272" t="s">
        <v>3</v>
      </c>
      <c r="B1" s="273"/>
      <c r="C1" s="273"/>
      <c r="D1" s="273"/>
    </row>
    <row r="2" spans="1:4" x14ac:dyDescent="0.2">
      <c r="A2" s="65" t="s">
        <v>324</v>
      </c>
      <c r="B2" s="58" t="s">
        <v>3</v>
      </c>
      <c r="C2" s="66" t="s">
        <v>370</v>
      </c>
      <c r="D2" s="66">
        <v>11.16</v>
      </c>
    </row>
    <row r="3" spans="1:4" x14ac:dyDescent="0.2">
      <c r="A3" s="65" t="s">
        <v>324</v>
      </c>
      <c r="B3" s="58" t="s">
        <v>3</v>
      </c>
      <c r="C3" s="66" t="s">
        <v>326</v>
      </c>
      <c r="D3" s="66">
        <v>11.34</v>
      </c>
    </row>
    <row r="4" spans="1:4" x14ac:dyDescent="0.2">
      <c r="A4" s="65" t="s">
        <v>324</v>
      </c>
      <c r="B4" s="58" t="s">
        <v>3</v>
      </c>
      <c r="C4" s="66" t="s">
        <v>339</v>
      </c>
      <c r="D4" s="66">
        <v>8.94</v>
      </c>
    </row>
    <row r="5" spans="1:4" x14ac:dyDescent="0.2">
      <c r="A5" s="65" t="s">
        <v>324</v>
      </c>
      <c r="B5" s="58" t="s">
        <v>3</v>
      </c>
      <c r="C5" s="66" t="s">
        <v>331</v>
      </c>
      <c r="D5" s="66">
        <v>9.32</v>
      </c>
    </row>
    <row r="6" spans="1:4" x14ac:dyDescent="0.2">
      <c r="A6" s="65" t="s">
        <v>324</v>
      </c>
      <c r="B6" s="58" t="s">
        <v>3</v>
      </c>
      <c r="C6" s="66" t="s">
        <v>341</v>
      </c>
      <c r="D6" s="66">
        <v>10.75</v>
      </c>
    </row>
    <row r="7" spans="1:4" x14ac:dyDescent="0.2">
      <c r="A7" s="65" t="s">
        <v>324</v>
      </c>
      <c r="B7" s="58" t="s">
        <v>3</v>
      </c>
      <c r="C7" s="66" t="s">
        <v>356</v>
      </c>
      <c r="D7" s="66">
        <v>4.9800000000000004</v>
      </c>
    </row>
    <row r="8" spans="1:4" x14ac:dyDescent="0.2">
      <c r="A8" s="65" t="s">
        <v>324</v>
      </c>
      <c r="B8" s="58" t="s">
        <v>3</v>
      </c>
      <c r="C8" s="66" t="s">
        <v>354</v>
      </c>
      <c r="D8" s="66">
        <v>11.81</v>
      </c>
    </row>
    <row r="9" spans="1:4" x14ac:dyDescent="0.2">
      <c r="A9" s="65" t="s">
        <v>324</v>
      </c>
      <c r="B9" s="58" t="s">
        <v>3</v>
      </c>
      <c r="C9" s="66" t="s">
        <v>362</v>
      </c>
      <c r="D9" s="66">
        <v>9.33</v>
      </c>
    </row>
    <row r="10" spans="1:4" x14ac:dyDescent="0.2">
      <c r="A10" s="65" t="s">
        <v>324</v>
      </c>
      <c r="B10" s="58" t="s">
        <v>3</v>
      </c>
      <c r="C10" s="66" t="s">
        <v>363</v>
      </c>
      <c r="D10" s="66">
        <v>11.64</v>
      </c>
    </row>
    <row r="11" spans="1:4" x14ac:dyDescent="0.2">
      <c r="A11" s="65" t="s">
        <v>324</v>
      </c>
      <c r="B11" s="58" t="s">
        <v>3</v>
      </c>
      <c r="C11" s="66" t="s">
        <v>372</v>
      </c>
      <c r="D11" s="66">
        <v>7.26</v>
      </c>
    </row>
    <row r="12" spans="1:4" x14ac:dyDescent="0.2">
      <c r="A12" s="65"/>
      <c r="B12" s="58"/>
      <c r="C12" s="131" t="s">
        <v>380</v>
      </c>
      <c r="D12" s="131">
        <f>SUM(D2:D11)</f>
        <v>96.53</v>
      </c>
    </row>
    <row r="13" spans="1:4" x14ac:dyDescent="0.2">
      <c r="A13" s="65" t="s">
        <v>78</v>
      </c>
      <c r="B13" s="58" t="s">
        <v>3</v>
      </c>
      <c r="C13" s="66" t="s">
        <v>396</v>
      </c>
      <c r="D13" s="66">
        <v>8.91</v>
      </c>
    </row>
    <row r="14" spans="1:4" x14ac:dyDescent="0.2">
      <c r="A14" s="65" t="s">
        <v>78</v>
      </c>
      <c r="B14" s="58" t="s">
        <v>3</v>
      </c>
      <c r="C14" s="66" t="s">
        <v>397</v>
      </c>
      <c r="D14" s="66">
        <v>1</v>
      </c>
    </row>
    <row r="15" spans="1:4" x14ac:dyDescent="0.2">
      <c r="A15" s="65" t="s">
        <v>78</v>
      </c>
      <c r="B15" s="58" t="s">
        <v>3</v>
      </c>
      <c r="C15" s="66" t="s">
        <v>398</v>
      </c>
      <c r="D15" s="66">
        <v>7.2</v>
      </c>
    </row>
    <row r="16" spans="1:4" x14ac:dyDescent="0.2">
      <c r="A16" s="65" t="s">
        <v>78</v>
      </c>
      <c r="B16" s="58" t="s">
        <v>3</v>
      </c>
      <c r="C16" s="66" t="s">
        <v>399</v>
      </c>
      <c r="D16" s="66">
        <v>13.89</v>
      </c>
    </row>
    <row r="17" spans="1:4" x14ac:dyDescent="0.2">
      <c r="A17" s="65" t="s">
        <v>78</v>
      </c>
      <c r="B17" s="58" t="s">
        <v>3</v>
      </c>
      <c r="C17" s="66" t="s">
        <v>402</v>
      </c>
      <c r="D17" s="66">
        <v>6.5</v>
      </c>
    </row>
    <row r="18" spans="1:4" x14ac:dyDescent="0.2">
      <c r="A18" s="65" t="s">
        <v>78</v>
      </c>
      <c r="B18" s="58" t="s">
        <v>3</v>
      </c>
      <c r="C18" s="66" t="s">
        <v>411</v>
      </c>
      <c r="D18" s="66">
        <v>11.51</v>
      </c>
    </row>
    <row r="19" spans="1:4" x14ac:dyDescent="0.2">
      <c r="A19" s="65" t="s">
        <v>78</v>
      </c>
      <c r="B19" s="58" t="s">
        <v>3</v>
      </c>
      <c r="C19" s="66" t="s">
        <v>412</v>
      </c>
      <c r="D19" s="66">
        <v>12.04</v>
      </c>
    </row>
    <row r="20" spans="1:4" x14ac:dyDescent="0.2">
      <c r="A20" s="65" t="s">
        <v>78</v>
      </c>
      <c r="B20" s="58" t="s">
        <v>3</v>
      </c>
      <c r="C20" s="66" t="s">
        <v>419</v>
      </c>
      <c r="D20" s="66">
        <v>28.19</v>
      </c>
    </row>
    <row r="21" spans="1:4" x14ac:dyDescent="0.2">
      <c r="A21" s="65" t="s">
        <v>78</v>
      </c>
      <c r="B21" s="58" t="s">
        <v>3</v>
      </c>
      <c r="C21" s="66" t="s">
        <v>430</v>
      </c>
      <c r="D21" s="66">
        <v>11.04</v>
      </c>
    </row>
    <row r="22" spans="1:4" s="144" customFormat="1" x14ac:dyDescent="0.2">
      <c r="A22" s="65" t="s">
        <v>78</v>
      </c>
      <c r="B22" s="58" t="s">
        <v>3</v>
      </c>
      <c r="C22" s="66" t="s">
        <v>385</v>
      </c>
      <c r="D22" s="66">
        <v>11.12</v>
      </c>
    </row>
    <row r="23" spans="1:4" x14ac:dyDescent="0.2">
      <c r="A23" s="65" t="s">
        <v>78</v>
      </c>
      <c r="B23" s="58" t="s">
        <v>3</v>
      </c>
      <c r="C23" s="66" t="s">
        <v>127</v>
      </c>
      <c r="D23" s="66">
        <v>11.09</v>
      </c>
    </row>
    <row r="24" spans="1:4" x14ac:dyDescent="0.2">
      <c r="A24" s="65" t="s">
        <v>78</v>
      </c>
      <c r="B24" s="58" t="s">
        <v>3</v>
      </c>
      <c r="C24" s="66" t="s">
        <v>130</v>
      </c>
      <c r="D24" s="66">
        <v>7.26</v>
      </c>
    </row>
    <row r="25" spans="1:4" x14ac:dyDescent="0.2">
      <c r="A25" s="65" t="s">
        <v>78</v>
      </c>
      <c r="B25" s="58" t="s">
        <v>3</v>
      </c>
      <c r="C25" s="66" t="s">
        <v>131</v>
      </c>
      <c r="D25" s="66">
        <v>12.63</v>
      </c>
    </row>
    <row r="26" spans="1:4" x14ac:dyDescent="0.2">
      <c r="A26" s="65" t="s">
        <v>78</v>
      </c>
      <c r="B26" s="58" t="s">
        <v>3</v>
      </c>
      <c r="C26" s="66" t="s">
        <v>136</v>
      </c>
      <c r="D26" s="66">
        <v>12.67</v>
      </c>
    </row>
    <row r="27" spans="1:4" x14ac:dyDescent="0.2">
      <c r="A27" s="65" t="s">
        <v>78</v>
      </c>
      <c r="B27" s="58" t="s">
        <v>3</v>
      </c>
      <c r="C27" s="66" t="s">
        <v>137</v>
      </c>
      <c r="D27" s="66">
        <v>11.33</v>
      </c>
    </row>
    <row r="28" spans="1:4" x14ac:dyDescent="0.2">
      <c r="A28" s="65" t="s">
        <v>78</v>
      </c>
      <c r="B28" s="58" t="s">
        <v>3</v>
      </c>
      <c r="C28" s="66" t="s">
        <v>140</v>
      </c>
      <c r="D28" s="66">
        <v>13.42</v>
      </c>
    </row>
    <row r="29" spans="1:4" x14ac:dyDescent="0.2">
      <c r="A29" s="65" t="s">
        <v>78</v>
      </c>
      <c r="B29" s="58" t="s">
        <v>3</v>
      </c>
      <c r="C29" s="66" t="s">
        <v>141</v>
      </c>
      <c r="D29" s="66">
        <v>14.97</v>
      </c>
    </row>
    <row r="30" spans="1:4" x14ac:dyDescent="0.2">
      <c r="A30" s="65" t="s">
        <v>78</v>
      </c>
      <c r="B30" s="58" t="s">
        <v>3</v>
      </c>
      <c r="C30" s="66" t="s">
        <v>142</v>
      </c>
      <c r="D30" s="66">
        <v>15.93</v>
      </c>
    </row>
    <row r="31" spans="1:4" x14ac:dyDescent="0.2">
      <c r="A31" s="65" t="s">
        <v>78</v>
      </c>
      <c r="B31" s="58" t="s">
        <v>3</v>
      </c>
      <c r="C31" s="66" t="s">
        <v>153</v>
      </c>
      <c r="D31" s="66">
        <v>11.59</v>
      </c>
    </row>
    <row r="32" spans="1:4" x14ac:dyDescent="0.2">
      <c r="A32" s="142"/>
      <c r="B32" s="143"/>
      <c r="C32" s="131" t="s">
        <v>310</v>
      </c>
      <c r="D32" s="131">
        <f>SUM(D13:D31)</f>
        <v>222.29</v>
      </c>
    </row>
    <row r="33" spans="1:10" x14ac:dyDescent="0.2">
      <c r="A33" s="65" t="s">
        <v>184</v>
      </c>
      <c r="B33" s="58" t="s">
        <v>3</v>
      </c>
      <c r="C33" s="66" t="s">
        <v>165</v>
      </c>
      <c r="D33" s="66">
        <v>10.82</v>
      </c>
    </row>
    <row r="34" spans="1:10" x14ac:dyDescent="0.2">
      <c r="A34" s="65" t="s">
        <v>184</v>
      </c>
      <c r="B34" s="58" t="s">
        <v>3</v>
      </c>
      <c r="C34" s="66" t="s">
        <v>168</v>
      </c>
      <c r="D34" s="66">
        <v>18.3</v>
      </c>
    </row>
    <row r="35" spans="1:10" s="144" customFormat="1" x14ac:dyDescent="0.2">
      <c r="A35" s="65" t="s">
        <v>185</v>
      </c>
      <c r="B35" s="58" t="s">
        <v>3</v>
      </c>
      <c r="C35" s="66" t="s">
        <v>191</v>
      </c>
      <c r="D35" s="66">
        <v>13.11</v>
      </c>
    </row>
    <row r="36" spans="1:10" x14ac:dyDescent="0.2">
      <c r="A36" s="65" t="s">
        <v>185</v>
      </c>
      <c r="B36" s="58" t="s">
        <v>3</v>
      </c>
      <c r="C36" s="66" t="s">
        <v>193</v>
      </c>
      <c r="D36" s="66">
        <v>6.42</v>
      </c>
    </row>
    <row r="37" spans="1:10" x14ac:dyDescent="0.2">
      <c r="A37" s="65" t="s">
        <v>185</v>
      </c>
      <c r="B37" s="58" t="s">
        <v>3</v>
      </c>
      <c r="C37" s="66" t="s">
        <v>197</v>
      </c>
      <c r="D37" s="66">
        <v>10.38</v>
      </c>
    </row>
    <row r="38" spans="1:10" x14ac:dyDescent="0.2">
      <c r="A38" s="65" t="s">
        <v>185</v>
      </c>
      <c r="B38" s="58" t="s">
        <v>3</v>
      </c>
      <c r="C38" s="66" t="s">
        <v>199</v>
      </c>
      <c r="D38" s="66">
        <v>6.11</v>
      </c>
    </row>
    <row r="39" spans="1:10" s="144" customFormat="1" x14ac:dyDescent="0.2">
      <c r="A39" s="65" t="s">
        <v>185</v>
      </c>
      <c r="B39" s="58" t="s">
        <v>3</v>
      </c>
      <c r="C39" s="66" t="s">
        <v>200</v>
      </c>
      <c r="D39" s="66">
        <v>15.72</v>
      </c>
    </row>
    <row r="40" spans="1:10" x14ac:dyDescent="0.2">
      <c r="A40" s="65" t="s">
        <v>185</v>
      </c>
      <c r="B40" s="58" t="s">
        <v>3</v>
      </c>
      <c r="C40" s="66" t="s">
        <v>202</v>
      </c>
      <c r="D40" s="66">
        <v>10.67</v>
      </c>
    </row>
    <row r="41" spans="1:10" x14ac:dyDescent="0.2">
      <c r="A41" s="65" t="s">
        <v>185</v>
      </c>
      <c r="B41" s="58" t="s">
        <v>3</v>
      </c>
      <c r="C41" s="66" t="s">
        <v>212</v>
      </c>
      <c r="D41" s="66">
        <v>6.95</v>
      </c>
    </row>
    <row r="42" spans="1:10" x14ac:dyDescent="0.2">
      <c r="A42" s="65" t="s">
        <v>185</v>
      </c>
      <c r="B42" s="58" t="s">
        <v>3</v>
      </c>
      <c r="C42" s="66" t="s">
        <v>233</v>
      </c>
      <c r="D42" s="66">
        <v>13.27</v>
      </c>
    </row>
    <row r="43" spans="1:10" x14ac:dyDescent="0.2">
      <c r="A43" s="65" t="s">
        <v>185</v>
      </c>
      <c r="B43" s="58" t="s">
        <v>3</v>
      </c>
      <c r="C43" s="66" t="s">
        <v>235</v>
      </c>
      <c r="D43" s="66">
        <v>15.7</v>
      </c>
    </row>
    <row r="44" spans="1:10" x14ac:dyDescent="0.2">
      <c r="A44" s="65" t="s">
        <v>185</v>
      </c>
      <c r="B44" s="58" t="s">
        <v>3</v>
      </c>
      <c r="C44" s="66" t="s">
        <v>238</v>
      </c>
      <c r="D44" s="66">
        <v>7.79</v>
      </c>
      <c r="J44" s="144"/>
    </row>
    <row r="45" spans="1:10" s="144" customFormat="1" x14ac:dyDescent="0.2">
      <c r="A45" s="142"/>
      <c r="B45" s="143"/>
      <c r="C45" s="131" t="s">
        <v>311</v>
      </c>
      <c r="D45" s="131">
        <f>SUM(D33:D44)</f>
        <v>135.24</v>
      </c>
    </row>
    <row r="46" spans="1:10" x14ac:dyDescent="0.2">
      <c r="A46" s="65" t="s">
        <v>251</v>
      </c>
      <c r="B46" s="58" t="s">
        <v>3</v>
      </c>
      <c r="C46" s="66" t="s">
        <v>256</v>
      </c>
      <c r="D46" s="66">
        <v>10.72</v>
      </c>
    </row>
    <row r="47" spans="1:10" x14ac:dyDescent="0.2">
      <c r="A47" s="65" t="s">
        <v>251</v>
      </c>
      <c r="B47" s="58" t="s">
        <v>3</v>
      </c>
      <c r="C47" s="66" t="s">
        <v>276</v>
      </c>
      <c r="D47" s="66">
        <v>6.95</v>
      </c>
    </row>
    <row r="48" spans="1:10" x14ac:dyDescent="0.2">
      <c r="A48" s="65" t="s">
        <v>251</v>
      </c>
      <c r="B48" s="58" t="s">
        <v>3</v>
      </c>
      <c r="C48" s="66" t="s">
        <v>288</v>
      </c>
      <c r="D48" s="66">
        <v>9.14</v>
      </c>
    </row>
    <row r="49" spans="1:4" x14ac:dyDescent="0.2">
      <c r="A49" s="142"/>
      <c r="B49" s="143"/>
      <c r="C49" s="131" t="s">
        <v>312</v>
      </c>
      <c r="D49" s="131">
        <f>SUM(D46:D48)</f>
        <v>26.810000000000002</v>
      </c>
    </row>
    <row r="50" spans="1:4" s="144" customFormat="1" x14ac:dyDescent="0.2">
      <c r="A50" s="291" t="s">
        <v>4</v>
      </c>
      <c r="B50" s="291"/>
      <c r="C50" s="291"/>
      <c r="D50" s="291"/>
    </row>
    <row r="51" spans="1:4" x14ac:dyDescent="0.2">
      <c r="A51" s="67" t="s">
        <v>324</v>
      </c>
      <c r="B51" s="59" t="s">
        <v>4</v>
      </c>
      <c r="C51" s="68" t="s">
        <v>344</v>
      </c>
      <c r="D51" s="68">
        <v>29.53</v>
      </c>
    </row>
    <row r="52" spans="1:4" s="144" customFormat="1" x14ac:dyDescent="0.2">
      <c r="A52" s="67" t="s">
        <v>324</v>
      </c>
      <c r="B52" s="59" t="s">
        <v>4</v>
      </c>
      <c r="C52" s="68" t="s">
        <v>345</v>
      </c>
      <c r="D52" s="68">
        <v>10.89</v>
      </c>
    </row>
    <row r="53" spans="1:4" x14ac:dyDescent="0.2">
      <c r="A53" s="210"/>
      <c r="B53" s="210"/>
      <c r="C53" s="220" t="s">
        <v>380</v>
      </c>
      <c r="D53" s="221">
        <f>SUM(D51:D52)</f>
        <v>40.42</v>
      </c>
    </row>
    <row r="54" spans="1:4" x14ac:dyDescent="0.2">
      <c r="A54" s="67" t="s">
        <v>78</v>
      </c>
      <c r="B54" s="59" t="s">
        <v>4</v>
      </c>
      <c r="C54" s="68" t="s">
        <v>144</v>
      </c>
      <c r="D54" s="68">
        <v>13.32</v>
      </c>
    </row>
    <row r="55" spans="1:4" x14ac:dyDescent="0.2">
      <c r="A55" s="145"/>
      <c r="B55" s="146"/>
      <c r="C55" s="135" t="s">
        <v>310</v>
      </c>
      <c r="D55" s="135">
        <f>D54</f>
        <v>13.32</v>
      </c>
    </row>
    <row r="56" spans="1:4" s="144" customFormat="1" x14ac:dyDescent="0.2">
      <c r="A56" s="67" t="s">
        <v>184</v>
      </c>
      <c r="B56" s="59" t="s">
        <v>4</v>
      </c>
      <c r="C56" s="68" t="s">
        <v>181</v>
      </c>
      <c r="D56" s="68">
        <v>3.54</v>
      </c>
    </row>
    <row r="57" spans="1:4" x14ac:dyDescent="0.2">
      <c r="A57" s="67" t="s">
        <v>185</v>
      </c>
      <c r="B57" s="59" t="s">
        <v>4</v>
      </c>
      <c r="C57" s="68" t="s">
        <v>195</v>
      </c>
      <c r="D57" s="68">
        <v>103.2</v>
      </c>
    </row>
    <row r="58" spans="1:4" x14ac:dyDescent="0.2">
      <c r="A58" s="67" t="s">
        <v>185</v>
      </c>
      <c r="B58" s="59" t="s">
        <v>4</v>
      </c>
      <c r="C58" s="68" t="s">
        <v>231</v>
      </c>
      <c r="D58" s="68">
        <v>10.91</v>
      </c>
    </row>
    <row r="59" spans="1:4" x14ac:dyDescent="0.2">
      <c r="A59" s="67" t="s">
        <v>185</v>
      </c>
      <c r="B59" s="59" t="s">
        <v>4</v>
      </c>
      <c r="C59" s="68" t="s">
        <v>206</v>
      </c>
      <c r="D59" s="68">
        <v>7.65</v>
      </c>
    </row>
    <row r="60" spans="1:4" x14ac:dyDescent="0.2">
      <c r="A60" s="145"/>
      <c r="B60" s="146"/>
      <c r="C60" s="135" t="s">
        <v>311</v>
      </c>
      <c r="D60" s="135">
        <f>SUM(D56:D59)</f>
        <v>125.30000000000001</v>
      </c>
    </row>
    <row r="61" spans="1:4" x14ac:dyDescent="0.2">
      <c r="A61" s="67" t="s">
        <v>251</v>
      </c>
      <c r="B61" s="59" t="s">
        <v>4</v>
      </c>
      <c r="C61" s="68" t="s">
        <v>296</v>
      </c>
      <c r="D61" s="68">
        <v>89.56</v>
      </c>
    </row>
    <row r="62" spans="1:4" x14ac:dyDescent="0.2">
      <c r="A62" s="145"/>
      <c r="B62" s="146"/>
      <c r="C62" s="135" t="s">
        <v>312</v>
      </c>
      <c r="D62" s="135">
        <f>D61</f>
        <v>89.56</v>
      </c>
    </row>
    <row r="63" spans="1:4" s="144" customFormat="1" x14ac:dyDescent="0.2">
      <c r="A63" s="286" t="s">
        <v>5</v>
      </c>
      <c r="B63" s="286"/>
      <c r="C63" s="286"/>
      <c r="D63" s="286"/>
    </row>
    <row r="64" spans="1:4" x14ac:dyDescent="0.2">
      <c r="A64" s="69" t="s">
        <v>324</v>
      </c>
      <c r="B64" s="60" t="s">
        <v>5</v>
      </c>
      <c r="C64" s="70" t="s">
        <v>349</v>
      </c>
      <c r="D64" s="70">
        <v>10.9</v>
      </c>
    </row>
    <row r="65" spans="1:10" s="144" customFormat="1" x14ac:dyDescent="0.2">
      <c r="A65" s="69" t="s">
        <v>324</v>
      </c>
      <c r="B65" s="60" t="s">
        <v>5</v>
      </c>
      <c r="C65" s="70" t="s">
        <v>359</v>
      </c>
      <c r="D65" s="70">
        <v>8.49</v>
      </c>
      <c r="J65"/>
    </row>
    <row r="66" spans="1:10" x14ac:dyDescent="0.2">
      <c r="A66" s="69" t="s">
        <v>324</v>
      </c>
      <c r="B66" s="60" t="s">
        <v>5</v>
      </c>
      <c r="C66" s="70" t="s">
        <v>364</v>
      </c>
      <c r="D66" s="70">
        <v>11.68</v>
      </c>
    </row>
    <row r="67" spans="1:10" x14ac:dyDescent="0.2">
      <c r="A67" s="69" t="s">
        <v>324</v>
      </c>
      <c r="B67" s="60" t="s">
        <v>5</v>
      </c>
      <c r="C67" s="70" t="s">
        <v>369</v>
      </c>
      <c r="D67" s="70">
        <v>49.93</v>
      </c>
    </row>
    <row r="68" spans="1:10" x14ac:dyDescent="0.2">
      <c r="A68" s="69" t="s">
        <v>324</v>
      </c>
      <c r="B68" s="60" t="s">
        <v>5</v>
      </c>
      <c r="C68" s="70" t="s">
        <v>376</v>
      </c>
      <c r="D68" s="70">
        <v>14.9</v>
      </c>
    </row>
    <row r="69" spans="1:10" x14ac:dyDescent="0.2">
      <c r="A69" s="69" t="s">
        <v>324</v>
      </c>
      <c r="B69" s="60" t="s">
        <v>5</v>
      </c>
      <c r="C69" s="70" t="s">
        <v>371</v>
      </c>
      <c r="D69" s="70">
        <v>15.49</v>
      </c>
    </row>
    <row r="70" spans="1:10" s="144" customFormat="1" x14ac:dyDescent="0.2">
      <c r="A70" s="211"/>
      <c r="B70" s="211"/>
      <c r="C70" s="223" t="s">
        <v>380</v>
      </c>
      <c r="D70" s="222">
        <f>SUM(D64:D69)</f>
        <v>111.39</v>
      </c>
    </row>
    <row r="71" spans="1:10" x14ac:dyDescent="0.2">
      <c r="A71" s="69" t="s">
        <v>78</v>
      </c>
      <c r="B71" s="60" t="s">
        <v>5</v>
      </c>
      <c r="C71" s="70" t="s">
        <v>138</v>
      </c>
      <c r="D71" s="70">
        <v>9.83</v>
      </c>
    </row>
    <row r="72" spans="1:10" s="144" customFormat="1" x14ac:dyDescent="0.2">
      <c r="A72" s="69" t="s">
        <v>78</v>
      </c>
      <c r="B72" s="60" t="s">
        <v>5</v>
      </c>
      <c r="C72" s="70" t="s">
        <v>143</v>
      </c>
      <c r="D72" s="70">
        <v>7.54</v>
      </c>
    </row>
    <row r="73" spans="1:10" x14ac:dyDescent="0.2">
      <c r="A73" s="69" t="s">
        <v>78</v>
      </c>
      <c r="B73" s="60" t="s">
        <v>5</v>
      </c>
      <c r="C73" s="70" t="s">
        <v>156</v>
      </c>
      <c r="D73" s="70">
        <v>13.39</v>
      </c>
    </row>
    <row r="74" spans="1:10" x14ac:dyDescent="0.2">
      <c r="A74" s="147"/>
      <c r="B74" s="148"/>
      <c r="C74" s="136" t="s">
        <v>310</v>
      </c>
      <c r="D74" s="136">
        <f>SUM(D71:D73)</f>
        <v>30.76</v>
      </c>
    </row>
    <row r="75" spans="1:10" x14ac:dyDescent="0.2">
      <c r="A75" s="69" t="s">
        <v>184</v>
      </c>
      <c r="B75" s="60" t="s">
        <v>5</v>
      </c>
      <c r="C75" s="70" t="s">
        <v>160</v>
      </c>
      <c r="D75" s="70">
        <v>8.4499999999999993</v>
      </c>
    </row>
    <row r="76" spans="1:10" x14ac:dyDescent="0.2">
      <c r="A76" s="69" t="s">
        <v>184</v>
      </c>
      <c r="B76" s="60" t="s">
        <v>5</v>
      </c>
      <c r="C76" s="70" t="s">
        <v>171</v>
      </c>
      <c r="D76" s="70">
        <v>32.07</v>
      </c>
    </row>
    <row r="77" spans="1:10" x14ac:dyDescent="0.2">
      <c r="A77" s="69" t="s">
        <v>185</v>
      </c>
      <c r="B77" s="60" t="s">
        <v>5</v>
      </c>
      <c r="C77" s="70" t="s">
        <v>225</v>
      </c>
      <c r="D77" s="70">
        <v>19.059999999999999</v>
      </c>
    </row>
    <row r="78" spans="1:10" x14ac:dyDescent="0.2">
      <c r="A78" s="69" t="s">
        <v>185</v>
      </c>
      <c r="B78" s="60" t="s">
        <v>5</v>
      </c>
      <c r="C78" s="70" t="s">
        <v>241</v>
      </c>
      <c r="D78" s="70">
        <v>19.84</v>
      </c>
    </row>
    <row r="79" spans="1:10" x14ac:dyDescent="0.2">
      <c r="A79" s="69" t="s">
        <v>185</v>
      </c>
      <c r="B79" s="60" t="s">
        <v>5</v>
      </c>
      <c r="C79" s="70" t="s">
        <v>244</v>
      </c>
      <c r="D79" s="70">
        <v>16.87</v>
      </c>
    </row>
    <row r="80" spans="1:10" x14ac:dyDescent="0.2">
      <c r="A80" s="69" t="s">
        <v>185</v>
      </c>
      <c r="B80" s="60" t="s">
        <v>5</v>
      </c>
      <c r="C80" s="70" t="s">
        <v>245</v>
      </c>
      <c r="D80" s="70">
        <v>17.579999999999998</v>
      </c>
    </row>
    <row r="81" spans="1:4" x14ac:dyDescent="0.2">
      <c r="A81" s="147"/>
      <c r="B81" s="148"/>
      <c r="C81" s="136" t="s">
        <v>311</v>
      </c>
      <c r="D81" s="136">
        <f>SUM(D75:D80)</f>
        <v>113.87</v>
      </c>
    </row>
    <row r="82" spans="1:4" s="144" customFormat="1" x14ac:dyDescent="0.2">
      <c r="A82" s="69" t="s">
        <v>251</v>
      </c>
      <c r="B82" s="60" t="s">
        <v>5</v>
      </c>
      <c r="C82" s="70" t="s">
        <v>283</v>
      </c>
      <c r="D82" s="70">
        <v>7.6</v>
      </c>
    </row>
    <row r="83" spans="1:4" s="144" customFormat="1" x14ac:dyDescent="0.2">
      <c r="A83" s="147"/>
      <c r="B83" s="148"/>
      <c r="C83" s="136" t="s">
        <v>312</v>
      </c>
      <c r="D83" s="136">
        <f>D82</f>
        <v>7.6</v>
      </c>
    </row>
    <row r="84" spans="1:4" s="144" customFormat="1" x14ac:dyDescent="0.2">
      <c r="A84" s="285" t="s">
        <v>6</v>
      </c>
      <c r="B84" s="285"/>
      <c r="C84" s="285"/>
      <c r="D84" s="285"/>
    </row>
    <row r="85" spans="1:4" x14ac:dyDescent="0.2">
      <c r="A85" s="71" t="s">
        <v>324</v>
      </c>
      <c r="B85" s="61" t="s">
        <v>6</v>
      </c>
      <c r="C85" s="72" t="s">
        <v>360</v>
      </c>
      <c r="D85" s="72">
        <v>12.99</v>
      </c>
    </row>
    <row r="86" spans="1:4" x14ac:dyDescent="0.2">
      <c r="A86" s="258"/>
      <c r="B86" s="258"/>
      <c r="C86" s="208" t="s">
        <v>380</v>
      </c>
      <c r="D86" s="209">
        <f>D85</f>
        <v>12.99</v>
      </c>
    </row>
    <row r="87" spans="1:4" x14ac:dyDescent="0.2">
      <c r="A87" s="71" t="s">
        <v>78</v>
      </c>
      <c r="B87" s="61" t="s">
        <v>6</v>
      </c>
      <c r="C87" s="72" t="s">
        <v>410</v>
      </c>
      <c r="D87" s="72">
        <v>12.99</v>
      </c>
    </row>
    <row r="88" spans="1:4" x14ac:dyDescent="0.2">
      <c r="A88" s="71" t="s">
        <v>78</v>
      </c>
      <c r="B88" s="61" t="s">
        <v>6</v>
      </c>
      <c r="C88" s="72" t="s">
        <v>390</v>
      </c>
      <c r="D88" s="72">
        <v>0.99</v>
      </c>
    </row>
    <row r="89" spans="1:4" s="144" customFormat="1" x14ac:dyDescent="0.2">
      <c r="A89" s="258"/>
      <c r="B89" s="258"/>
      <c r="C89" s="208" t="s">
        <v>310</v>
      </c>
      <c r="D89" s="209">
        <f>SUM(D87:D88)</f>
        <v>13.98</v>
      </c>
    </row>
    <row r="90" spans="1:4" x14ac:dyDescent="0.2">
      <c r="A90" s="71" t="s">
        <v>185</v>
      </c>
      <c r="B90" s="61" t="s">
        <v>6</v>
      </c>
      <c r="C90" s="72" t="s">
        <v>216</v>
      </c>
      <c r="D90" s="72">
        <v>12.99</v>
      </c>
    </row>
    <row r="91" spans="1:4" x14ac:dyDescent="0.2">
      <c r="A91" s="149"/>
      <c r="B91" s="150"/>
      <c r="C91" s="137" t="s">
        <v>311</v>
      </c>
      <c r="D91" s="137">
        <f>D90</f>
        <v>12.99</v>
      </c>
    </row>
    <row r="92" spans="1:4" x14ac:dyDescent="0.2">
      <c r="A92" s="71" t="s">
        <v>251</v>
      </c>
      <c r="B92" s="61" t="s">
        <v>6</v>
      </c>
      <c r="C92" s="72" t="s">
        <v>274</v>
      </c>
      <c r="D92" s="72">
        <v>12.99</v>
      </c>
    </row>
    <row r="93" spans="1:4" s="144" customFormat="1" x14ac:dyDescent="0.2">
      <c r="A93" s="149"/>
      <c r="B93" s="150"/>
      <c r="C93" s="137" t="s">
        <v>312</v>
      </c>
      <c r="D93" s="137">
        <f>D92</f>
        <v>12.99</v>
      </c>
    </row>
    <row r="94" spans="1:4" x14ac:dyDescent="0.2">
      <c r="A94" s="284" t="s">
        <v>7</v>
      </c>
      <c r="B94" s="284"/>
      <c r="C94" s="284"/>
      <c r="D94" s="284"/>
    </row>
    <row r="95" spans="1:4" s="144" customFormat="1" x14ac:dyDescent="0.2">
      <c r="A95" s="73" t="s">
        <v>324</v>
      </c>
      <c r="B95" s="62" t="s">
        <v>7</v>
      </c>
      <c r="C95" s="74" t="s">
        <v>352</v>
      </c>
      <c r="D95" s="74">
        <v>2.2000000000000002</v>
      </c>
    </row>
    <row r="96" spans="1:4" x14ac:dyDescent="0.2">
      <c r="A96" s="259"/>
      <c r="B96" s="259"/>
      <c r="C96" s="224" t="s">
        <v>381</v>
      </c>
      <c r="D96" s="225">
        <f>D95</f>
        <v>2.2000000000000002</v>
      </c>
    </row>
    <row r="97" spans="1:10" x14ac:dyDescent="0.2">
      <c r="A97" s="73" t="s">
        <v>78</v>
      </c>
      <c r="B97" s="62" t="s">
        <v>7</v>
      </c>
      <c r="C97" s="74" t="s">
        <v>387</v>
      </c>
      <c r="D97" s="74">
        <v>3.4</v>
      </c>
    </row>
    <row r="98" spans="1:10" x14ac:dyDescent="0.2">
      <c r="A98" s="73" t="s">
        <v>78</v>
      </c>
      <c r="B98" s="62" t="s">
        <v>7</v>
      </c>
      <c r="C98" s="74" t="s">
        <v>409</v>
      </c>
      <c r="D98" s="74">
        <v>2.5</v>
      </c>
    </row>
    <row r="99" spans="1:10" x14ac:dyDescent="0.2">
      <c r="A99" s="73" t="s">
        <v>78</v>
      </c>
      <c r="B99" s="62" t="s">
        <v>7</v>
      </c>
      <c r="C99" s="74" t="s">
        <v>421</v>
      </c>
      <c r="D99" s="74">
        <v>2.65</v>
      </c>
    </row>
    <row r="100" spans="1:10" x14ac:dyDescent="0.2">
      <c r="A100" s="73" t="s">
        <v>78</v>
      </c>
      <c r="B100" s="62" t="s">
        <v>7</v>
      </c>
      <c r="C100" s="74" t="s">
        <v>423</v>
      </c>
      <c r="D100" s="74">
        <v>2.2000000000000002</v>
      </c>
    </row>
    <row r="101" spans="1:10" x14ac:dyDescent="0.2">
      <c r="A101" s="73"/>
      <c r="B101" s="62"/>
      <c r="C101" s="138" t="s">
        <v>310</v>
      </c>
      <c r="D101" s="138">
        <f>SUM(D97:D100)</f>
        <v>10.75</v>
      </c>
      <c r="J101" s="144"/>
    </row>
    <row r="102" spans="1:10" x14ac:dyDescent="0.2">
      <c r="A102" s="73" t="s">
        <v>184</v>
      </c>
      <c r="B102" s="62" t="s">
        <v>7</v>
      </c>
      <c r="C102" s="74" t="s">
        <v>176</v>
      </c>
      <c r="D102" s="74">
        <v>2.5</v>
      </c>
    </row>
    <row r="103" spans="1:10" x14ac:dyDescent="0.2">
      <c r="A103" s="73" t="s">
        <v>184</v>
      </c>
      <c r="B103" s="62" t="s">
        <v>7</v>
      </c>
      <c r="C103" s="74" t="s">
        <v>177</v>
      </c>
      <c r="D103" s="74">
        <v>1.1499999999999999</v>
      </c>
      <c r="J103" s="144"/>
    </row>
    <row r="104" spans="1:10" x14ac:dyDescent="0.2">
      <c r="A104" s="73" t="s">
        <v>185</v>
      </c>
      <c r="B104" s="62" t="s">
        <v>7</v>
      </c>
      <c r="C104" s="74" t="s">
        <v>210</v>
      </c>
      <c r="D104" s="74">
        <v>2.0499999999999998</v>
      </c>
    </row>
    <row r="105" spans="1:10" s="144" customFormat="1" x14ac:dyDescent="0.2">
      <c r="A105" s="73" t="s">
        <v>185</v>
      </c>
      <c r="B105" s="62" t="s">
        <v>7</v>
      </c>
      <c r="C105" s="74" t="s">
        <v>234</v>
      </c>
      <c r="D105" s="74">
        <v>2.8</v>
      </c>
    </row>
    <row r="106" spans="1:10" x14ac:dyDescent="0.2">
      <c r="A106" s="73" t="s">
        <v>185</v>
      </c>
      <c r="B106" s="62" t="s">
        <v>7</v>
      </c>
      <c r="C106" s="74" t="s">
        <v>237</v>
      </c>
      <c r="D106" s="74">
        <v>2.35</v>
      </c>
    </row>
    <row r="107" spans="1:10" s="144" customFormat="1" x14ac:dyDescent="0.2">
      <c r="A107" s="73" t="s">
        <v>185</v>
      </c>
      <c r="B107" s="62" t="s">
        <v>7</v>
      </c>
      <c r="C107" s="74" t="s">
        <v>246</v>
      </c>
      <c r="D107" s="74">
        <v>1.6</v>
      </c>
    </row>
    <row r="108" spans="1:10" x14ac:dyDescent="0.2">
      <c r="A108" s="151"/>
      <c r="B108" s="152"/>
      <c r="C108" s="138" t="s">
        <v>311</v>
      </c>
      <c r="D108" s="138">
        <f>SUM(D102:D107)</f>
        <v>12.45</v>
      </c>
    </row>
    <row r="109" spans="1:10" x14ac:dyDescent="0.2">
      <c r="A109" s="73" t="s">
        <v>251</v>
      </c>
      <c r="B109" s="62" t="s">
        <v>7</v>
      </c>
      <c r="C109" s="74" t="s">
        <v>254</v>
      </c>
      <c r="D109" s="74">
        <v>3.4</v>
      </c>
    </row>
    <row r="110" spans="1:10" x14ac:dyDescent="0.2">
      <c r="A110" s="73" t="s">
        <v>251</v>
      </c>
      <c r="B110" s="62" t="s">
        <v>7</v>
      </c>
      <c r="C110" s="74" t="s">
        <v>272</v>
      </c>
      <c r="D110" s="74">
        <v>2.35</v>
      </c>
    </row>
    <row r="111" spans="1:10" x14ac:dyDescent="0.2">
      <c r="A111" s="73" t="s">
        <v>251</v>
      </c>
      <c r="B111" s="62" t="s">
        <v>7</v>
      </c>
      <c r="C111" s="74" t="s">
        <v>289</v>
      </c>
      <c r="D111" s="74">
        <v>2.65</v>
      </c>
      <c r="J111" s="144"/>
    </row>
    <row r="112" spans="1:10" x14ac:dyDescent="0.2">
      <c r="A112" s="73" t="s">
        <v>251</v>
      </c>
      <c r="B112" s="62" t="s">
        <v>7</v>
      </c>
      <c r="C112" s="74" t="s">
        <v>289</v>
      </c>
      <c r="D112" s="74">
        <v>1.45</v>
      </c>
    </row>
    <row r="113" spans="1:10" x14ac:dyDescent="0.2">
      <c r="A113" s="151"/>
      <c r="B113" s="152"/>
      <c r="C113" s="138" t="s">
        <v>312</v>
      </c>
      <c r="D113" s="138">
        <f>SUM(D109:D112)</f>
        <v>9.85</v>
      </c>
    </row>
    <row r="114" spans="1:10" x14ac:dyDescent="0.2">
      <c r="A114" s="275" t="s">
        <v>8</v>
      </c>
      <c r="B114" s="275"/>
      <c r="C114" s="275"/>
      <c r="D114" s="275"/>
    </row>
    <row r="115" spans="1:10" s="144" customFormat="1" x14ac:dyDescent="0.2">
      <c r="A115" s="75" t="s">
        <v>324</v>
      </c>
      <c r="B115" s="76" t="s">
        <v>8</v>
      </c>
      <c r="C115" s="77" t="s">
        <v>357</v>
      </c>
      <c r="D115" s="77">
        <v>246</v>
      </c>
    </row>
    <row r="116" spans="1:10" x14ac:dyDescent="0.2">
      <c r="A116" s="75" t="s">
        <v>324</v>
      </c>
      <c r="B116" s="76" t="s">
        <v>8</v>
      </c>
      <c r="C116" s="77" t="s">
        <v>330</v>
      </c>
      <c r="D116" s="77">
        <v>186.92</v>
      </c>
    </row>
    <row r="117" spans="1:10" x14ac:dyDescent="0.2">
      <c r="A117" s="256"/>
      <c r="B117" s="256"/>
      <c r="C117" s="226" t="s">
        <v>380</v>
      </c>
      <c r="D117" s="227">
        <f>D115+D116</f>
        <v>432.91999999999996</v>
      </c>
    </row>
    <row r="118" spans="1:10" x14ac:dyDescent="0.2">
      <c r="A118" s="75" t="s">
        <v>78</v>
      </c>
      <c r="B118" s="76" t="s">
        <v>8</v>
      </c>
      <c r="C118" s="77" t="s">
        <v>407</v>
      </c>
      <c r="D118" s="77">
        <v>48</v>
      </c>
    </row>
    <row r="119" spans="1:10" x14ac:dyDescent="0.2">
      <c r="A119" s="256"/>
      <c r="B119" s="256"/>
      <c r="C119" s="226" t="s">
        <v>310</v>
      </c>
      <c r="D119" s="227">
        <f>D118</f>
        <v>48</v>
      </c>
      <c r="J119" s="144"/>
    </row>
    <row r="120" spans="1:10" x14ac:dyDescent="0.2">
      <c r="A120" s="75" t="s">
        <v>185</v>
      </c>
      <c r="B120" s="76" t="s">
        <v>8</v>
      </c>
      <c r="C120" s="77" t="s">
        <v>209</v>
      </c>
      <c r="D120" s="77">
        <v>8.76</v>
      </c>
    </row>
    <row r="121" spans="1:10" x14ac:dyDescent="0.2">
      <c r="A121" s="75" t="s">
        <v>185</v>
      </c>
      <c r="B121" s="76" t="s">
        <v>8</v>
      </c>
      <c r="C121" s="77" t="s">
        <v>224</v>
      </c>
      <c r="D121" s="77">
        <v>14.98</v>
      </c>
    </row>
    <row r="122" spans="1:10" s="144" customFormat="1" x14ac:dyDescent="0.2">
      <c r="A122" s="153"/>
      <c r="B122" s="154"/>
      <c r="C122" s="139" t="s">
        <v>311</v>
      </c>
      <c r="D122" s="139">
        <f>SUM(D120:D121)</f>
        <v>23.740000000000002</v>
      </c>
    </row>
    <row r="123" spans="1:10" x14ac:dyDescent="0.2">
      <c r="A123" s="75" t="s">
        <v>251</v>
      </c>
      <c r="B123" s="76" t="s">
        <v>8</v>
      </c>
      <c r="C123" s="77" t="s">
        <v>267</v>
      </c>
      <c r="D123" s="77">
        <v>11.99</v>
      </c>
    </row>
    <row r="124" spans="1:10" x14ac:dyDescent="0.2">
      <c r="A124" s="153"/>
      <c r="B124" s="154"/>
      <c r="C124" s="139" t="s">
        <v>312</v>
      </c>
      <c r="D124" s="139">
        <f>D123</f>
        <v>11.99</v>
      </c>
    </row>
    <row r="125" spans="1:10" x14ac:dyDescent="0.2">
      <c r="A125" s="276" t="s">
        <v>9</v>
      </c>
      <c r="B125" s="276"/>
      <c r="C125" s="276"/>
      <c r="D125" s="276"/>
    </row>
    <row r="126" spans="1:10" x14ac:dyDescent="0.2">
      <c r="A126" s="78" t="s">
        <v>324</v>
      </c>
      <c r="B126" s="79" t="s">
        <v>9</v>
      </c>
      <c r="C126" s="80" t="s">
        <v>350</v>
      </c>
      <c r="D126" s="80">
        <v>14.69</v>
      </c>
    </row>
    <row r="127" spans="1:10" x14ac:dyDescent="0.2">
      <c r="A127" s="78" t="s">
        <v>324</v>
      </c>
      <c r="B127" s="79" t="s">
        <v>9</v>
      </c>
      <c r="C127" s="80" t="s">
        <v>351</v>
      </c>
      <c r="D127" s="80">
        <v>11.72</v>
      </c>
    </row>
    <row r="128" spans="1:10" x14ac:dyDescent="0.2">
      <c r="A128" s="78" t="s">
        <v>324</v>
      </c>
      <c r="B128" s="79" t="s">
        <v>9</v>
      </c>
      <c r="C128" s="80" t="s">
        <v>347</v>
      </c>
      <c r="D128" s="80">
        <v>10</v>
      </c>
    </row>
    <row r="129" spans="1:10" x14ac:dyDescent="0.2">
      <c r="A129" s="78" t="s">
        <v>324</v>
      </c>
      <c r="B129" s="79" t="s">
        <v>9</v>
      </c>
      <c r="C129" s="80" t="s">
        <v>368</v>
      </c>
      <c r="D129" s="80">
        <v>36.020000000000003</v>
      </c>
    </row>
    <row r="130" spans="1:10" x14ac:dyDescent="0.2">
      <c r="A130" s="78" t="s">
        <v>324</v>
      </c>
      <c r="B130" s="79" t="s">
        <v>9</v>
      </c>
      <c r="C130" s="80" t="s">
        <v>373</v>
      </c>
      <c r="D130" s="80">
        <v>15</v>
      </c>
    </row>
    <row r="131" spans="1:10" x14ac:dyDescent="0.2">
      <c r="A131" s="78" t="s">
        <v>324</v>
      </c>
      <c r="B131" s="79" t="s">
        <v>9</v>
      </c>
      <c r="C131" s="80" t="s">
        <v>337</v>
      </c>
      <c r="D131" s="80">
        <v>10.27</v>
      </c>
    </row>
    <row r="132" spans="1:10" s="144" customFormat="1" x14ac:dyDescent="0.2">
      <c r="A132" s="78" t="s">
        <v>324</v>
      </c>
      <c r="B132" s="79" t="s">
        <v>9</v>
      </c>
      <c r="C132" s="80" t="s">
        <v>332</v>
      </c>
      <c r="D132" s="80">
        <v>10</v>
      </c>
    </row>
    <row r="133" spans="1:10" x14ac:dyDescent="0.2">
      <c r="A133" s="257"/>
      <c r="B133" s="257"/>
      <c r="C133" s="228" t="s">
        <v>380</v>
      </c>
      <c r="D133" s="229">
        <f>SUM(D126:D132)</f>
        <v>107.7</v>
      </c>
    </row>
    <row r="134" spans="1:10" x14ac:dyDescent="0.2">
      <c r="A134" s="78" t="s">
        <v>78</v>
      </c>
      <c r="B134" s="79" t="s">
        <v>9</v>
      </c>
      <c r="C134" s="80" t="s">
        <v>413</v>
      </c>
      <c r="D134" s="80">
        <v>2</v>
      </c>
    </row>
    <row r="135" spans="1:10" x14ac:dyDescent="0.2">
      <c r="A135" s="78" t="s">
        <v>78</v>
      </c>
      <c r="B135" s="79" t="s">
        <v>9</v>
      </c>
      <c r="C135" s="80" t="s">
        <v>392</v>
      </c>
      <c r="D135" s="80">
        <v>63</v>
      </c>
    </row>
    <row r="136" spans="1:10" x14ac:dyDescent="0.2">
      <c r="A136" s="78" t="s">
        <v>78</v>
      </c>
      <c r="B136" s="79" t="s">
        <v>9</v>
      </c>
      <c r="C136" s="80" t="s">
        <v>393</v>
      </c>
      <c r="D136" s="80">
        <v>11</v>
      </c>
    </row>
    <row r="137" spans="1:10" x14ac:dyDescent="0.2">
      <c r="A137" s="78" t="s">
        <v>78</v>
      </c>
      <c r="B137" s="79" t="s">
        <v>9</v>
      </c>
      <c r="C137" s="80" t="s">
        <v>394</v>
      </c>
      <c r="D137" s="80">
        <v>5.0599999999999996</v>
      </c>
    </row>
    <row r="138" spans="1:10" x14ac:dyDescent="0.2">
      <c r="A138" s="78" t="s">
        <v>78</v>
      </c>
      <c r="B138" s="79" t="s">
        <v>9</v>
      </c>
      <c r="C138" s="80" t="s">
        <v>404</v>
      </c>
      <c r="D138" s="80">
        <v>20</v>
      </c>
    </row>
    <row r="139" spans="1:10" x14ac:dyDescent="0.2">
      <c r="A139" s="78" t="s">
        <v>78</v>
      </c>
      <c r="B139" s="79" t="s">
        <v>9</v>
      </c>
      <c r="C139" s="80" t="s">
        <v>145</v>
      </c>
      <c r="D139" s="80">
        <v>20</v>
      </c>
    </row>
    <row r="140" spans="1:10" x14ac:dyDescent="0.2">
      <c r="A140" s="78" t="s">
        <v>78</v>
      </c>
      <c r="B140" s="79" t="s">
        <v>9</v>
      </c>
      <c r="C140" s="80" t="s">
        <v>146</v>
      </c>
      <c r="D140" s="80">
        <v>15</v>
      </c>
    </row>
    <row r="141" spans="1:10" x14ac:dyDescent="0.2">
      <c r="A141" s="155"/>
      <c r="B141" s="156"/>
      <c r="C141" s="140" t="s">
        <v>310</v>
      </c>
      <c r="D141" s="140">
        <f>SUM(D134:D140)</f>
        <v>136.06</v>
      </c>
    </row>
    <row r="142" spans="1:10" x14ac:dyDescent="0.2">
      <c r="A142" s="78" t="s">
        <v>184</v>
      </c>
      <c r="B142" s="79" t="s">
        <v>9</v>
      </c>
      <c r="C142" s="80" t="s">
        <v>173</v>
      </c>
      <c r="D142" s="80">
        <v>15</v>
      </c>
    </row>
    <row r="143" spans="1:10" x14ac:dyDescent="0.2">
      <c r="A143" s="155"/>
      <c r="B143" s="156"/>
      <c r="C143" s="140" t="s">
        <v>311</v>
      </c>
      <c r="D143" s="140">
        <f>D142</f>
        <v>15</v>
      </c>
      <c r="J143" s="144"/>
    </row>
    <row r="144" spans="1:10" x14ac:dyDescent="0.2">
      <c r="A144" s="78" t="s">
        <v>251</v>
      </c>
      <c r="B144" s="79" t="s">
        <v>9</v>
      </c>
      <c r="C144" s="80" t="s">
        <v>275</v>
      </c>
      <c r="D144" s="80">
        <v>3.82</v>
      </c>
    </row>
    <row r="145" spans="1:10" s="144" customFormat="1" x14ac:dyDescent="0.2">
      <c r="A145" s="78" t="s">
        <v>251</v>
      </c>
      <c r="B145" s="79" t="s">
        <v>9</v>
      </c>
      <c r="C145" s="80" t="s">
        <v>279</v>
      </c>
      <c r="D145" s="80">
        <v>15</v>
      </c>
      <c r="J145"/>
    </row>
    <row r="146" spans="1:10" x14ac:dyDescent="0.2">
      <c r="A146" s="78" t="s">
        <v>251</v>
      </c>
      <c r="B146" s="79" t="s">
        <v>9</v>
      </c>
      <c r="C146" s="80" t="s">
        <v>285</v>
      </c>
      <c r="D146" s="80">
        <v>13.75</v>
      </c>
    </row>
    <row r="147" spans="1:10" x14ac:dyDescent="0.2">
      <c r="A147" s="78" t="s">
        <v>251</v>
      </c>
      <c r="B147" s="79" t="s">
        <v>9</v>
      </c>
      <c r="C147" s="80" t="s">
        <v>291</v>
      </c>
      <c r="D147" s="80">
        <v>50</v>
      </c>
    </row>
    <row r="148" spans="1:10" x14ac:dyDescent="0.2">
      <c r="A148" s="155"/>
      <c r="B148" s="156"/>
      <c r="C148" s="140" t="s">
        <v>312</v>
      </c>
      <c r="D148" s="140">
        <f>SUM(D144:D147)</f>
        <v>82.57</v>
      </c>
      <c r="J148" s="144"/>
    </row>
    <row r="149" spans="1:10" x14ac:dyDescent="0.2">
      <c r="A149" s="277" t="s">
        <v>26</v>
      </c>
      <c r="B149" s="277"/>
      <c r="C149" s="277"/>
      <c r="D149" s="277"/>
    </row>
    <row r="150" spans="1:10" x14ac:dyDescent="0.2">
      <c r="A150" s="63" t="s">
        <v>324</v>
      </c>
      <c r="B150" s="81" t="s">
        <v>26</v>
      </c>
      <c r="C150" s="82" t="s">
        <v>377</v>
      </c>
      <c r="D150" s="82">
        <v>21.84</v>
      </c>
    </row>
    <row r="151" spans="1:10" s="144" customFormat="1" x14ac:dyDescent="0.2">
      <c r="A151" s="219"/>
      <c r="B151" s="219"/>
      <c r="C151" s="230" t="s">
        <v>380</v>
      </c>
      <c r="D151" s="235">
        <f>D150</f>
        <v>21.84</v>
      </c>
      <c r="J151"/>
    </row>
    <row r="152" spans="1:10" s="144" customFormat="1" x14ac:dyDescent="0.2">
      <c r="A152" s="63" t="s">
        <v>184</v>
      </c>
      <c r="B152" s="81" t="s">
        <v>26</v>
      </c>
      <c r="C152" s="82" t="s">
        <v>162</v>
      </c>
      <c r="D152" s="82">
        <v>43.68</v>
      </c>
      <c r="J152"/>
    </row>
    <row r="153" spans="1:10" x14ac:dyDescent="0.2">
      <c r="A153" s="63" t="s">
        <v>185</v>
      </c>
      <c r="B153" s="81" t="s">
        <v>26</v>
      </c>
      <c r="C153" s="82" t="s">
        <v>204</v>
      </c>
      <c r="D153" s="82">
        <v>22.28</v>
      </c>
    </row>
    <row r="154" spans="1:10" x14ac:dyDescent="0.2">
      <c r="A154" s="63" t="s">
        <v>185</v>
      </c>
      <c r="B154" s="81" t="s">
        <v>26</v>
      </c>
      <c r="C154" s="82" t="s">
        <v>205</v>
      </c>
      <c r="D154" s="82">
        <v>25.6</v>
      </c>
    </row>
    <row r="155" spans="1:10" x14ac:dyDescent="0.2">
      <c r="A155" s="157"/>
      <c r="B155" s="158"/>
      <c r="C155" s="141" t="s">
        <v>311</v>
      </c>
      <c r="D155" s="141">
        <f>SUM(D152:D154)</f>
        <v>91.56</v>
      </c>
    </row>
    <row r="156" spans="1:10" s="144" customFormat="1" x14ac:dyDescent="0.2">
      <c r="A156" s="278" t="s">
        <v>10</v>
      </c>
      <c r="B156" s="278"/>
      <c r="C156" s="278"/>
      <c r="D156" s="278"/>
      <c r="J156"/>
    </row>
    <row r="157" spans="1:10" x14ac:dyDescent="0.2">
      <c r="A157" s="280" t="s">
        <v>302</v>
      </c>
      <c r="B157" s="280"/>
      <c r="C157" s="280"/>
      <c r="D157" s="280"/>
    </row>
    <row r="158" spans="1:10" x14ac:dyDescent="0.2">
      <c r="A158" s="279" t="s">
        <v>22</v>
      </c>
      <c r="B158" s="279"/>
      <c r="C158" s="279"/>
      <c r="D158" s="279"/>
      <c r="J158" s="144"/>
    </row>
    <row r="159" spans="1:10" x14ac:dyDescent="0.2">
      <c r="A159" s="83" t="s">
        <v>324</v>
      </c>
      <c r="B159" s="84" t="s">
        <v>22</v>
      </c>
      <c r="C159" s="85" t="s">
        <v>348</v>
      </c>
      <c r="D159" s="85">
        <v>2.4700000000000002</v>
      </c>
    </row>
    <row r="160" spans="1:10" x14ac:dyDescent="0.2">
      <c r="A160" s="83" t="s">
        <v>324</v>
      </c>
      <c r="B160" s="84" t="s">
        <v>22</v>
      </c>
      <c r="C160" s="85" t="s">
        <v>355</v>
      </c>
      <c r="D160" s="85">
        <v>2.0299999999999998</v>
      </c>
      <c r="F160" s="144"/>
      <c r="G160" s="144"/>
      <c r="H160" s="144"/>
      <c r="I160" s="144"/>
    </row>
    <row r="161" spans="1:10" s="144" customFormat="1" x14ac:dyDescent="0.2">
      <c r="A161" s="83" t="s">
        <v>324</v>
      </c>
      <c r="B161" s="84" t="s">
        <v>22</v>
      </c>
      <c r="C161" s="85" t="s">
        <v>358</v>
      </c>
      <c r="D161" s="85">
        <v>0.02</v>
      </c>
    </row>
    <row r="162" spans="1:10" x14ac:dyDescent="0.2">
      <c r="A162" s="83" t="s">
        <v>324</v>
      </c>
      <c r="B162" s="84" t="s">
        <v>22</v>
      </c>
      <c r="C162" s="85" t="s">
        <v>361</v>
      </c>
      <c r="D162" s="85">
        <v>0.52</v>
      </c>
    </row>
    <row r="163" spans="1:10" x14ac:dyDescent="0.2">
      <c r="A163" s="83" t="s">
        <v>324</v>
      </c>
      <c r="B163" s="84" t="s">
        <v>22</v>
      </c>
      <c r="C163" s="85" t="s">
        <v>338</v>
      </c>
      <c r="D163" s="85">
        <v>0.78</v>
      </c>
    </row>
    <row r="164" spans="1:10" s="144" customFormat="1" x14ac:dyDescent="0.2">
      <c r="A164" s="83" t="s">
        <v>324</v>
      </c>
      <c r="B164" s="84" t="s">
        <v>22</v>
      </c>
      <c r="C164" s="85" t="s">
        <v>333</v>
      </c>
      <c r="D164" s="85">
        <v>0.76</v>
      </c>
    </row>
    <row r="165" spans="1:10" x14ac:dyDescent="0.2">
      <c r="A165" s="83" t="s">
        <v>324</v>
      </c>
      <c r="B165" s="84" t="s">
        <v>22</v>
      </c>
      <c r="C165" s="85" t="s">
        <v>329</v>
      </c>
      <c r="D165" s="85">
        <v>1.28</v>
      </c>
    </row>
    <row r="166" spans="1:10" x14ac:dyDescent="0.2">
      <c r="A166" s="83" t="s">
        <v>324</v>
      </c>
      <c r="B166" s="84" t="s">
        <v>22</v>
      </c>
      <c r="C166" s="85" t="s">
        <v>367</v>
      </c>
      <c r="D166" s="85">
        <v>1.35</v>
      </c>
    </row>
    <row r="167" spans="1:10" s="144" customFormat="1" x14ac:dyDescent="0.2">
      <c r="A167" s="83" t="s">
        <v>324</v>
      </c>
      <c r="B167" s="84" t="s">
        <v>22</v>
      </c>
      <c r="C167" s="85" t="s">
        <v>378</v>
      </c>
      <c r="D167" s="85">
        <v>0.26</v>
      </c>
      <c r="J167"/>
    </row>
    <row r="168" spans="1:10" x14ac:dyDescent="0.2">
      <c r="A168" s="83" t="s">
        <v>324</v>
      </c>
      <c r="B168" s="84" t="s">
        <v>22</v>
      </c>
      <c r="C168" s="85" t="s">
        <v>379</v>
      </c>
      <c r="D168" s="85">
        <v>0.72</v>
      </c>
    </row>
    <row r="169" spans="1:10" s="144" customFormat="1" x14ac:dyDescent="0.2">
      <c r="A169" s="83" t="s">
        <v>324</v>
      </c>
      <c r="B169" s="84" t="s">
        <v>22</v>
      </c>
      <c r="C169" s="85" t="s">
        <v>325</v>
      </c>
      <c r="D169" s="85">
        <v>1.59</v>
      </c>
      <c r="J169"/>
    </row>
    <row r="170" spans="1:10" x14ac:dyDescent="0.2">
      <c r="A170" s="83" t="s">
        <v>324</v>
      </c>
      <c r="B170" s="84" t="s">
        <v>22</v>
      </c>
      <c r="C170" s="85" t="s">
        <v>374</v>
      </c>
      <c r="D170" s="85">
        <v>3.14</v>
      </c>
    </row>
    <row r="171" spans="1:10" x14ac:dyDescent="0.2">
      <c r="A171" s="83" t="s">
        <v>324</v>
      </c>
      <c r="B171" s="84" t="s">
        <v>22</v>
      </c>
      <c r="C171" s="85" t="s">
        <v>375</v>
      </c>
      <c r="D171" s="85">
        <v>0.3</v>
      </c>
      <c r="J171" s="144"/>
    </row>
    <row r="172" spans="1:10" s="144" customFormat="1" x14ac:dyDescent="0.2">
      <c r="A172" s="83"/>
      <c r="B172" s="84"/>
      <c r="C172" s="161" t="s">
        <v>380</v>
      </c>
      <c r="D172" s="161">
        <f>SUM(D159:D171)</f>
        <v>15.22</v>
      </c>
      <c r="J172"/>
    </row>
    <row r="173" spans="1:10" x14ac:dyDescent="0.2">
      <c r="A173" s="83" t="s">
        <v>78</v>
      </c>
      <c r="B173" s="84" t="s">
        <v>22</v>
      </c>
      <c r="C173" s="85" t="s">
        <v>395</v>
      </c>
      <c r="D173" s="85">
        <v>2.27</v>
      </c>
    </row>
    <row r="174" spans="1:10" s="144" customFormat="1" x14ac:dyDescent="0.2">
      <c r="A174" s="83" t="s">
        <v>78</v>
      </c>
      <c r="B174" s="84" t="s">
        <v>22</v>
      </c>
      <c r="C174" s="85" t="s">
        <v>405</v>
      </c>
      <c r="D174" s="85">
        <v>0.55000000000000004</v>
      </c>
      <c r="J174"/>
    </row>
    <row r="175" spans="1:10" x14ac:dyDescent="0.2">
      <c r="A175" s="83" t="s">
        <v>78</v>
      </c>
      <c r="B175" s="84" t="s">
        <v>22</v>
      </c>
      <c r="C175" s="85" t="s">
        <v>401</v>
      </c>
      <c r="D175" s="85">
        <v>1.1100000000000001</v>
      </c>
    </row>
    <row r="176" spans="1:10" x14ac:dyDescent="0.2">
      <c r="A176" s="83" t="s">
        <v>78</v>
      </c>
      <c r="B176" s="84" t="s">
        <v>22</v>
      </c>
      <c r="C176" s="85" t="s">
        <v>408</v>
      </c>
      <c r="D176" s="85">
        <v>0.05</v>
      </c>
      <c r="J176" s="144"/>
    </row>
    <row r="177" spans="1:10" s="144" customFormat="1" x14ac:dyDescent="0.2">
      <c r="A177" s="83" t="s">
        <v>78</v>
      </c>
      <c r="B177" s="84" t="s">
        <v>22</v>
      </c>
      <c r="C177" s="85" t="s">
        <v>414</v>
      </c>
      <c r="D177" s="85">
        <v>2.08</v>
      </c>
      <c r="J177"/>
    </row>
    <row r="178" spans="1:10" x14ac:dyDescent="0.2">
      <c r="A178" s="83" t="s">
        <v>78</v>
      </c>
      <c r="B178" s="84" t="s">
        <v>22</v>
      </c>
      <c r="C178" s="85" t="s">
        <v>418</v>
      </c>
      <c r="D178" s="85">
        <v>0.47</v>
      </c>
      <c r="J178" s="144"/>
    </row>
    <row r="179" spans="1:10" x14ac:dyDescent="0.2">
      <c r="A179" s="83" t="s">
        <v>78</v>
      </c>
      <c r="B179" s="84" t="s">
        <v>22</v>
      </c>
      <c r="C179" s="85" t="s">
        <v>422</v>
      </c>
      <c r="D179" s="85">
        <v>1.67</v>
      </c>
    </row>
    <row r="180" spans="1:10" x14ac:dyDescent="0.2">
      <c r="A180" s="83" t="s">
        <v>78</v>
      </c>
      <c r="B180" s="84" t="s">
        <v>22</v>
      </c>
      <c r="C180" s="85" t="s">
        <v>429</v>
      </c>
      <c r="D180" s="85">
        <v>2.74</v>
      </c>
    </row>
    <row r="181" spans="1:10" x14ac:dyDescent="0.2">
      <c r="A181" s="83" t="s">
        <v>78</v>
      </c>
      <c r="B181" s="84" t="s">
        <v>22</v>
      </c>
      <c r="C181" s="85" t="s">
        <v>384</v>
      </c>
      <c r="D181" s="85">
        <v>1.47</v>
      </c>
    </row>
    <row r="182" spans="1:10" s="144" customFormat="1" x14ac:dyDescent="0.2">
      <c r="A182" s="83" t="s">
        <v>78</v>
      </c>
      <c r="B182" s="84" t="s">
        <v>22</v>
      </c>
      <c r="C182" s="85" t="s">
        <v>129</v>
      </c>
      <c r="D182" s="85">
        <v>1.95</v>
      </c>
    </row>
    <row r="183" spans="1:10" x14ac:dyDescent="0.2">
      <c r="A183" s="83" t="s">
        <v>78</v>
      </c>
      <c r="B183" s="84" t="s">
        <v>22</v>
      </c>
      <c r="C183" s="85" t="s">
        <v>135</v>
      </c>
      <c r="D183" s="85">
        <v>2.82</v>
      </c>
    </row>
    <row r="184" spans="1:10" x14ac:dyDescent="0.2">
      <c r="A184" s="83" t="s">
        <v>78</v>
      </c>
      <c r="B184" s="84" t="s">
        <v>22</v>
      </c>
      <c r="C184" s="85" t="s">
        <v>147</v>
      </c>
      <c r="D184" s="85">
        <v>3.91</v>
      </c>
    </row>
    <row r="185" spans="1:10" x14ac:dyDescent="0.2">
      <c r="A185" s="83" t="s">
        <v>78</v>
      </c>
      <c r="B185" s="84" t="s">
        <v>22</v>
      </c>
      <c r="C185" s="85" t="s">
        <v>149</v>
      </c>
      <c r="D185" s="85">
        <v>0.01</v>
      </c>
    </row>
    <row r="186" spans="1:10" x14ac:dyDescent="0.2">
      <c r="A186" s="83" t="s">
        <v>78</v>
      </c>
      <c r="B186" s="84" t="s">
        <v>22</v>
      </c>
      <c r="C186" s="85" t="s">
        <v>152</v>
      </c>
      <c r="D186" s="85">
        <v>0.95</v>
      </c>
    </row>
    <row r="187" spans="1:10" x14ac:dyDescent="0.2">
      <c r="A187" s="83" t="s">
        <v>78</v>
      </c>
      <c r="B187" s="84" t="s">
        <v>22</v>
      </c>
      <c r="C187" s="85" t="s">
        <v>157</v>
      </c>
      <c r="D187" s="85">
        <v>1.42</v>
      </c>
    </row>
    <row r="188" spans="1:10" x14ac:dyDescent="0.2">
      <c r="A188" s="159"/>
      <c r="B188" s="160"/>
      <c r="C188" s="161" t="s">
        <v>310</v>
      </c>
      <c r="D188" s="161">
        <f>SUM(D173:D187)</f>
        <v>23.47</v>
      </c>
    </row>
    <row r="189" spans="1:10" x14ac:dyDescent="0.2">
      <c r="A189" s="83" t="s">
        <v>184</v>
      </c>
      <c r="B189" s="84" t="s">
        <v>22</v>
      </c>
      <c r="C189" s="85" t="s">
        <v>182</v>
      </c>
      <c r="D189" s="85">
        <v>2.91</v>
      </c>
    </row>
    <row r="190" spans="1:10" x14ac:dyDescent="0.2">
      <c r="A190" s="83" t="s">
        <v>184</v>
      </c>
      <c r="B190" s="84" t="s">
        <v>22</v>
      </c>
      <c r="C190" s="85" t="s">
        <v>164</v>
      </c>
      <c r="D190" s="85">
        <v>2.35</v>
      </c>
      <c r="J190" s="144"/>
    </row>
    <row r="191" spans="1:10" s="144" customFormat="1" x14ac:dyDescent="0.2">
      <c r="A191" s="83" t="s">
        <v>184</v>
      </c>
      <c r="B191" s="84" t="s">
        <v>22</v>
      </c>
      <c r="C191" s="85" t="s">
        <v>174</v>
      </c>
      <c r="D191" s="85">
        <v>5</v>
      </c>
      <c r="J191"/>
    </row>
    <row r="192" spans="1:10" x14ac:dyDescent="0.2">
      <c r="A192" s="83" t="s">
        <v>185</v>
      </c>
      <c r="B192" s="84" t="s">
        <v>22</v>
      </c>
      <c r="C192" s="85" t="s">
        <v>208</v>
      </c>
      <c r="D192" s="85">
        <v>4.87</v>
      </c>
    </row>
    <row r="193" spans="1:4" x14ac:dyDescent="0.2">
      <c r="A193" s="83" t="s">
        <v>185</v>
      </c>
      <c r="B193" s="84" t="s">
        <v>22</v>
      </c>
      <c r="C193" s="85" t="s">
        <v>187</v>
      </c>
      <c r="D193" s="85">
        <v>1.61</v>
      </c>
    </row>
    <row r="194" spans="1:4" s="144" customFormat="1" x14ac:dyDescent="0.2">
      <c r="A194" s="83" t="s">
        <v>185</v>
      </c>
      <c r="B194" s="84" t="s">
        <v>22</v>
      </c>
      <c r="C194" s="85" t="s">
        <v>189</v>
      </c>
      <c r="D194" s="85">
        <v>0.55000000000000004</v>
      </c>
    </row>
    <row r="195" spans="1:4" x14ac:dyDescent="0.2">
      <c r="A195" s="83" t="s">
        <v>185</v>
      </c>
      <c r="B195" s="84" t="s">
        <v>22</v>
      </c>
      <c r="C195" s="85" t="s">
        <v>196</v>
      </c>
      <c r="D195" s="85">
        <v>3.97</v>
      </c>
    </row>
    <row r="196" spans="1:4" x14ac:dyDescent="0.2">
      <c r="A196" s="83" t="s">
        <v>185</v>
      </c>
      <c r="B196" s="84" t="s">
        <v>22</v>
      </c>
      <c r="C196" s="85" t="s">
        <v>214</v>
      </c>
      <c r="D196" s="85">
        <v>1.7</v>
      </c>
    </row>
    <row r="197" spans="1:4" s="144" customFormat="1" x14ac:dyDescent="0.2">
      <c r="A197" s="83" t="s">
        <v>185</v>
      </c>
      <c r="B197" s="84" t="s">
        <v>22</v>
      </c>
      <c r="C197" s="85" t="s">
        <v>218</v>
      </c>
      <c r="D197" s="85">
        <v>1.46</v>
      </c>
    </row>
    <row r="198" spans="1:4" s="144" customFormat="1" x14ac:dyDescent="0.2">
      <c r="A198" s="83" t="s">
        <v>185</v>
      </c>
      <c r="B198" s="84" t="s">
        <v>22</v>
      </c>
      <c r="C198" s="85" t="s">
        <v>223</v>
      </c>
      <c r="D198" s="85">
        <v>1.33</v>
      </c>
    </row>
    <row r="199" spans="1:4" s="144" customFormat="1" x14ac:dyDescent="0.2">
      <c r="A199" s="83" t="s">
        <v>185</v>
      </c>
      <c r="B199" s="84" t="s">
        <v>22</v>
      </c>
      <c r="C199" s="85" t="s">
        <v>232</v>
      </c>
      <c r="D199" s="85">
        <v>2.14</v>
      </c>
    </row>
    <row r="200" spans="1:4" x14ac:dyDescent="0.2">
      <c r="A200" s="83" t="s">
        <v>185</v>
      </c>
      <c r="B200" s="84" t="s">
        <v>22</v>
      </c>
      <c r="C200" s="85" t="s">
        <v>250</v>
      </c>
      <c r="D200" s="85">
        <v>7.48</v>
      </c>
    </row>
    <row r="201" spans="1:4" x14ac:dyDescent="0.2">
      <c r="A201" s="159"/>
      <c r="B201" s="160"/>
      <c r="C201" s="161" t="s">
        <v>311</v>
      </c>
      <c r="D201" s="161">
        <f>SUM(D189:D200)</f>
        <v>35.370000000000005</v>
      </c>
    </row>
    <row r="202" spans="1:4" x14ac:dyDescent="0.2">
      <c r="A202" s="83" t="s">
        <v>251</v>
      </c>
      <c r="B202" s="84" t="s">
        <v>22</v>
      </c>
      <c r="C202" s="85" t="s">
        <v>264</v>
      </c>
      <c r="D202" s="85">
        <v>1.95</v>
      </c>
    </row>
    <row r="203" spans="1:4" x14ac:dyDescent="0.2">
      <c r="A203" s="83" t="s">
        <v>251</v>
      </c>
      <c r="B203" s="84" t="s">
        <v>22</v>
      </c>
      <c r="C203" s="85" t="s">
        <v>271</v>
      </c>
      <c r="D203" s="85">
        <v>1.79</v>
      </c>
    </row>
    <row r="204" spans="1:4" x14ac:dyDescent="0.2">
      <c r="A204" s="83" t="s">
        <v>251</v>
      </c>
      <c r="B204" s="84" t="s">
        <v>22</v>
      </c>
      <c r="C204" s="85" t="s">
        <v>277</v>
      </c>
      <c r="D204" s="85">
        <v>1</v>
      </c>
    </row>
    <row r="205" spans="1:4" x14ac:dyDescent="0.2">
      <c r="A205" s="83" t="s">
        <v>251</v>
      </c>
      <c r="B205" s="84" t="s">
        <v>22</v>
      </c>
      <c r="C205" s="85" t="s">
        <v>278</v>
      </c>
      <c r="D205" s="85">
        <v>3.85</v>
      </c>
    </row>
    <row r="206" spans="1:4" x14ac:dyDescent="0.2">
      <c r="A206" s="83" t="s">
        <v>251</v>
      </c>
      <c r="B206" s="84" t="s">
        <v>22</v>
      </c>
      <c r="C206" s="85" t="s">
        <v>292</v>
      </c>
      <c r="D206" s="85">
        <v>2.23</v>
      </c>
    </row>
    <row r="207" spans="1:4" x14ac:dyDescent="0.2">
      <c r="A207" s="159"/>
      <c r="B207" s="160"/>
      <c r="C207" s="161" t="s">
        <v>312</v>
      </c>
      <c r="D207" s="161">
        <f>SUM(D202:D206)</f>
        <v>10.82</v>
      </c>
    </row>
    <row r="208" spans="1:4" s="144" customFormat="1" x14ac:dyDescent="0.2">
      <c r="A208" s="297" t="s">
        <v>11</v>
      </c>
      <c r="B208" s="297"/>
      <c r="C208" s="297"/>
      <c r="D208" s="297"/>
    </row>
    <row r="209" spans="1:10" x14ac:dyDescent="0.2">
      <c r="A209" s="86" t="s">
        <v>78</v>
      </c>
      <c r="B209" s="87" t="s">
        <v>11</v>
      </c>
      <c r="C209" s="88" t="s">
        <v>416</v>
      </c>
      <c r="D209" s="88">
        <v>2.66</v>
      </c>
    </row>
    <row r="210" spans="1:10" x14ac:dyDescent="0.2">
      <c r="A210" s="86" t="s">
        <v>78</v>
      </c>
      <c r="B210" s="87" t="s">
        <v>11</v>
      </c>
      <c r="C210" s="88" t="s">
        <v>417</v>
      </c>
      <c r="D210" s="88">
        <v>5.87</v>
      </c>
    </row>
    <row r="211" spans="1:10" x14ac:dyDescent="0.2">
      <c r="A211" s="86" t="s">
        <v>78</v>
      </c>
      <c r="B211" s="87" t="s">
        <v>11</v>
      </c>
      <c r="C211" s="88" t="s">
        <v>428</v>
      </c>
      <c r="D211" s="88">
        <v>4.66</v>
      </c>
    </row>
    <row r="212" spans="1:10" x14ac:dyDescent="0.2">
      <c r="A212" s="86" t="s">
        <v>78</v>
      </c>
      <c r="B212" s="87" t="s">
        <v>11</v>
      </c>
      <c r="C212" s="88" t="s">
        <v>128</v>
      </c>
      <c r="D212" s="88">
        <v>5.36</v>
      </c>
    </row>
    <row r="213" spans="1:10" s="144" customFormat="1" x14ac:dyDescent="0.2">
      <c r="A213" s="86" t="s">
        <v>78</v>
      </c>
      <c r="B213" s="87" t="s">
        <v>11</v>
      </c>
      <c r="C213" s="88" t="s">
        <v>148</v>
      </c>
      <c r="D213" s="88">
        <v>1.99</v>
      </c>
      <c r="J213"/>
    </row>
    <row r="214" spans="1:10" x14ac:dyDescent="0.2">
      <c r="A214" s="162"/>
      <c r="B214" s="163"/>
      <c r="C214" s="164" t="s">
        <v>310</v>
      </c>
      <c r="D214" s="164">
        <f>SUM(D209:D213)</f>
        <v>20.54</v>
      </c>
    </row>
    <row r="215" spans="1:10" s="144" customFormat="1" x14ac:dyDescent="0.2">
      <c r="A215" s="86" t="s">
        <v>184</v>
      </c>
      <c r="B215" s="87" t="s">
        <v>11</v>
      </c>
      <c r="C215" s="88" t="s">
        <v>158</v>
      </c>
      <c r="D215" s="88">
        <v>3.42</v>
      </c>
      <c r="J215"/>
    </row>
    <row r="216" spans="1:10" x14ac:dyDescent="0.2">
      <c r="A216" s="86" t="s">
        <v>185</v>
      </c>
      <c r="B216" s="87" t="s">
        <v>11</v>
      </c>
      <c r="C216" s="88" t="s">
        <v>186</v>
      </c>
      <c r="D216" s="88">
        <v>8.14</v>
      </c>
    </row>
    <row r="217" spans="1:10" x14ac:dyDescent="0.2">
      <c r="A217" s="86" t="s">
        <v>185</v>
      </c>
      <c r="B217" s="87" t="s">
        <v>11</v>
      </c>
      <c r="C217" s="88" t="s">
        <v>213</v>
      </c>
      <c r="D217" s="88">
        <v>2.59</v>
      </c>
    </row>
    <row r="218" spans="1:10" x14ac:dyDescent="0.2">
      <c r="A218" s="86" t="s">
        <v>185</v>
      </c>
      <c r="B218" s="87" t="s">
        <v>11</v>
      </c>
      <c r="C218" s="88" t="s">
        <v>248</v>
      </c>
      <c r="D218" s="88">
        <v>5.36</v>
      </c>
      <c r="J218" s="144"/>
    </row>
    <row r="219" spans="1:10" s="144" customFormat="1" x14ac:dyDescent="0.2">
      <c r="A219" s="162"/>
      <c r="B219" s="163"/>
      <c r="C219" s="164" t="s">
        <v>311</v>
      </c>
      <c r="D219" s="164">
        <f>SUM(D215:D218)</f>
        <v>19.510000000000002</v>
      </c>
      <c r="J219"/>
    </row>
    <row r="220" spans="1:10" x14ac:dyDescent="0.2">
      <c r="A220" s="86" t="s">
        <v>251</v>
      </c>
      <c r="B220" s="87" t="s">
        <v>11</v>
      </c>
      <c r="C220" s="88" t="s">
        <v>265</v>
      </c>
      <c r="D220" s="88">
        <v>6.06</v>
      </c>
    </row>
    <row r="221" spans="1:10" x14ac:dyDescent="0.2">
      <c r="A221" s="86" t="s">
        <v>251</v>
      </c>
      <c r="B221" s="87" t="s">
        <v>11</v>
      </c>
      <c r="C221" s="88" t="s">
        <v>282</v>
      </c>
      <c r="D221" s="88">
        <v>2.2400000000000002</v>
      </c>
      <c r="G221" s="144"/>
    </row>
    <row r="222" spans="1:10" x14ac:dyDescent="0.2">
      <c r="A222" s="162"/>
      <c r="B222" s="163"/>
      <c r="C222" s="164" t="s">
        <v>312</v>
      </c>
      <c r="D222" s="164">
        <f>SUM(D220:D221)</f>
        <v>8.3000000000000007</v>
      </c>
    </row>
    <row r="223" spans="1:10" x14ac:dyDescent="0.2">
      <c r="A223" s="299" t="s">
        <v>12</v>
      </c>
      <c r="B223" s="299"/>
      <c r="C223" s="299"/>
      <c r="D223" s="299"/>
    </row>
    <row r="224" spans="1:10" x14ac:dyDescent="0.2">
      <c r="A224" s="89" t="s">
        <v>185</v>
      </c>
      <c r="B224" s="90" t="s">
        <v>12</v>
      </c>
      <c r="C224" s="91" t="s">
        <v>249</v>
      </c>
      <c r="D224" s="91">
        <v>10</v>
      </c>
    </row>
    <row r="225" spans="1:11" x14ac:dyDescent="0.2">
      <c r="A225" s="165"/>
      <c r="B225" s="166"/>
      <c r="C225" s="167" t="s">
        <v>311</v>
      </c>
      <c r="D225" s="167">
        <f>D224</f>
        <v>10</v>
      </c>
    </row>
    <row r="226" spans="1:11" x14ac:dyDescent="0.2">
      <c r="A226" s="89" t="s">
        <v>251</v>
      </c>
      <c r="B226" s="90" t="s">
        <v>12</v>
      </c>
      <c r="C226" s="91" t="s">
        <v>287</v>
      </c>
      <c r="D226" s="91">
        <v>15</v>
      </c>
    </row>
    <row r="227" spans="1:11" x14ac:dyDescent="0.2">
      <c r="A227" s="165"/>
      <c r="B227" s="166"/>
      <c r="C227" s="167" t="s">
        <v>312</v>
      </c>
      <c r="D227" s="167">
        <f>D226</f>
        <v>15</v>
      </c>
    </row>
    <row r="228" spans="1:11" x14ac:dyDescent="0.2">
      <c r="A228" s="281" t="s">
        <v>13</v>
      </c>
      <c r="B228" s="281"/>
      <c r="C228" s="281"/>
      <c r="D228" s="281"/>
    </row>
    <row r="229" spans="1:11" x14ac:dyDescent="0.2">
      <c r="A229" s="92" t="s">
        <v>324</v>
      </c>
      <c r="B229" s="93" t="s">
        <v>13</v>
      </c>
      <c r="C229" s="94" t="s">
        <v>346</v>
      </c>
      <c r="D229" s="94">
        <v>8.86</v>
      </c>
    </row>
    <row r="230" spans="1:11" s="144" customFormat="1" x14ac:dyDescent="0.2">
      <c r="A230" s="218"/>
      <c r="B230" s="218"/>
      <c r="C230" s="236" t="s">
        <v>380</v>
      </c>
      <c r="D230" s="237">
        <f>D229</f>
        <v>8.86</v>
      </c>
    </row>
    <row r="231" spans="1:11" x14ac:dyDescent="0.2">
      <c r="A231" s="92" t="s">
        <v>185</v>
      </c>
      <c r="B231" s="93" t="s">
        <v>13</v>
      </c>
      <c r="C231" s="94" t="s">
        <v>201</v>
      </c>
      <c r="D231" s="94">
        <v>22.51</v>
      </c>
    </row>
    <row r="232" spans="1:11" x14ac:dyDescent="0.2">
      <c r="A232" s="168"/>
      <c r="B232" s="169"/>
      <c r="C232" s="170" t="s">
        <v>311</v>
      </c>
      <c r="D232" s="170">
        <f>D231</f>
        <v>22.51</v>
      </c>
    </row>
    <row r="233" spans="1:11" x14ac:dyDescent="0.2">
      <c r="A233" s="92" t="s">
        <v>251</v>
      </c>
      <c r="B233" s="93" t="s">
        <v>13</v>
      </c>
      <c r="C233" s="94" t="s">
        <v>257</v>
      </c>
      <c r="D233" s="94">
        <v>16.37</v>
      </c>
    </row>
    <row r="234" spans="1:11" s="144" customFormat="1" x14ac:dyDescent="0.2">
      <c r="A234" s="168"/>
      <c r="B234" s="169"/>
      <c r="C234" s="170" t="s">
        <v>312</v>
      </c>
      <c r="D234" s="170">
        <f>D233</f>
        <v>16.37</v>
      </c>
      <c r="J234"/>
      <c r="K234"/>
    </row>
    <row r="235" spans="1:11" x14ac:dyDescent="0.2">
      <c r="A235" s="282" t="s">
        <v>14</v>
      </c>
      <c r="B235" s="282"/>
      <c r="C235" s="282"/>
      <c r="D235" s="282"/>
    </row>
    <row r="236" spans="1:11" x14ac:dyDescent="0.2">
      <c r="A236" s="238" t="s">
        <v>324</v>
      </c>
      <c r="B236" s="239" t="s">
        <v>14</v>
      </c>
      <c r="C236" s="240" t="s">
        <v>340</v>
      </c>
      <c r="D236" s="240">
        <v>10.55</v>
      </c>
    </row>
    <row r="237" spans="1:11" x14ac:dyDescent="0.2">
      <c r="A237" s="212"/>
      <c r="B237" s="212"/>
      <c r="C237" s="252" t="s">
        <v>380</v>
      </c>
      <c r="D237" s="241">
        <f>D236</f>
        <v>10.55</v>
      </c>
    </row>
    <row r="238" spans="1:11" ht="17" customHeight="1" x14ac:dyDescent="0.2">
      <c r="A238" s="238" t="s">
        <v>185</v>
      </c>
      <c r="B238" s="239" t="s">
        <v>14</v>
      </c>
      <c r="C238" s="240" t="s">
        <v>230</v>
      </c>
      <c r="D238" s="240">
        <v>10.86</v>
      </c>
      <c r="J238" s="144"/>
      <c r="K238" s="144"/>
    </row>
    <row r="239" spans="1:11" ht="17" customHeight="1" x14ac:dyDescent="0.2">
      <c r="A239" s="171"/>
      <c r="B239" s="172"/>
      <c r="C239" s="173" t="s">
        <v>311</v>
      </c>
      <c r="D239" s="173">
        <f>D238</f>
        <v>10.86</v>
      </c>
    </row>
    <row r="240" spans="1:11" ht="17" customHeight="1" x14ac:dyDescent="0.2">
      <c r="A240" s="283" t="s">
        <v>15</v>
      </c>
      <c r="B240" s="283"/>
      <c r="C240" s="283"/>
      <c r="D240" s="283"/>
    </row>
    <row r="241" spans="1:11" x14ac:dyDescent="0.2">
      <c r="A241" s="64" t="s">
        <v>78</v>
      </c>
      <c r="B241" s="98" t="s">
        <v>15</v>
      </c>
      <c r="C241" s="99" t="s">
        <v>432</v>
      </c>
      <c r="D241" s="99">
        <v>21.84</v>
      </c>
    </row>
    <row r="242" spans="1:11" x14ac:dyDescent="0.2">
      <c r="A242" s="255"/>
      <c r="B242" s="255"/>
      <c r="C242" s="262" t="s">
        <v>310</v>
      </c>
      <c r="D242" s="263">
        <f>D241</f>
        <v>21.84</v>
      </c>
    </row>
    <row r="243" spans="1:11" x14ac:dyDescent="0.2">
      <c r="A243" s="64" t="s">
        <v>184</v>
      </c>
      <c r="B243" s="98" t="s">
        <v>15</v>
      </c>
      <c r="C243" s="99" t="s">
        <v>170</v>
      </c>
      <c r="D243" s="99">
        <v>15.25</v>
      </c>
    </row>
    <row r="244" spans="1:11" x14ac:dyDescent="0.2">
      <c r="A244" s="64" t="s">
        <v>185</v>
      </c>
      <c r="B244" s="98" t="s">
        <v>15</v>
      </c>
      <c r="C244" s="99" t="s">
        <v>243</v>
      </c>
      <c r="D244" s="99">
        <v>3.75</v>
      </c>
    </row>
    <row r="245" spans="1:11" s="144" customFormat="1" x14ac:dyDescent="0.2">
      <c r="A245" s="64" t="s">
        <v>185</v>
      </c>
      <c r="B245" s="98" t="s">
        <v>15</v>
      </c>
      <c r="C245" s="99" t="s">
        <v>194</v>
      </c>
      <c r="D245" s="99">
        <v>141.69999999999999</v>
      </c>
      <c r="F245"/>
      <c r="G245"/>
      <c r="H245"/>
      <c r="I245"/>
      <c r="J245"/>
      <c r="K245"/>
    </row>
    <row r="246" spans="1:11" x14ac:dyDescent="0.2">
      <c r="A246" s="174"/>
      <c r="B246" s="175"/>
      <c r="C246" s="176" t="s">
        <v>311</v>
      </c>
      <c r="D246" s="176">
        <f>SUM(D243:D245)</f>
        <v>160.69999999999999</v>
      </c>
      <c r="J246" s="144"/>
    </row>
    <row r="247" spans="1:11" x14ac:dyDescent="0.2">
      <c r="A247" s="278" t="s">
        <v>16</v>
      </c>
      <c r="B247" s="278"/>
      <c r="C247" s="278"/>
      <c r="D247" s="278"/>
    </row>
    <row r="248" spans="1:11" x14ac:dyDescent="0.2">
      <c r="A248" s="280" t="s">
        <v>302</v>
      </c>
      <c r="B248" s="280"/>
      <c r="C248" s="280"/>
      <c r="D248" s="280"/>
      <c r="K248" s="144"/>
    </row>
    <row r="249" spans="1:11" x14ac:dyDescent="0.2">
      <c r="A249" s="278" t="s">
        <v>17</v>
      </c>
      <c r="B249" s="278"/>
      <c r="C249" s="278"/>
      <c r="D249" s="278"/>
      <c r="F249" s="144"/>
      <c r="H249" s="144"/>
      <c r="I249" s="144"/>
    </row>
    <row r="250" spans="1:11" x14ac:dyDescent="0.2">
      <c r="A250" s="280" t="s">
        <v>302</v>
      </c>
      <c r="B250" s="280"/>
      <c r="C250" s="280"/>
      <c r="D250" s="280"/>
    </row>
    <row r="251" spans="1:11" x14ac:dyDescent="0.2">
      <c r="A251" s="278" t="s">
        <v>19</v>
      </c>
      <c r="B251" s="278"/>
      <c r="C251" s="278"/>
      <c r="D251" s="278"/>
    </row>
    <row r="252" spans="1:11" x14ac:dyDescent="0.2">
      <c r="A252" s="274" t="s">
        <v>302</v>
      </c>
      <c r="B252" s="274"/>
      <c r="C252" s="274"/>
      <c r="D252" s="274"/>
    </row>
    <row r="253" spans="1:11" x14ac:dyDescent="0.2">
      <c r="A253" s="298" t="s">
        <v>18</v>
      </c>
      <c r="B253" s="298"/>
      <c r="C253" s="298"/>
      <c r="D253" s="298"/>
    </row>
    <row r="254" spans="1:11" x14ac:dyDescent="0.2">
      <c r="A254" s="100" t="s">
        <v>78</v>
      </c>
      <c r="B254" s="101" t="s">
        <v>18</v>
      </c>
      <c r="C254" s="102" t="s">
        <v>389</v>
      </c>
      <c r="D254" s="102">
        <v>6.67</v>
      </c>
    </row>
    <row r="255" spans="1:11" s="144" customFormat="1" x14ac:dyDescent="0.2">
      <c r="A255" s="254"/>
      <c r="B255" s="254"/>
      <c r="C255" s="264" t="s">
        <v>310</v>
      </c>
      <c r="D255" s="265">
        <f>D254</f>
        <v>6.67</v>
      </c>
    </row>
    <row r="256" spans="1:11" x14ac:dyDescent="0.2">
      <c r="A256" s="100" t="s">
        <v>251</v>
      </c>
      <c r="B256" s="101" t="s">
        <v>18</v>
      </c>
      <c r="C256" s="102" t="s">
        <v>284</v>
      </c>
      <c r="D256" s="102">
        <v>30.83</v>
      </c>
    </row>
    <row r="257" spans="1:11" x14ac:dyDescent="0.2">
      <c r="A257" s="177"/>
      <c r="B257" s="178"/>
      <c r="C257" s="179" t="s">
        <v>312</v>
      </c>
      <c r="D257" s="179">
        <f>D256</f>
        <v>30.83</v>
      </c>
    </row>
    <row r="258" spans="1:11" x14ac:dyDescent="0.2">
      <c r="A258" s="293" t="s">
        <v>20</v>
      </c>
      <c r="B258" s="293"/>
      <c r="C258" s="293"/>
      <c r="D258" s="293"/>
    </row>
    <row r="259" spans="1:11" x14ac:dyDescent="0.2">
      <c r="A259" s="103" t="s">
        <v>251</v>
      </c>
      <c r="B259" s="104" t="s">
        <v>20</v>
      </c>
      <c r="C259" s="105" t="s">
        <v>252</v>
      </c>
      <c r="D259" s="105">
        <v>30</v>
      </c>
    </row>
    <row r="260" spans="1:11" x14ac:dyDescent="0.2">
      <c r="A260" s="180"/>
      <c r="B260" s="181"/>
      <c r="C260" s="182" t="s">
        <v>312</v>
      </c>
      <c r="D260" s="182">
        <f>D259</f>
        <v>30</v>
      </c>
      <c r="K260" s="144"/>
    </row>
    <row r="261" spans="1:11" x14ac:dyDescent="0.2">
      <c r="A261" s="292" t="s">
        <v>21</v>
      </c>
      <c r="B261" s="292"/>
      <c r="C261" s="292"/>
      <c r="D261" s="292"/>
    </row>
    <row r="262" spans="1:11" x14ac:dyDescent="0.2">
      <c r="A262" s="106" t="s">
        <v>324</v>
      </c>
      <c r="B262" s="107" t="s">
        <v>21</v>
      </c>
      <c r="C262" s="108" t="s">
        <v>336</v>
      </c>
      <c r="D262" s="108">
        <v>63.02</v>
      </c>
    </row>
    <row r="263" spans="1:11" x14ac:dyDescent="0.2">
      <c r="A263" s="106" t="s">
        <v>324</v>
      </c>
      <c r="B263" s="107" t="s">
        <v>21</v>
      </c>
      <c r="C263" s="108" t="s">
        <v>365</v>
      </c>
      <c r="D263" s="108">
        <v>200</v>
      </c>
    </row>
    <row r="264" spans="1:11" x14ac:dyDescent="0.2">
      <c r="A264" s="215"/>
      <c r="B264" s="215"/>
      <c r="C264" s="242" t="s">
        <v>380</v>
      </c>
      <c r="D264" s="243">
        <f>D262+D263</f>
        <v>263.02</v>
      </c>
    </row>
    <row r="265" spans="1:11" x14ac:dyDescent="0.2">
      <c r="A265" s="106" t="s">
        <v>78</v>
      </c>
      <c r="B265" s="107" t="s">
        <v>21</v>
      </c>
      <c r="C265" s="108" t="s">
        <v>427</v>
      </c>
      <c r="D265" s="108">
        <v>75</v>
      </c>
    </row>
    <row r="266" spans="1:11" x14ac:dyDescent="0.2">
      <c r="A266" s="253"/>
      <c r="B266" s="253"/>
      <c r="C266" s="242" t="s">
        <v>310</v>
      </c>
      <c r="D266" s="243">
        <f>D265</f>
        <v>75</v>
      </c>
    </row>
    <row r="267" spans="1:11" s="144" customFormat="1" x14ac:dyDescent="0.2">
      <c r="A267" s="106" t="s">
        <v>251</v>
      </c>
      <c r="B267" s="107" t="s">
        <v>21</v>
      </c>
      <c r="C267" s="108" t="s">
        <v>262</v>
      </c>
      <c r="D267" s="108">
        <v>103</v>
      </c>
      <c r="J267"/>
      <c r="K267"/>
    </row>
    <row r="268" spans="1:11" x14ac:dyDescent="0.2">
      <c r="A268" s="183"/>
      <c r="B268" s="184"/>
      <c r="C268" s="185" t="s">
        <v>312</v>
      </c>
      <c r="D268" s="185">
        <f>D267</f>
        <v>103</v>
      </c>
      <c r="K268" s="144"/>
    </row>
    <row r="269" spans="1:11" x14ac:dyDescent="0.2">
      <c r="A269" s="294" t="s">
        <v>301</v>
      </c>
      <c r="B269" s="294"/>
      <c r="C269" s="294"/>
      <c r="D269" s="294"/>
    </row>
    <row r="270" spans="1:11" x14ac:dyDescent="0.2">
      <c r="A270" s="231" t="s">
        <v>324</v>
      </c>
      <c r="B270" s="232" t="s">
        <v>301</v>
      </c>
      <c r="C270" s="233" t="s">
        <v>366</v>
      </c>
      <c r="D270" s="233">
        <v>150</v>
      </c>
    </row>
    <row r="271" spans="1:11" x14ac:dyDescent="0.2">
      <c r="A271" s="216"/>
      <c r="B271" s="216"/>
      <c r="C271" s="234" t="s">
        <v>380</v>
      </c>
      <c r="D271" s="244">
        <f>D270</f>
        <v>150</v>
      </c>
      <c r="K271" s="144"/>
    </row>
    <row r="272" spans="1:11" x14ac:dyDescent="0.2">
      <c r="A272" s="109" t="s">
        <v>78</v>
      </c>
      <c r="B272" s="110" t="s">
        <v>301</v>
      </c>
      <c r="C272" s="111" t="s">
        <v>415</v>
      </c>
      <c r="D272" s="111">
        <v>50</v>
      </c>
    </row>
    <row r="273" spans="1:11" x14ac:dyDescent="0.2">
      <c r="A273" s="109" t="s">
        <v>78</v>
      </c>
      <c r="B273" s="110" t="s">
        <v>301</v>
      </c>
      <c r="C273" s="111" t="s">
        <v>383</v>
      </c>
      <c r="D273" s="111">
        <v>160</v>
      </c>
    </row>
    <row r="274" spans="1:11" x14ac:dyDescent="0.2">
      <c r="A274" s="109" t="s">
        <v>78</v>
      </c>
      <c r="B274" s="110" t="s">
        <v>301</v>
      </c>
      <c r="C274" s="111" t="s">
        <v>151</v>
      </c>
      <c r="D274" s="111">
        <v>43.8</v>
      </c>
    </row>
    <row r="275" spans="1:11" s="144" customFormat="1" x14ac:dyDescent="0.2">
      <c r="A275" s="186"/>
      <c r="B275" s="187"/>
      <c r="C275" s="188" t="s">
        <v>310</v>
      </c>
      <c r="D275" s="188">
        <f>SUM(D272:D274)</f>
        <v>253.8</v>
      </c>
      <c r="J275"/>
      <c r="K275"/>
    </row>
    <row r="276" spans="1:11" x14ac:dyDescent="0.2">
      <c r="A276" s="109" t="s">
        <v>185</v>
      </c>
      <c r="B276" s="110" t="s">
        <v>301</v>
      </c>
      <c r="C276" s="111" t="s">
        <v>228</v>
      </c>
      <c r="D276" s="111">
        <v>200</v>
      </c>
    </row>
    <row r="277" spans="1:11" x14ac:dyDescent="0.2">
      <c r="A277" s="109" t="s">
        <v>185</v>
      </c>
      <c r="B277" s="110" t="s">
        <v>301</v>
      </c>
      <c r="C277" s="111" t="s">
        <v>229</v>
      </c>
      <c r="D277" s="111">
        <v>100</v>
      </c>
    </row>
    <row r="278" spans="1:11" s="144" customFormat="1" x14ac:dyDescent="0.2">
      <c r="A278" s="109" t="s">
        <v>184</v>
      </c>
      <c r="B278" s="110" t="s">
        <v>301</v>
      </c>
      <c r="C278" s="111" t="s">
        <v>163</v>
      </c>
      <c r="D278" s="111">
        <v>50</v>
      </c>
      <c r="F278"/>
      <c r="G278"/>
      <c r="H278"/>
      <c r="I278"/>
      <c r="J278"/>
      <c r="K278"/>
    </row>
    <row r="279" spans="1:11" x14ac:dyDescent="0.2">
      <c r="A279" s="109" t="s">
        <v>184</v>
      </c>
      <c r="B279" s="110" t="s">
        <v>301</v>
      </c>
      <c r="C279" s="111" t="s">
        <v>161</v>
      </c>
      <c r="D279" s="111">
        <v>150</v>
      </c>
    </row>
    <row r="280" spans="1:11" x14ac:dyDescent="0.2">
      <c r="A280" s="186"/>
      <c r="B280" s="187"/>
      <c r="C280" s="188" t="s">
        <v>311</v>
      </c>
      <c r="D280" s="188">
        <f>SUM(D276:D279)</f>
        <v>500</v>
      </c>
    </row>
    <row r="281" spans="1:11" x14ac:dyDescent="0.2">
      <c r="A281" s="109" t="s">
        <v>251</v>
      </c>
      <c r="B281" s="110" t="s">
        <v>301</v>
      </c>
      <c r="C281" s="111" t="s">
        <v>294</v>
      </c>
      <c r="D281" s="111">
        <v>100</v>
      </c>
      <c r="K281" s="144"/>
    </row>
    <row r="282" spans="1:11" x14ac:dyDescent="0.2">
      <c r="A282" s="109" t="s">
        <v>251</v>
      </c>
      <c r="B282" s="110" t="s">
        <v>301</v>
      </c>
      <c r="C282" s="111" t="s">
        <v>297</v>
      </c>
      <c r="D282" s="111">
        <v>40</v>
      </c>
    </row>
    <row r="283" spans="1:11" x14ac:dyDescent="0.2">
      <c r="A283" s="109" t="s">
        <v>251</v>
      </c>
      <c r="B283" s="110" t="s">
        <v>301</v>
      </c>
      <c r="C283" s="111" t="s">
        <v>270</v>
      </c>
      <c r="D283" s="111">
        <v>250</v>
      </c>
    </row>
    <row r="284" spans="1:11" x14ac:dyDescent="0.2">
      <c r="A284" s="109" t="s">
        <v>251</v>
      </c>
      <c r="B284" s="110" t="s">
        <v>301</v>
      </c>
      <c r="C284" s="111" t="s">
        <v>263</v>
      </c>
      <c r="D284" s="111">
        <v>400</v>
      </c>
    </row>
    <row r="285" spans="1:11" x14ac:dyDescent="0.2">
      <c r="A285" s="109" t="s">
        <v>251</v>
      </c>
      <c r="B285" s="110" t="s">
        <v>301</v>
      </c>
      <c r="C285" s="111" t="s">
        <v>253</v>
      </c>
      <c r="D285" s="112">
        <v>1500</v>
      </c>
      <c r="J285" s="144"/>
      <c r="K285" s="144"/>
    </row>
    <row r="286" spans="1:11" x14ac:dyDescent="0.2">
      <c r="A286" s="186"/>
      <c r="B286" s="187"/>
      <c r="C286" s="188" t="s">
        <v>312</v>
      </c>
      <c r="D286" s="189">
        <f>SUM(D281:D285)</f>
        <v>2290</v>
      </c>
    </row>
    <row r="287" spans="1:11" x14ac:dyDescent="0.2">
      <c r="A287" s="295" t="s">
        <v>300</v>
      </c>
      <c r="B287" s="295"/>
      <c r="C287" s="295"/>
      <c r="D287" s="295"/>
    </row>
    <row r="288" spans="1:11" s="144" customFormat="1" x14ac:dyDescent="0.2">
      <c r="A288" s="113" t="s">
        <v>324</v>
      </c>
      <c r="B288" s="114" t="s">
        <v>300</v>
      </c>
      <c r="C288" s="115" t="s">
        <v>334</v>
      </c>
      <c r="D288" s="115">
        <v>4</v>
      </c>
      <c r="F288"/>
      <c r="G288"/>
      <c r="H288"/>
      <c r="I288"/>
      <c r="J288"/>
      <c r="K288"/>
    </row>
    <row r="289" spans="1:11" x14ac:dyDescent="0.2">
      <c r="A289" s="113" t="s">
        <v>324</v>
      </c>
      <c r="B289" s="114" t="s">
        <v>300</v>
      </c>
      <c r="C289" s="115" t="s">
        <v>343</v>
      </c>
      <c r="D289" s="115">
        <v>4.92</v>
      </c>
    </row>
    <row r="290" spans="1:11" x14ac:dyDescent="0.2">
      <c r="A290" s="217"/>
      <c r="B290" s="217"/>
      <c r="C290" s="246" t="s">
        <v>380</v>
      </c>
      <c r="D290" s="245">
        <f>D288+D289</f>
        <v>8.92</v>
      </c>
    </row>
    <row r="291" spans="1:11" x14ac:dyDescent="0.2">
      <c r="A291" s="113" t="s">
        <v>78</v>
      </c>
      <c r="B291" s="114" t="s">
        <v>300</v>
      </c>
      <c r="C291" s="115" t="s">
        <v>388</v>
      </c>
      <c r="D291" s="115">
        <v>9.9</v>
      </c>
    </row>
    <row r="292" spans="1:11" s="144" customFormat="1" x14ac:dyDescent="0.2">
      <c r="A292" s="113" t="s">
        <v>78</v>
      </c>
      <c r="B292" s="114" t="s">
        <v>298</v>
      </c>
      <c r="C292" s="115" t="s">
        <v>132</v>
      </c>
      <c r="D292" s="115">
        <v>4.0999999999999996</v>
      </c>
      <c r="F292"/>
      <c r="G292"/>
      <c r="H292"/>
      <c r="I292"/>
      <c r="J292"/>
      <c r="K292"/>
    </row>
    <row r="293" spans="1:11" x14ac:dyDescent="0.2">
      <c r="A293" s="113" t="s">
        <v>78</v>
      </c>
      <c r="B293" s="114" t="s">
        <v>300</v>
      </c>
      <c r="C293" s="115" t="s">
        <v>139</v>
      </c>
      <c r="D293" s="115">
        <v>4.0999999999999996</v>
      </c>
    </row>
    <row r="294" spans="1:11" x14ac:dyDescent="0.2">
      <c r="A294" s="190"/>
      <c r="B294" s="191"/>
      <c r="C294" s="192" t="s">
        <v>310</v>
      </c>
      <c r="D294" s="192">
        <f>SUM(D291:D293)</f>
        <v>18.100000000000001</v>
      </c>
    </row>
    <row r="295" spans="1:11" x14ac:dyDescent="0.2">
      <c r="A295" s="113" t="s">
        <v>185</v>
      </c>
      <c r="B295" s="114" t="s">
        <v>300</v>
      </c>
      <c r="C295" s="115" t="s">
        <v>242</v>
      </c>
      <c r="D295" s="115">
        <v>10.6</v>
      </c>
    </row>
    <row r="296" spans="1:11" x14ac:dyDescent="0.2">
      <c r="A296" s="113" t="s">
        <v>185</v>
      </c>
      <c r="B296" s="114" t="s">
        <v>300</v>
      </c>
      <c r="C296" s="115" t="s">
        <v>226</v>
      </c>
      <c r="D296" s="115">
        <v>4.25</v>
      </c>
    </row>
    <row r="297" spans="1:11" x14ac:dyDescent="0.2">
      <c r="A297" s="113" t="s">
        <v>185</v>
      </c>
      <c r="B297" s="114" t="s">
        <v>300</v>
      </c>
      <c r="C297" s="115" t="s">
        <v>215</v>
      </c>
      <c r="D297" s="115">
        <v>4.0999999999999996</v>
      </c>
    </row>
    <row r="298" spans="1:11" x14ac:dyDescent="0.2">
      <c r="A298" s="113" t="s">
        <v>185</v>
      </c>
      <c r="B298" s="114" t="s">
        <v>300</v>
      </c>
      <c r="C298" s="115" t="s">
        <v>190</v>
      </c>
      <c r="D298" s="115">
        <v>5.4</v>
      </c>
    </row>
    <row r="299" spans="1:11" x14ac:dyDescent="0.2">
      <c r="A299" s="113" t="s">
        <v>184</v>
      </c>
      <c r="B299" s="114" t="s">
        <v>300</v>
      </c>
      <c r="C299" s="115" t="s">
        <v>159</v>
      </c>
      <c r="D299" s="115">
        <v>4.0999999999999996</v>
      </c>
    </row>
    <row r="300" spans="1:11" x14ac:dyDescent="0.2">
      <c r="A300" s="113" t="s">
        <v>184</v>
      </c>
      <c r="B300" s="114" t="s">
        <v>300</v>
      </c>
      <c r="C300" s="115" t="s">
        <v>166</v>
      </c>
      <c r="D300" s="115">
        <v>4.0999999999999996</v>
      </c>
    </row>
    <row r="301" spans="1:11" x14ac:dyDescent="0.2">
      <c r="A301" s="113" t="s">
        <v>184</v>
      </c>
      <c r="B301" s="114" t="s">
        <v>300</v>
      </c>
      <c r="C301" s="115" t="s">
        <v>169</v>
      </c>
      <c r="D301" s="115">
        <v>8.27</v>
      </c>
    </row>
    <row r="302" spans="1:11" x14ac:dyDescent="0.2">
      <c r="A302" s="190"/>
      <c r="B302" s="191"/>
      <c r="C302" s="192" t="s">
        <v>311</v>
      </c>
      <c r="D302" s="192">
        <f>SUM(D295:D301)</f>
        <v>40.820000000000007</v>
      </c>
    </row>
    <row r="303" spans="1:11" x14ac:dyDescent="0.2">
      <c r="A303" s="113" t="s">
        <v>251</v>
      </c>
      <c r="B303" s="114" t="s">
        <v>300</v>
      </c>
      <c r="C303" s="115" t="s">
        <v>281</v>
      </c>
      <c r="D303" s="115">
        <v>15.35</v>
      </c>
    </row>
    <row r="304" spans="1:11" x14ac:dyDescent="0.2">
      <c r="A304" s="113" t="s">
        <v>251</v>
      </c>
      <c r="B304" s="114" t="s">
        <v>300</v>
      </c>
      <c r="C304" s="115" t="s">
        <v>273</v>
      </c>
      <c r="D304" s="115">
        <v>4.0999999999999996</v>
      </c>
    </row>
    <row r="305" spans="1:4" x14ac:dyDescent="0.2">
      <c r="A305" s="113" t="s">
        <v>251</v>
      </c>
      <c r="B305" s="114" t="s">
        <v>300</v>
      </c>
      <c r="C305" s="115" t="s">
        <v>259</v>
      </c>
      <c r="D305" s="115">
        <v>4.0999999999999996</v>
      </c>
    </row>
    <row r="306" spans="1:4" x14ac:dyDescent="0.2">
      <c r="A306" s="190"/>
      <c r="B306" s="191"/>
      <c r="C306" s="192" t="s">
        <v>312</v>
      </c>
      <c r="D306" s="192">
        <f>SUM(D303:D305)</f>
        <v>23.549999999999997</v>
      </c>
    </row>
    <row r="307" spans="1:4" x14ac:dyDescent="0.2">
      <c r="A307" s="296" t="s">
        <v>23</v>
      </c>
      <c r="B307" s="296"/>
      <c r="C307" s="296"/>
      <c r="D307" s="296"/>
    </row>
    <row r="308" spans="1:4" x14ac:dyDescent="0.2">
      <c r="A308" s="116" t="s">
        <v>251</v>
      </c>
      <c r="B308" s="117" t="s">
        <v>23</v>
      </c>
      <c r="C308" s="118" t="s">
        <v>269</v>
      </c>
      <c r="D308" s="118">
        <v>2.25</v>
      </c>
    </row>
    <row r="309" spans="1:4" x14ac:dyDescent="0.2">
      <c r="A309" s="116" t="s">
        <v>251</v>
      </c>
      <c r="B309" s="117" t="s">
        <v>23</v>
      </c>
      <c r="C309" s="118" t="s">
        <v>261</v>
      </c>
      <c r="D309" s="118">
        <v>80</v>
      </c>
    </row>
    <row r="310" spans="1:4" x14ac:dyDescent="0.2">
      <c r="A310" s="116"/>
      <c r="B310" s="117"/>
      <c r="C310" s="118" t="s">
        <v>312</v>
      </c>
      <c r="D310" s="118">
        <f>SUM(D308:D309)</f>
        <v>82.25</v>
      </c>
    </row>
    <row r="311" spans="1:4" x14ac:dyDescent="0.2">
      <c r="A311" s="278" t="s">
        <v>24</v>
      </c>
      <c r="B311" s="278"/>
      <c r="C311" s="278"/>
      <c r="D311" s="278"/>
    </row>
    <row r="312" spans="1:4" x14ac:dyDescent="0.2">
      <c r="A312" s="289" t="s">
        <v>302</v>
      </c>
      <c r="B312" s="289"/>
      <c r="C312" s="289"/>
      <c r="D312" s="289"/>
    </row>
    <row r="313" spans="1:4" x14ac:dyDescent="0.2">
      <c r="A313" s="278" t="s">
        <v>25</v>
      </c>
      <c r="B313" s="278"/>
      <c r="C313" s="278"/>
      <c r="D313" s="278"/>
    </row>
    <row r="314" spans="1:4" x14ac:dyDescent="0.2">
      <c r="A314" s="289" t="s">
        <v>302</v>
      </c>
      <c r="B314" s="289"/>
      <c r="C314" s="289"/>
      <c r="D314" s="289"/>
    </row>
    <row r="315" spans="1:4" x14ac:dyDescent="0.2">
      <c r="A315" s="290" t="s">
        <v>27</v>
      </c>
      <c r="B315" s="290"/>
      <c r="C315" s="290"/>
      <c r="D315" s="290"/>
    </row>
    <row r="316" spans="1:4" x14ac:dyDescent="0.2">
      <c r="A316" s="119" t="s">
        <v>185</v>
      </c>
      <c r="B316" s="120" t="s">
        <v>27</v>
      </c>
      <c r="C316" s="121" t="s">
        <v>203</v>
      </c>
      <c r="D316" s="121">
        <v>16.690000000000001</v>
      </c>
    </row>
    <row r="317" spans="1:4" x14ac:dyDescent="0.2">
      <c r="A317" s="193"/>
      <c r="B317" s="194"/>
      <c r="C317" s="195" t="s">
        <v>311</v>
      </c>
      <c r="D317" s="195">
        <f>D316</f>
        <v>16.690000000000001</v>
      </c>
    </row>
    <row r="318" spans="1:4" x14ac:dyDescent="0.2">
      <c r="A318" s="282" t="s">
        <v>29</v>
      </c>
      <c r="B318" s="282"/>
      <c r="C318" s="282"/>
      <c r="D318" s="282"/>
    </row>
    <row r="319" spans="1:4" x14ac:dyDescent="0.2">
      <c r="A319" s="95" t="s">
        <v>185</v>
      </c>
      <c r="B319" s="96" t="s">
        <v>29</v>
      </c>
      <c r="C319" s="97" t="s">
        <v>222</v>
      </c>
      <c r="D319" s="97">
        <v>92</v>
      </c>
    </row>
    <row r="320" spans="1:4" x14ac:dyDescent="0.2">
      <c r="A320" s="171"/>
      <c r="B320" s="172"/>
      <c r="C320" s="173" t="s">
        <v>311</v>
      </c>
      <c r="D320" s="173">
        <f>D319</f>
        <v>92</v>
      </c>
    </row>
    <row r="321" spans="1:4" x14ac:dyDescent="0.2">
      <c r="A321" s="287" t="s">
        <v>28</v>
      </c>
      <c r="B321" s="287"/>
      <c r="C321" s="287"/>
      <c r="D321" s="287"/>
    </row>
    <row r="322" spans="1:4" x14ac:dyDescent="0.2">
      <c r="A322" s="122" t="s">
        <v>324</v>
      </c>
      <c r="B322" s="123" t="s">
        <v>28</v>
      </c>
      <c r="C322" s="124" t="s">
        <v>327</v>
      </c>
      <c r="D322" s="124">
        <v>7.45</v>
      </c>
    </row>
    <row r="323" spans="1:4" x14ac:dyDescent="0.2">
      <c r="A323" s="122" t="s">
        <v>324</v>
      </c>
      <c r="B323" s="123" t="s">
        <v>28</v>
      </c>
      <c r="C323" s="124" t="s">
        <v>353</v>
      </c>
      <c r="D323" s="124">
        <v>3.65</v>
      </c>
    </row>
    <row r="324" spans="1:4" x14ac:dyDescent="0.2">
      <c r="A324" s="122" t="s">
        <v>324</v>
      </c>
      <c r="B324" s="123" t="s">
        <v>28</v>
      </c>
      <c r="C324" s="124" t="s">
        <v>335</v>
      </c>
      <c r="D324" s="124">
        <v>6.95</v>
      </c>
    </row>
    <row r="325" spans="1:4" x14ac:dyDescent="0.2">
      <c r="A325" s="213"/>
      <c r="B325" s="213"/>
      <c r="C325" s="248" t="s">
        <v>380</v>
      </c>
      <c r="D325" s="247">
        <f>SUM(D322:D324)</f>
        <v>18.05</v>
      </c>
    </row>
    <row r="326" spans="1:4" x14ac:dyDescent="0.2">
      <c r="A326" s="122" t="s">
        <v>78</v>
      </c>
      <c r="B326" s="123" t="s">
        <v>28</v>
      </c>
      <c r="C326" s="124" t="s">
        <v>420</v>
      </c>
      <c r="D326" s="124">
        <v>6.49</v>
      </c>
    </row>
    <row r="327" spans="1:4" x14ac:dyDescent="0.2">
      <c r="A327" s="122" t="s">
        <v>78</v>
      </c>
      <c r="B327" s="123" t="s">
        <v>28</v>
      </c>
      <c r="C327" s="124" t="s">
        <v>424</v>
      </c>
      <c r="D327" s="124">
        <v>7.95</v>
      </c>
    </row>
    <row r="328" spans="1:4" x14ac:dyDescent="0.2">
      <c r="A328" s="122" t="s">
        <v>78</v>
      </c>
      <c r="B328" s="123" t="s">
        <v>28</v>
      </c>
      <c r="C328" s="124" t="s">
        <v>431</v>
      </c>
      <c r="D328" s="124">
        <v>3.65</v>
      </c>
    </row>
    <row r="329" spans="1:4" x14ac:dyDescent="0.2">
      <c r="A329" s="122" t="s">
        <v>78</v>
      </c>
      <c r="B329" s="123" t="s">
        <v>28</v>
      </c>
      <c r="C329" s="124" t="s">
        <v>386</v>
      </c>
      <c r="D329" s="124">
        <v>3.65</v>
      </c>
    </row>
    <row r="330" spans="1:4" x14ac:dyDescent="0.2">
      <c r="A330" s="122" t="s">
        <v>78</v>
      </c>
      <c r="B330" s="123" t="s">
        <v>28</v>
      </c>
      <c r="C330" s="124" t="s">
        <v>403</v>
      </c>
      <c r="D330" s="124">
        <v>6.95</v>
      </c>
    </row>
    <row r="331" spans="1:4" x14ac:dyDescent="0.2">
      <c r="A331" s="122" t="s">
        <v>78</v>
      </c>
      <c r="B331" s="123" t="s">
        <v>28</v>
      </c>
      <c r="C331" s="124" t="s">
        <v>400</v>
      </c>
      <c r="D331" s="124">
        <v>3.65</v>
      </c>
    </row>
    <row r="332" spans="1:4" x14ac:dyDescent="0.2">
      <c r="A332" s="122" t="s">
        <v>78</v>
      </c>
      <c r="B332" s="123" t="s">
        <v>28</v>
      </c>
      <c r="C332" s="124" t="s">
        <v>406</v>
      </c>
      <c r="D332" s="124">
        <v>6.95</v>
      </c>
    </row>
    <row r="333" spans="1:4" x14ac:dyDescent="0.2">
      <c r="A333" s="122" t="s">
        <v>78</v>
      </c>
      <c r="B333" s="123" t="s">
        <v>28</v>
      </c>
      <c r="C333" s="124" t="s">
        <v>125</v>
      </c>
      <c r="D333" s="124">
        <v>3.65</v>
      </c>
    </row>
    <row r="334" spans="1:4" x14ac:dyDescent="0.2">
      <c r="A334" s="122" t="s">
        <v>78</v>
      </c>
      <c r="B334" s="123" t="s">
        <v>28</v>
      </c>
      <c r="C334" s="124" t="s">
        <v>126</v>
      </c>
      <c r="D334" s="124">
        <v>5.95</v>
      </c>
    </row>
    <row r="335" spans="1:4" x14ac:dyDescent="0.2">
      <c r="A335" s="122" t="s">
        <v>78</v>
      </c>
      <c r="B335" s="123" t="s">
        <v>28</v>
      </c>
      <c r="C335" s="124" t="s">
        <v>133</v>
      </c>
      <c r="D335" s="124">
        <v>5.95</v>
      </c>
    </row>
    <row r="336" spans="1:4" x14ac:dyDescent="0.2">
      <c r="A336" s="122" t="s">
        <v>78</v>
      </c>
      <c r="B336" s="123" t="s">
        <v>28</v>
      </c>
      <c r="C336" s="124" t="s">
        <v>150</v>
      </c>
      <c r="D336" s="124">
        <v>3.05</v>
      </c>
    </row>
    <row r="337" spans="1:4" x14ac:dyDescent="0.2">
      <c r="A337" s="122" t="s">
        <v>78</v>
      </c>
      <c r="B337" s="123" t="s">
        <v>28</v>
      </c>
      <c r="C337" s="124" t="s">
        <v>154</v>
      </c>
      <c r="D337" s="124">
        <v>3.65</v>
      </c>
    </row>
    <row r="338" spans="1:4" x14ac:dyDescent="0.2">
      <c r="A338" s="122" t="s">
        <v>78</v>
      </c>
      <c r="B338" s="123" t="s">
        <v>28</v>
      </c>
      <c r="C338" s="124" t="s">
        <v>155</v>
      </c>
      <c r="D338" s="124">
        <v>5.95</v>
      </c>
    </row>
    <row r="339" spans="1:4" x14ac:dyDescent="0.2">
      <c r="A339" s="196"/>
      <c r="B339" s="197"/>
      <c r="C339" s="198" t="s">
        <v>310</v>
      </c>
      <c r="D339" s="198">
        <f>SUM(D326:D338)</f>
        <v>67.489999999999995</v>
      </c>
    </row>
    <row r="340" spans="1:4" x14ac:dyDescent="0.2">
      <c r="A340" s="122" t="s">
        <v>184</v>
      </c>
      <c r="B340" s="123" t="s">
        <v>28</v>
      </c>
      <c r="C340" s="124" t="s">
        <v>167</v>
      </c>
      <c r="D340" s="124">
        <v>5.95</v>
      </c>
    </row>
    <row r="341" spans="1:4" x14ac:dyDescent="0.2">
      <c r="A341" s="122" t="s">
        <v>185</v>
      </c>
      <c r="B341" s="123" t="s">
        <v>28</v>
      </c>
      <c r="C341" s="124" t="s">
        <v>217</v>
      </c>
      <c r="D341" s="124">
        <v>7.45</v>
      </c>
    </row>
    <row r="342" spans="1:4" x14ac:dyDescent="0.2">
      <c r="A342" s="122" t="s">
        <v>185</v>
      </c>
      <c r="B342" s="123" t="s">
        <v>28</v>
      </c>
      <c r="C342" s="124" t="s">
        <v>219</v>
      </c>
      <c r="D342" s="124">
        <v>3.65</v>
      </c>
    </row>
    <row r="343" spans="1:4" x14ac:dyDescent="0.2">
      <c r="A343" s="122" t="s">
        <v>185</v>
      </c>
      <c r="B343" s="123" t="s">
        <v>28</v>
      </c>
      <c r="C343" s="124" t="s">
        <v>220</v>
      </c>
      <c r="D343" s="124">
        <v>5.95</v>
      </c>
    </row>
    <row r="344" spans="1:4" x14ac:dyDescent="0.2">
      <c r="A344" s="122" t="s">
        <v>185</v>
      </c>
      <c r="B344" s="123" t="s">
        <v>28</v>
      </c>
      <c r="C344" s="124" t="s">
        <v>227</v>
      </c>
      <c r="D344" s="124">
        <v>6.95</v>
      </c>
    </row>
    <row r="345" spans="1:4" x14ac:dyDescent="0.2">
      <c r="A345" s="122" t="s">
        <v>184</v>
      </c>
      <c r="B345" s="123" t="s">
        <v>28</v>
      </c>
      <c r="C345" s="124" t="s">
        <v>175</v>
      </c>
      <c r="D345" s="124">
        <v>6.95</v>
      </c>
    </row>
    <row r="346" spans="1:4" x14ac:dyDescent="0.2">
      <c r="A346" s="122" t="s">
        <v>184</v>
      </c>
      <c r="B346" s="123" t="s">
        <v>28</v>
      </c>
      <c r="C346" s="124" t="s">
        <v>183</v>
      </c>
      <c r="D346" s="124">
        <v>3.65</v>
      </c>
    </row>
    <row r="347" spans="1:4" x14ac:dyDescent="0.2">
      <c r="A347" s="122" t="s">
        <v>185</v>
      </c>
      <c r="B347" s="123" t="s">
        <v>28</v>
      </c>
      <c r="C347" s="124" t="s">
        <v>188</v>
      </c>
      <c r="D347" s="124">
        <v>7.45</v>
      </c>
    </row>
    <row r="348" spans="1:4" x14ac:dyDescent="0.2">
      <c r="A348" s="122" t="s">
        <v>185</v>
      </c>
      <c r="B348" s="123" t="s">
        <v>28</v>
      </c>
      <c r="C348" s="124" t="s">
        <v>211</v>
      </c>
      <c r="D348" s="124">
        <v>5.95</v>
      </c>
    </row>
    <row r="349" spans="1:4" x14ac:dyDescent="0.2">
      <c r="A349" s="122" t="s">
        <v>185</v>
      </c>
      <c r="B349" s="123" t="s">
        <v>28</v>
      </c>
      <c r="C349" s="124" t="s">
        <v>192</v>
      </c>
      <c r="D349" s="124">
        <v>10.199999999999999</v>
      </c>
    </row>
    <row r="350" spans="1:4" x14ac:dyDescent="0.2">
      <c r="A350" s="122" t="s">
        <v>185</v>
      </c>
      <c r="B350" s="123" t="s">
        <v>28</v>
      </c>
      <c r="C350" s="124" t="s">
        <v>198</v>
      </c>
      <c r="D350" s="124">
        <v>7</v>
      </c>
    </row>
    <row r="351" spans="1:4" x14ac:dyDescent="0.2">
      <c r="A351" s="196"/>
      <c r="B351" s="197"/>
      <c r="C351" s="198" t="s">
        <v>311</v>
      </c>
      <c r="D351" s="198">
        <f>SUM(D340:D350)</f>
        <v>71.150000000000006</v>
      </c>
    </row>
    <row r="352" spans="1:4" x14ac:dyDescent="0.2">
      <c r="A352" s="122" t="s">
        <v>251</v>
      </c>
      <c r="B352" s="123" t="s">
        <v>28</v>
      </c>
      <c r="C352" s="124" t="s">
        <v>290</v>
      </c>
      <c r="D352" s="124">
        <v>8.9</v>
      </c>
    </row>
    <row r="353" spans="1:4" x14ac:dyDescent="0.2">
      <c r="A353" s="122" t="s">
        <v>251</v>
      </c>
      <c r="B353" s="123" t="s">
        <v>28</v>
      </c>
      <c r="C353" s="124" t="s">
        <v>280</v>
      </c>
      <c r="D353" s="124">
        <v>3.65</v>
      </c>
    </row>
    <row r="354" spans="1:4" x14ac:dyDescent="0.2">
      <c r="A354" s="122" t="s">
        <v>251</v>
      </c>
      <c r="B354" s="123" t="s">
        <v>28</v>
      </c>
      <c r="C354" s="124" t="s">
        <v>255</v>
      </c>
      <c r="D354" s="124">
        <v>9.4</v>
      </c>
    </row>
    <row r="355" spans="1:4" x14ac:dyDescent="0.2">
      <c r="A355" s="122" t="s">
        <v>251</v>
      </c>
      <c r="B355" s="123" t="s">
        <v>28</v>
      </c>
      <c r="C355" s="124" t="s">
        <v>258</v>
      </c>
      <c r="D355" s="124">
        <v>3.65</v>
      </c>
    </row>
    <row r="356" spans="1:4" x14ac:dyDescent="0.2">
      <c r="A356" s="122" t="s">
        <v>251</v>
      </c>
      <c r="B356" s="123" t="s">
        <v>28</v>
      </c>
      <c r="C356" s="124" t="s">
        <v>260</v>
      </c>
      <c r="D356" s="124">
        <v>1.8</v>
      </c>
    </row>
    <row r="357" spans="1:4" x14ac:dyDescent="0.2">
      <c r="A357" s="122" t="s">
        <v>251</v>
      </c>
      <c r="B357" s="123" t="s">
        <v>28</v>
      </c>
      <c r="C357" s="124" t="s">
        <v>266</v>
      </c>
      <c r="D357" s="124">
        <v>6.95</v>
      </c>
    </row>
    <row r="358" spans="1:4" x14ac:dyDescent="0.2">
      <c r="A358" s="122" t="s">
        <v>251</v>
      </c>
      <c r="B358" s="123" t="s">
        <v>28</v>
      </c>
      <c r="C358" s="124" t="s">
        <v>268</v>
      </c>
      <c r="D358" s="124">
        <v>1.8</v>
      </c>
    </row>
    <row r="359" spans="1:4" x14ac:dyDescent="0.2">
      <c r="A359" s="196"/>
      <c r="B359" s="197"/>
      <c r="C359" s="198" t="s">
        <v>312</v>
      </c>
      <c r="D359" s="198">
        <f>SUM(D352:D358)</f>
        <v>36.15</v>
      </c>
    </row>
    <row r="360" spans="1:4" x14ac:dyDescent="0.2">
      <c r="A360" s="288" t="s">
        <v>299</v>
      </c>
      <c r="B360" s="288"/>
      <c r="C360" s="288"/>
      <c r="D360" s="288"/>
    </row>
    <row r="361" spans="1:4" x14ac:dyDescent="0.2">
      <c r="A361" s="125" t="s">
        <v>324</v>
      </c>
      <c r="B361" s="126" t="s">
        <v>299</v>
      </c>
      <c r="C361" s="127" t="s">
        <v>328</v>
      </c>
      <c r="D361" s="127">
        <v>5.93</v>
      </c>
    </row>
    <row r="362" spans="1:4" x14ac:dyDescent="0.2">
      <c r="A362" s="125" t="s">
        <v>324</v>
      </c>
      <c r="B362" s="126" t="s">
        <v>299</v>
      </c>
      <c r="C362" s="127" t="s">
        <v>342</v>
      </c>
      <c r="D362" s="127">
        <v>20.09</v>
      </c>
    </row>
    <row r="363" spans="1:4" x14ac:dyDescent="0.2">
      <c r="A363" s="214"/>
      <c r="B363" s="214"/>
      <c r="C363" s="249" t="s">
        <v>380</v>
      </c>
      <c r="D363" s="250">
        <f>D361+D362</f>
        <v>26.02</v>
      </c>
    </row>
    <row r="364" spans="1:4" x14ac:dyDescent="0.2">
      <c r="A364" s="125" t="s">
        <v>78</v>
      </c>
      <c r="B364" s="126" t="s">
        <v>299</v>
      </c>
      <c r="C364" s="127" t="s">
        <v>426</v>
      </c>
      <c r="D364" s="127">
        <v>1.1000000000000001</v>
      </c>
    </row>
    <row r="365" spans="1:4" x14ac:dyDescent="0.2">
      <c r="A365" s="125" t="s">
        <v>78</v>
      </c>
      <c r="B365" s="126" t="s">
        <v>299</v>
      </c>
      <c r="C365" s="127" t="s">
        <v>391</v>
      </c>
      <c r="D365" s="127">
        <v>13</v>
      </c>
    </row>
    <row r="366" spans="1:4" x14ac:dyDescent="0.2">
      <c r="A366" s="125" t="s">
        <v>78</v>
      </c>
      <c r="B366" s="126" t="s">
        <v>299</v>
      </c>
      <c r="C366" s="127" t="s">
        <v>382</v>
      </c>
      <c r="D366" s="127">
        <v>7</v>
      </c>
    </row>
    <row r="367" spans="1:4" x14ac:dyDescent="0.2">
      <c r="A367" s="125" t="s">
        <v>78</v>
      </c>
      <c r="B367" s="126" t="s">
        <v>299</v>
      </c>
      <c r="C367" s="127" t="s">
        <v>425</v>
      </c>
      <c r="D367" s="127">
        <v>2.35</v>
      </c>
    </row>
    <row r="368" spans="1:4" x14ac:dyDescent="0.2">
      <c r="A368" s="125" t="s">
        <v>78</v>
      </c>
      <c r="B368" s="126" t="s">
        <v>299</v>
      </c>
      <c r="C368" s="127" t="s">
        <v>134</v>
      </c>
      <c r="D368" s="127">
        <v>4.24</v>
      </c>
    </row>
    <row r="369" spans="1:4" x14ac:dyDescent="0.2">
      <c r="A369" s="199"/>
      <c r="B369" s="200"/>
      <c r="C369" s="201" t="s">
        <v>310</v>
      </c>
      <c r="D369" s="201">
        <f>SUM(D364:D368)</f>
        <v>27.690000000000005</v>
      </c>
    </row>
    <row r="370" spans="1:4" x14ac:dyDescent="0.2">
      <c r="A370" s="125" t="s">
        <v>184</v>
      </c>
      <c r="B370" s="126" t="s">
        <v>299</v>
      </c>
      <c r="C370" s="127" t="s">
        <v>172</v>
      </c>
      <c r="D370" s="127">
        <v>4.24</v>
      </c>
    </row>
    <row r="371" spans="1:4" x14ac:dyDescent="0.2">
      <c r="A371" s="125" t="s">
        <v>184</v>
      </c>
      <c r="B371" s="126" t="s">
        <v>299</v>
      </c>
      <c r="C371" s="127" t="s">
        <v>178</v>
      </c>
      <c r="D371" s="127">
        <v>1.6</v>
      </c>
    </row>
    <row r="372" spans="1:4" x14ac:dyDescent="0.2">
      <c r="A372" s="125" t="s">
        <v>184</v>
      </c>
      <c r="B372" s="126" t="s">
        <v>299</v>
      </c>
      <c r="C372" s="127" t="s">
        <v>179</v>
      </c>
      <c r="D372" s="127">
        <v>2.35</v>
      </c>
    </row>
    <row r="373" spans="1:4" x14ac:dyDescent="0.2">
      <c r="A373" s="125" t="s">
        <v>185</v>
      </c>
      <c r="B373" s="126" t="s">
        <v>299</v>
      </c>
      <c r="C373" s="127" t="s">
        <v>180</v>
      </c>
      <c r="D373" s="127">
        <v>1.6</v>
      </c>
    </row>
    <row r="374" spans="1:4" x14ac:dyDescent="0.2">
      <c r="A374" s="125" t="s">
        <v>185</v>
      </c>
      <c r="B374" s="126" t="s">
        <v>299</v>
      </c>
      <c r="C374" s="127" t="s">
        <v>207</v>
      </c>
      <c r="D374" s="127">
        <v>3.52</v>
      </c>
    </row>
    <row r="375" spans="1:4" x14ac:dyDescent="0.2">
      <c r="A375" s="125" t="s">
        <v>185</v>
      </c>
      <c r="B375" s="126" t="s">
        <v>299</v>
      </c>
      <c r="C375" s="127" t="s">
        <v>221</v>
      </c>
      <c r="D375" s="127">
        <v>4.07</v>
      </c>
    </row>
    <row r="376" spans="1:4" x14ac:dyDescent="0.2">
      <c r="A376" s="125" t="s">
        <v>185</v>
      </c>
      <c r="B376" s="126" t="s">
        <v>299</v>
      </c>
      <c r="C376" s="127" t="s">
        <v>236</v>
      </c>
      <c r="D376" s="127">
        <v>4.24</v>
      </c>
    </row>
    <row r="377" spans="1:4" x14ac:dyDescent="0.2">
      <c r="A377" s="125" t="s">
        <v>185</v>
      </c>
      <c r="B377" s="126" t="s">
        <v>299</v>
      </c>
      <c r="C377" s="127" t="s">
        <v>239</v>
      </c>
      <c r="D377" s="127">
        <v>2.29</v>
      </c>
    </row>
    <row r="378" spans="1:4" x14ac:dyDescent="0.2">
      <c r="A378" s="125" t="s">
        <v>185</v>
      </c>
      <c r="B378" s="126" t="s">
        <v>299</v>
      </c>
      <c r="C378" s="127" t="s">
        <v>247</v>
      </c>
      <c r="D378" s="127">
        <v>8.08</v>
      </c>
    </row>
    <row r="379" spans="1:4" x14ac:dyDescent="0.2">
      <c r="A379" s="199"/>
      <c r="B379" s="200"/>
      <c r="C379" s="201" t="s">
        <v>311</v>
      </c>
      <c r="D379" s="201">
        <f>SUM(D370:D378)</f>
        <v>31.989999999999995</v>
      </c>
    </row>
    <row r="380" spans="1:4" x14ac:dyDescent="0.2">
      <c r="A380" s="125" t="s">
        <v>251</v>
      </c>
      <c r="B380" s="126" t="s">
        <v>299</v>
      </c>
      <c r="C380" s="127" t="s">
        <v>286</v>
      </c>
      <c r="D380" s="127">
        <v>4.24</v>
      </c>
    </row>
    <row r="381" spans="1:4" x14ac:dyDescent="0.2">
      <c r="A381" s="125" t="s">
        <v>251</v>
      </c>
      <c r="B381" s="126" t="s">
        <v>299</v>
      </c>
      <c r="C381" s="127" t="s">
        <v>293</v>
      </c>
      <c r="D381" s="127">
        <v>2.23</v>
      </c>
    </row>
    <row r="382" spans="1:4" x14ac:dyDescent="0.2">
      <c r="A382" s="125" t="s">
        <v>251</v>
      </c>
      <c r="B382" s="126" t="s">
        <v>299</v>
      </c>
      <c r="C382" s="127" t="s">
        <v>295</v>
      </c>
      <c r="D382" s="127">
        <v>4.24</v>
      </c>
    </row>
    <row r="383" spans="1:4" x14ac:dyDescent="0.2">
      <c r="A383" s="199"/>
      <c r="B383" s="200"/>
      <c r="C383" s="201" t="s">
        <v>312</v>
      </c>
      <c r="D383" s="201">
        <f>SUM(D380:D382)</f>
        <v>10.71</v>
      </c>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row r="396" spans="2:2" x14ac:dyDescent="0.2">
      <c r="B396"/>
    </row>
    <row r="397" spans="2:2" x14ac:dyDescent="0.2">
      <c r="B397"/>
    </row>
    <row r="398" spans="2:2" x14ac:dyDescent="0.2">
      <c r="B398"/>
    </row>
    <row r="399" spans="2:2" x14ac:dyDescent="0.2">
      <c r="B399"/>
    </row>
    <row r="400" spans="2:2" x14ac:dyDescent="0.2">
      <c r="B400"/>
    </row>
    <row r="401" spans="2:2" x14ac:dyDescent="0.2">
      <c r="B401"/>
    </row>
    <row r="402" spans="2:2" x14ac:dyDescent="0.2">
      <c r="B402"/>
    </row>
    <row r="403" spans="2:2" x14ac:dyDescent="0.2">
      <c r="B403"/>
    </row>
    <row r="404" spans="2:2" x14ac:dyDescent="0.2">
      <c r="B404"/>
    </row>
    <row r="405" spans="2:2" x14ac:dyDescent="0.2">
      <c r="B405"/>
    </row>
    <row r="406" spans="2:2" x14ac:dyDescent="0.2">
      <c r="B406"/>
    </row>
    <row r="407" spans="2:2" x14ac:dyDescent="0.2">
      <c r="B407"/>
    </row>
  </sheetData>
  <mergeCells count="36">
    <mergeCell ref="A50:D50"/>
    <mergeCell ref="A318:D318"/>
    <mergeCell ref="A261:D261"/>
    <mergeCell ref="A258:D258"/>
    <mergeCell ref="A269:D269"/>
    <mergeCell ref="A287:D287"/>
    <mergeCell ref="A307:D307"/>
    <mergeCell ref="A208:D208"/>
    <mergeCell ref="A249:D249"/>
    <mergeCell ref="A248:D248"/>
    <mergeCell ref="A250:D250"/>
    <mergeCell ref="A253:D253"/>
    <mergeCell ref="A223:D223"/>
    <mergeCell ref="A321:D321"/>
    <mergeCell ref="A360:D360"/>
    <mergeCell ref="A311:D311"/>
    <mergeCell ref="A312:D312"/>
    <mergeCell ref="A313:D313"/>
    <mergeCell ref="A314:D314"/>
    <mergeCell ref="A315:D315"/>
    <mergeCell ref="A1:D1"/>
    <mergeCell ref="A252:D252"/>
    <mergeCell ref="A114:D114"/>
    <mergeCell ref="A125:D125"/>
    <mergeCell ref="A149:D149"/>
    <mergeCell ref="A156:D156"/>
    <mergeCell ref="A158:D158"/>
    <mergeCell ref="A157:D157"/>
    <mergeCell ref="A228:D228"/>
    <mergeCell ref="A235:D235"/>
    <mergeCell ref="A240:D240"/>
    <mergeCell ref="A247:D247"/>
    <mergeCell ref="A251:D251"/>
    <mergeCell ref="A94:D94"/>
    <mergeCell ref="A84:D84"/>
    <mergeCell ref="A63:D6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127C9-0F87-2447-B0C8-9927612BC8A0}">
  <dimension ref="A2:AL1048459"/>
  <sheetViews>
    <sheetView zoomScale="90" zoomScaleNormal="90" workbookViewId="0">
      <selection activeCell="M77" sqref="M77"/>
    </sheetView>
  </sheetViews>
  <sheetFormatPr baseColWidth="10" defaultRowHeight="15" x14ac:dyDescent="0.2"/>
  <cols>
    <col min="2" max="2" width="15.1640625" customWidth="1"/>
    <col min="3" max="8" width="9.83203125" customWidth="1"/>
    <col min="9" max="9" width="10.33203125" customWidth="1"/>
    <col min="10" max="10" width="10.5" customWidth="1"/>
    <col min="11" max="38" width="9.83203125" customWidth="1"/>
  </cols>
  <sheetData>
    <row r="2" spans="1:38" ht="16" x14ac:dyDescent="0.2">
      <c r="A2" s="301" t="s">
        <v>317</v>
      </c>
      <c r="B2" s="301"/>
      <c r="C2" s="251">
        <v>2000</v>
      </c>
    </row>
    <row r="4" spans="1:38" x14ac:dyDescent="0.2">
      <c r="A4" s="303" t="s">
        <v>0</v>
      </c>
      <c r="B4" s="303"/>
      <c r="C4" s="306" t="s">
        <v>308</v>
      </c>
      <c r="D4" s="306"/>
      <c r="E4" s="306"/>
      <c r="F4" s="306" t="s">
        <v>303</v>
      </c>
      <c r="G4" s="306"/>
      <c r="H4" s="306"/>
      <c r="I4" s="306" t="s">
        <v>304</v>
      </c>
      <c r="J4" s="306"/>
      <c r="K4" s="306"/>
      <c r="L4" s="306" t="s">
        <v>305</v>
      </c>
      <c r="M4" s="306"/>
      <c r="N4" s="306"/>
      <c r="O4" s="306" t="s">
        <v>306</v>
      </c>
      <c r="P4" s="306"/>
      <c r="Q4" s="306"/>
      <c r="R4" s="306" t="s">
        <v>39</v>
      </c>
      <c r="S4" s="306"/>
      <c r="T4" s="306"/>
      <c r="U4" s="306" t="s">
        <v>40</v>
      </c>
      <c r="V4" s="306"/>
      <c r="W4" s="306"/>
      <c r="X4" s="306" t="s">
        <v>307</v>
      </c>
      <c r="Y4" s="306"/>
      <c r="Z4" s="306"/>
      <c r="AA4" s="306" t="s">
        <v>41</v>
      </c>
      <c r="AB4" s="306"/>
      <c r="AC4" s="306"/>
      <c r="AD4" s="306" t="s">
        <v>32</v>
      </c>
      <c r="AE4" s="306"/>
      <c r="AF4" s="306"/>
      <c r="AG4" s="306" t="s">
        <v>33</v>
      </c>
      <c r="AH4" s="306"/>
      <c r="AI4" s="306"/>
      <c r="AJ4" s="306" t="s">
        <v>34</v>
      </c>
      <c r="AK4" s="306"/>
      <c r="AL4" s="306"/>
    </row>
    <row r="5" spans="1:38" x14ac:dyDescent="0.2">
      <c r="A5" s="304" t="s">
        <v>35</v>
      </c>
      <c r="B5" s="304"/>
      <c r="C5" s="5" t="s">
        <v>36</v>
      </c>
      <c r="D5" s="6" t="s">
        <v>37</v>
      </c>
      <c r="E5" s="7" t="s">
        <v>38</v>
      </c>
      <c r="F5" s="5" t="s">
        <v>36</v>
      </c>
      <c r="G5" s="6" t="s">
        <v>37</v>
      </c>
      <c r="H5" s="7" t="s">
        <v>38</v>
      </c>
      <c r="I5" s="5" t="s">
        <v>36</v>
      </c>
      <c r="J5" s="6" t="s">
        <v>37</v>
      </c>
      <c r="K5" s="7" t="s">
        <v>38</v>
      </c>
      <c r="L5" s="5" t="s">
        <v>36</v>
      </c>
      <c r="M5" s="6" t="s">
        <v>37</v>
      </c>
      <c r="N5" s="7" t="s">
        <v>38</v>
      </c>
      <c r="O5" s="5" t="s">
        <v>36</v>
      </c>
      <c r="P5" s="6" t="s">
        <v>37</v>
      </c>
      <c r="Q5" s="7" t="s">
        <v>38</v>
      </c>
      <c r="R5" s="5" t="s">
        <v>36</v>
      </c>
      <c r="S5" s="6" t="s">
        <v>37</v>
      </c>
      <c r="T5" s="7" t="s">
        <v>38</v>
      </c>
      <c r="U5" s="5" t="s">
        <v>36</v>
      </c>
      <c r="V5" s="6" t="s">
        <v>37</v>
      </c>
      <c r="W5" s="7" t="s">
        <v>38</v>
      </c>
      <c r="X5" s="5" t="s">
        <v>36</v>
      </c>
      <c r="Y5" s="6" t="s">
        <v>37</v>
      </c>
      <c r="Z5" s="7" t="s">
        <v>38</v>
      </c>
      <c r="AA5" s="5" t="s">
        <v>36</v>
      </c>
      <c r="AB5" s="6" t="s">
        <v>37</v>
      </c>
      <c r="AC5" s="7" t="s">
        <v>38</v>
      </c>
      <c r="AD5" s="5" t="s">
        <v>36</v>
      </c>
      <c r="AE5" s="6" t="s">
        <v>37</v>
      </c>
      <c r="AF5" s="7" t="s">
        <v>38</v>
      </c>
      <c r="AG5" s="5" t="s">
        <v>36</v>
      </c>
      <c r="AH5" s="6" t="s">
        <v>37</v>
      </c>
      <c r="AI5" s="7" t="s">
        <v>38</v>
      </c>
      <c r="AJ5" s="5" t="s">
        <v>36</v>
      </c>
      <c r="AK5" s="6" t="s">
        <v>37</v>
      </c>
      <c r="AL5" s="7" t="s">
        <v>38</v>
      </c>
    </row>
    <row r="6" spans="1:38" ht="16" thickBot="1" x14ac:dyDescent="0.25">
      <c r="A6" s="307" t="s">
        <v>42</v>
      </c>
      <c r="B6" s="307"/>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row>
    <row r="7" spans="1:38" x14ac:dyDescent="0.2">
      <c r="A7" s="308" t="s">
        <v>3</v>
      </c>
      <c r="B7" s="308"/>
      <c r="C7" s="2">
        <v>75</v>
      </c>
      <c r="D7" s="3">
        <f>'Catergories '!D12</f>
        <v>96.53</v>
      </c>
      <c r="E7" s="4">
        <f>C7-D7</f>
        <v>-21.53</v>
      </c>
      <c r="F7" s="2">
        <v>75</v>
      </c>
      <c r="G7" s="3">
        <f>'Catergories '!D32</f>
        <v>222.29</v>
      </c>
      <c r="H7" s="4">
        <f>F7-G7</f>
        <v>-147.29</v>
      </c>
      <c r="I7" s="2">
        <v>75</v>
      </c>
      <c r="J7" s="3">
        <f>'Catergories '!D45</f>
        <v>135.24</v>
      </c>
      <c r="K7" s="4">
        <f>I7-J7</f>
        <v>-60.240000000000009</v>
      </c>
      <c r="L7" s="2">
        <v>75</v>
      </c>
      <c r="M7" s="3">
        <f>'Catergories '!D49</f>
        <v>26.810000000000002</v>
      </c>
      <c r="N7" s="4">
        <f>L7-M7</f>
        <v>48.19</v>
      </c>
      <c r="O7" s="2">
        <v>75</v>
      </c>
      <c r="P7" s="3"/>
      <c r="Q7" s="4"/>
      <c r="R7" s="2">
        <v>75</v>
      </c>
      <c r="S7" s="3"/>
      <c r="T7" s="4"/>
      <c r="U7" s="2">
        <v>75</v>
      </c>
      <c r="V7" s="3"/>
      <c r="W7" s="4"/>
      <c r="X7" s="2">
        <v>75</v>
      </c>
      <c r="Y7" s="3"/>
      <c r="Z7" s="4"/>
      <c r="AA7" s="2">
        <v>75</v>
      </c>
      <c r="AB7" s="3"/>
      <c r="AC7" s="4"/>
      <c r="AD7" s="2">
        <v>75</v>
      </c>
      <c r="AE7" s="3"/>
      <c r="AF7" s="4"/>
      <c r="AG7" s="2">
        <v>75</v>
      </c>
      <c r="AH7" s="3"/>
      <c r="AI7" s="4"/>
      <c r="AJ7" s="2">
        <v>75</v>
      </c>
      <c r="AK7" s="3"/>
      <c r="AL7" s="4"/>
    </row>
    <row r="8" spans="1:38" x14ac:dyDescent="0.2">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row>
    <row r="9" spans="1:38" x14ac:dyDescent="0.2">
      <c r="A9" s="300" t="s">
        <v>4</v>
      </c>
      <c r="B9" s="300"/>
      <c r="C9" s="2">
        <v>150</v>
      </c>
      <c r="D9" s="3">
        <f>'Catergories '!D53</f>
        <v>40.42</v>
      </c>
      <c r="E9" s="4">
        <f>C9-D9</f>
        <v>109.58</v>
      </c>
      <c r="F9" s="2">
        <v>150</v>
      </c>
      <c r="G9" s="3">
        <f>'Catergories '!D55</f>
        <v>13.32</v>
      </c>
      <c r="H9" s="4">
        <f>-F9-G9</f>
        <v>-163.32</v>
      </c>
      <c r="I9" s="2">
        <v>150</v>
      </c>
      <c r="J9" s="3">
        <f>'Catergories '!D60</f>
        <v>125.30000000000001</v>
      </c>
      <c r="K9" s="4">
        <f>I9-J9</f>
        <v>24.699999999999989</v>
      </c>
      <c r="L9" s="2">
        <v>150</v>
      </c>
      <c r="M9" s="3">
        <f>'Catergories '!D62</f>
        <v>89.56</v>
      </c>
      <c r="N9" s="4">
        <f>L9-M9</f>
        <v>60.44</v>
      </c>
      <c r="O9" s="2">
        <v>150</v>
      </c>
      <c r="P9" s="3"/>
      <c r="Q9" s="4"/>
      <c r="R9" s="2">
        <v>150</v>
      </c>
      <c r="S9" s="3"/>
      <c r="T9" s="4"/>
      <c r="U9" s="2">
        <v>150</v>
      </c>
      <c r="V9" s="3"/>
      <c r="W9" s="4"/>
      <c r="X9" s="2">
        <v>150</v>
      </c>
      <c r="Y9" s="3"/>
      <c r="Z9" s="4"/>
      <c r="AA9" s="2">
        <v>150</v>
      </c>
      <c r="AB9" s="3"/>
      <c r="AC9" s="4"/>
      <c r="AD9" s="2">
        <v>150</v>
      </c>
      <c r="AE9" s="3"/>
      <c r="AF9" s="4"/>
      <c r="AG9" s="2">
        <v>150</v>
      </c>
      <c r="AH9" s="3"/>
      <c r="AI9" s="4"/>
      <c r="AJ9" s="2">
        <v>150</v>
      </c>
      <c r="AK9" s="3"/>
      <c r="AL9" s="4"/>
    </row>
    <row r="10" spans="1:38" x14ac:dyDescent="0.2">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row>
    <row r="11" spans="1:38" x14ac:dyDescent="0.2">
      <c r="A11" s="300" t="s">
        <v>5</v>
      </c>
      <c r="B11" s="300"/>
      <c r="C11" s="2">
        <v>40</v>
      </c>
      <c r="D11" s="3">
        <f>'Catergories '!D70</f>
        <v>111.39</v>
      </c>
      <c r="E11" s="4">
        <f>C11-D11</f>
        <v>-71.39</v>
      </c>
      <c r="F11" s="2">
        <v>40</v>
      </c>
      <c r="G11" s="3">
        <f>'Catergories '!D74</f>
        <v>30.76</v>
      </c>
      <c r="H11" s="4">
        <f>F11-G11</f>
        <v>9.2399999999999984</v>
      </c>
      <c r="I11" s="2">
        <v>40</v>
      </c>
      <c r="J11" s="3">
        <f>'Catergories '!D81</f>
        <v>113.87</v>
      </c>
      <c r="K11" s="4">
        <f>I11-J11</f>
        <v>-73.87</v>
      </c>
      <c r="L11" s="2">
        <v>40</v>
      </c>
      <c r="M11" s="3">
        <f>'Catergories '!D83</f>
        <v>7.6</v>
      </c>
      <c r="N11" s="4">
        <f>L11-M11</f>
        <v>32.4</v>
      </c>
      <c r="O11" s="2">
        <v>40</v>
      </c>
      <c r="P11" s="3"/>
      <c r="Q11" s="4"/>
      <c r="R11" s="2">
        <v>40</v>
      </c>
      <c r="S11" s="3"/>
      <c r="T11" s="4"/>
      <c r="U11" s="2">
        <v>40</v>
      </c>
      <c r="V11" s="3"/>
      <c r="W11" s="4"/>
      <c r="X11" s="2">
        <v>40</v>
      </c>
      <c r="Y11" s="3"/>
      <c r="Z11" s="4"/>
      <c r="AA11" s="2">
        <v>40</v>
      </c>
      <c r="AB11" s="3"/>
      <c r="AC11" s="4"/>
      <c r="AD11" s="2">
        <v>40</v>
      </c>
      <c r="AE11" s="3"/>
      <c r="AF11" s="4"/>
      <c r="AG11" s="2">
        <v>40</v>
      </c>
      <c r="AH11" s="3"/>
      <c r="AI11" s="4"/>
      <c r="AJ11" s="2">
        <v>40</v>
      </c>
      <c r="AK11" s="3"/>
      <c r="AL11" s="4"/>
    </row>
    <row r="12" spans="1:38"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row>
    <row r="13" spans="1:38" x14ac:dyDescent="0.2">
      <c r="A13" s="300" t="s">
        <v>6</v>
      </c>
      <c r="B13" s="300"/>
      <c r="C13" s="2">
        <v>15</v>
      </c>
      <c r="D13" s="3">
        <f>'Catergories '!D86</f>
        <v>12.99</v>
      </c>
      <c r="E13" s="4">
        <f>C13-D13</f>
        <v>2.0099999999999998</v>
      </c>
      <c r="F13" s="2">
        <v>15</v>
      </c>
      <c r="G13" s="3">
        <f>'Catergories '!D89</f>
        <v>13.98</v>
      </c>
      <c r="H13" s="4">
        <f>F13-G13</f>
        <v>1.0199999999999996</v>
      </c>
      <c r="I13" s="2">
        <v>15</v>
      </c>
      <c r="J13" s="3">
        <f>'Catergories '!D91</f>
        <v>12.99</v>
      </c>
      <c r="K13" s="4">
        <f>I13-J13</f>
        <v>2.0099999999999998</v>
      </c>
      <c r="L13" s="2">
        <v>15</v>
      </c>
      <c r="M13" s="3">
        <f>'Catergories '!D93</f>
        <v>12.99</v>
      </c>
      <c r="N13" s="4">
        <f>L13-M13</f>
        <v>2.0099999999999998</v>
      </c>
      <c r="O13" s="2">
        <v>15</v>
      </c>
      <c r="P13" s="3"/>
      <c r="Q13" s="4"/>
      <c r="R13" s="2">
        <v>15</v>
      </c>
      <c r="S13" s="3"/>
      <c r="T13" s="4"/>
      <c r="U13" s="2">
        <v>15</v>
      </c>
      <c r="V13" s="3"/>
      <c r="W13" s="4"/>
      <c r="X13" s="2">
        <v>15</v>
      </c>
      <c r="Y13" s="3"/>
      <c r="Z13" s="4"/>
      <c r="AA13" s="2">
        <v>15</v>
      </c>
      <c r="AB13" s="3"/>
      <c r="AC13" s="4"/>
      <c r="AD13" s="2">
        <v>15</v>
      </c>
      <c r="AE13" s="3"/>
      <c r="AF13" s="4"/>
      <c r="AG13" s="2">
        <v>15</v>
      </c>
      <c r="AH13" s="3"/>
      <c r="AI13" s="4"/>
      <c r="AJ13" s="2">
        <v>15</v>
      </c>
      <c r="AK13" s="3"/>
      <c r="AL13" s="4"/>
    </row>
    <row r="14" spans="1:38" x14ac:dyDescent="0.2">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row>
    <row r="15" spans="1:38" x14ac:dyDescent="0.2">
      <c r="A15" s="300" t="s">
        <v>7</v>
      </c>
      <c r="B15" s="300"/>
      <c r="C15" s="2">
        <v>10</v>
      </c>
      <c r="D15" s="3">
        <f>'Catergories '!D96</f>
        <v>2.2000000000000002</v>
      </c>
      <c r="E15" s="4">
        <f>C15-D15</f>
        <v>7.8</v>
      </c>
      <c r="F15" s="2">
        <v>10</v>
      </c>
      <c r="G15" s="3">
        <f>'Catergories '!D101</f>
        <v>10.75</v>
      </c>
      <c r="H15" s="4">
        <f>F15-G15</f>
        <v>-0.75</v>
      </c>
      <c r="I15" s="2">
        <v>10</v>
      </c>
      <c r="J15" s="3">
        <f>'Catergories '!D108</f>
        <v>12.45</v>
      </c>
      <c r="K15" s="4">
        <f>I15-J15</f>
        <v>-2.4499999999999993</v>
      </c>
      <c r="L15" s="2">
        <v>10</v>
      </c>
      <c r="M15" s="3">
        <f>'Catergories '!D113</f>
        <v>9.85</v>
      </c>
      <c r="N15" s="4">
        <f>L15-M15</f>
        <v>0.15000000000000036</v>
      </c>
      <c r="O15" s="2">
        <v>10</v>
      </c>
      <c r="P15" s="3"/>
      <c r="Q15" s="4"/>
      <c r="R15" s="2">
        <v>10</v>
      </c>
      <c r="S15" s="3"/>
      <c r="T15" s="4"/>
      <c r="U15" s="2">
        <v>10</v>
      </c>
      <c r="V15" s="3"/>
      <c r="W15" s="4"/>
      <c r="X15" s="2">
        <v>10</v>
      </c>
      <c r="Y15" s="3"/>
      <c r="Z15" s="4"/>
      <c r="AA15" s="2">
        <v>10</v>
      </c>
      <c r="AB15" s="3"/>
      <c r="AC15" s="4"/>
      <c r="AD15" s="2">
        <v>10</v>
      </c>
      <c r="AE15" s="3"/>
      <c r="AF15" s="4"/>
      <c r="AG15" s="2">
        <v>10</v>
      </c>
      <c r="AH15" s="3"/>
      <c r="AI15" s="4"/>
      <c r="AJ15" s="2">
        <v>10</v>
      </c>
      <c r="AK15" s="3"/>
      <c r="AL15" s="4"/>
    </row>
    <row r="16" spans="1:38" x14ac:dyDescent="0.2">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row>
    <row r="17" spans="1:38" x14ac:dyDescent="0.2">
      <c r="A17" s="300" t="s">
        <v>8</v>
      </c>
      <c r="B17" s="300"/>
      <c r="C17" s="2">
        <v>25</v>
      </c>
      <c r="D17" s="3">
        <f>'Catergories '!D117</f>
        <v>432.91999999999996</v>
      </c>
      <c r="E17" s="4">
        <f>C17-D17</f>
        <v>-407.91999999999996</v>
      </c>
      <c r="F17" s="2">
        <v>25</v>
      </c>
      <c r="G17" s="3">
        <f>'Catergories '!D119</f>
        <v>48</v>
      </c>
      <c r="H17" s="4">
        <f>F17-G17</f>
        <v>-23</v>
      </c>
      <c r="I17" s="2">
        <v>25</v>
      </c>
      <c r="J17" s="3">
        <f>'Catergories '!D122</f>
        <v>23.740000000000002</v>
      </c>
      <c r="K17" s="4">
        <f>I17-J17</f>
        <v>1.259999999999998</v>
      </c>
      <c r="L17" s="2">
        <v>25</v>
      </c>
      <c r="M17" s="3">
        <f>'Catergories '!D124</f>
        <v>11.99</v>
      </c>
      <c r="N17" s="4">
        <f>L17-M17</f>
        <v>13.01</v>
      </c>
      <c r="O17" s="2">
        <v>25</v>
      </c>
      <c r="P17" s="3"/>
      <c r="Q17" s="4"/>
      <c r="R17" s="2">
        <v>25</v>
      </c>
      <c r="S17" s="3"/>
      <c r="T17" s="4"/>
      <c r="U17" s="2">
        <v>25</v>
      </c>
      <c r="V17" s="3"/>
      <c r="W17" s="4"/>
      <c r="X17" s="2">
        <v>25</v>
      </c>
      <c r="Y17" s="3"/>
      <c r="Z17" s="4"/>
      <c r="AA17" s="2">
        <v>25</v>
      </c>
      <c r="AB17" s="3"/>
      <c r="AC17" s="4"/>
      <c r="AD17" s="2">
        <v>25</v>
      </c>
      <c r="AE17" s="3"/>
      <c r="AF17" s="4"/>
      <c r="AG17" s="2">
        <v>25</v>
      </c>
      <c r="AH17" s="3"/>
      <c r="AI17" s="4"/>
      <c r="AJ17" s="2">
        <v>25</v>
      </c>
      <c r="AK17" s="3"/>
      <c r="AL17" s="4"/>
    </row>
    <row r="18" spans="1:38" x14ac:dyDescent="0.2">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row>
    <row r="19" spans="1:38" x14ac:dyDescent="0.2">
      <c r="A19" s="300" t="s">
        <v>9</v>
      </c>
      <c r="B19" s="300"/>
      <c r="C19" s="2">
        <v>50</v>
      </c>
      <c r="D19" s="3">
        <f>'Catergories '!D133</f>
        <v>107.7</v>
      </c>
      <c r="E19" s="4">
        <f>C19-D19</f>
        <v>-57.7</v>
      </c>
      <c r="F19" s="2">
        <v>50</v>
      </c>
      <c r="G19" s="3">
        <f>'Catergories '!D141</f>
        <v>136.06</v>
      </c>
      <c r="H19" s="4">
        <f>F19-G19</f>
        <v>-86.06</v>
      </c>
      <c r="I19" s="2">
        <v>50</v>
      </c>
      <c r="J19" s="3">
        <f>'Catergories '!D143</f>
        <v>15</v>
      </c>
      <c r="K19" s="4">
        <f>I19-J19</f>
        <v>35</v>
      </c>
      <c r="L19" s="2">
        <v>50</v>
      </c>
      <c r="M19" s="3">
        <f>'Catergories '!D148</f>
        <v>82.57</v>
      </c>
      <c r="N19" s="4">
        <f>L19-M19</f>
        <v>-32.569999999999993</v>
      </c>
      <c r="O19" s="2">
        <v>50</v>
      </c>
      <c r="P19" s="3"/>
      <c r="Q19" s="4"/>
      <c r="R19" s="2">
        <v>50</v>
      </c>
      <c r="S19" s="3"/>
      <c r="T19" s="4"/>
      <c r="U19" s="2">
        <v>50</v>
      </c>
      <c r="V19" s="3"/>
      <c r="W19" s="4"/>
      <c r="X19" s="2">
        <v>50</v>
      </c>
      <c r="Y19" s="3"/>
      <c r="Z19" s="4"/>
      <c r="AA19" s="2">
        <v>50</v>
      </c>
      <c r="AB19" s="3"/>
      <c r="AC19" s="4"/>
      <c r="AD19" s="2">
        <v>50</v>
      </c>
      <c r="AE19" s="3"/>
      <c r="AF19" s="4"/>
      <c r="AG19" s="2">
        <v>50</v>
      </c>
      <c r="AH19" s="3"/>
      <c r="AI19" s="4"/>
      <c r="AJ19" s="2">
        <v>50</v>
      </c>
      <c r="AK19" s="3"/>
      <c r="AL19" s="4"/>
    </row>
    <row r="20" spans="1:38" x14ac:dyDescent="0.2">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row>
    <row r="21" spans="1:38" x14ac:dyDescent="0.2">
      <c r="A21" s="300" t="s">
        <v>26</v>
      </c>
      <c r="B21" s="300"/>
      <c r="C21" s="2">
        <v>50</v>
      </c>
      <c r="D21" s="3">
        <f>'Catergories '!D151</f>
        <v>21.84</v>
      </c>
      <c r="E21" s="4">
        <f>C21-D21</f>
        <v>28.16</v>
      </c>
      <c r="F21" s="2">
        <v>50</v>
      </c>
      <c r="G21" s="3">
        <v>0</v>
      </c>
      <c r="H21" s="4">
        <f>F21-G21</f>
        <v>50</v>
      </c>
      <c r="I21" s="2">
        <v>50</v>
      </c>
      <c r="J21" s="3">
        <f>'Catergories '!D155</f>
        <v>91.56</v>
      </c>
      <c r="K21" s="4">
        <f>I21-J21</f>
        <v>-41.56</v>
      </c>
      <c r="L21" s="2">
        <v>50</v>
      </c>
      <c r="M21" s="3">
        <v>0</v>
      </c>
      <c r="N21" s="4">
        <f>L21-M21</f>
        <v>50</v>
      </c>
      <c r="O21" s="2">
        <v>50</v>
      </c>
      <c r="P21" s="3"/>
      <c r="Q21" s="4"/>
      <c r="R21" s="2">
        <v>50</v>
      </c>
      <c r="S21" s="3"/>
      <c r="T21" s="4"/>
      <c r="U21" s="2">
        <v>50</v>
      </c>
      <c r="V21" s="3"/>
      <c r="W21" s="4"/>
      <c r="X21" s="2">
        <v>50</v>
      </c>
      <c r="Y21" s="3"/>
      <c r="Z21" s="4"/>
      <c r="AA21" s="2">
        <v>50</v>
      </c>
      <c r="AB21" s="3"/>
      <c r="AC21" s="4"/>
      <c r="AD21" s="2">
        <v>50</v>
      </c>
      <c r="AE21" s="3"/>
      <c r="AF21" s="4"/>
      <c r="AG21" s="2">
        <v>50</v>
      </c>
      <c r="AH21" s="3"/>
      <c r="AI21" s="4"/>
      <c r="AJ21" s="2">
        <v>50</v>
      </c>
      <c r="AK21" s="3"/>
      <c r="AL21" s="4"/>
    </row>
    <row r="22" spans="1:38"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row>
    <row r="23" spans="1:38" x14ac:dyDescent="0.2">
      <c r="A23" s="300" t="s">
        <v>10</v>
      </c>
      <c r="B23" s="300"/>
      <c r="C23" s="2">
        <v>50</v>
      </c>
      <c r="D23" s="3">
        <v>0</v>
      </c>
      <c r="E23" s="4">
        <f>C23-D23</f>
        <v>50</v>
      </c>
      <c r="F23" s="2">
        <v>50</v>
      </c>
      <c r="G23" s="3">
        <v>0</v>
      </c>
      <c r="H23" s="4">
        <f>F23-G23</f>
        <v>50</v>
      </c>
      <c r="I23" s="2">
        <v>50</v>
      </c>
      <c r="J23" s="3">
        <v>0</v>
      </c>
      <c r="K23" s="4">
        <f>I23-J23</f>
        <v>50</v>
      </c>
      <c r="L23" s="2">
        <v>50</v>
      </c>
      <c r="M23" s="3">
        <v>0</v>
      </c>
      <c r="N23" s="4">
        <f>L23-M23</f>
        <v>50</v>
      </c>
      <c r="O23" s="2">
        <v>50</v>
      </c>
      <c r="P23" s="3"/>
      <c r="Q23" s="4"/>
      <c r="R23" s="2">
        <v>50</v>
      </c>
      <c r="S23" s="3"/>
      <c r="T23" s="4"/>
      <c r="U23" s="2">
        <v>50</v>
      </c>
      <c r="V23" s="3"/>
      <c r="W23" s="4"/>
      <c r="X23" s="2">
        <v>50</v>
      </c>
      <c r="Y23" s="3"/>
      <c r="Z23" s="4"/>
      <c r="AA23" s="2">
        <v>50</v>
      </c>
      <c r="AB23" s="3"/>
      <c r="AC23" s="4"/>
      <c r="AD23" s="2">
        <v>50</v>
      </c>
      <c r="AE23" s="3"/>
      <c r="AF23" s="4"/>
      <c r="AG23" s="2">
        <v>50</v>
      </c>
      <c r="AH23" s="3"/>
      <c r="AI23" s="4"/>
      <c r="AJ23" s="2">
        <v>50</v>
      </c>
      <c r="AK23" s="3"/>
      <c r="AL23" s="4"/>
    </row>
    <row r="24" spans="1:38"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row>
    <row r="25" spans="1:38" x14ac:dyDescent="0.2">
      <c r="A25" s="300" t="s">
        <v>22</v>
      </c>
      <c r="B25" s="300"/>
      <c r="C25" s="2">
        <v>25</v>
      </c>
      <c r="D25" s="3">
        <f>'Catergories '!D172</f>
        <v>15.22</v>
      </c>
      <c r="E25" s="4">
        <f>C25-D25</f>
        <v>9.7799999999999994</v>
      </c>
      <c r="F25" s="2">
        <v>25</v>
      </c>
      <c r="G25" s="3">
        <f>'Catergories '!D188</f>
        <v>23.47</v>
      </c>
      <c r="H25" s="4">
        <f>F25-G25</f>
        <v>1.5300000000000011</v>
      </c>
      <c r="I25" s="2">
        <v>25</v>
      </c>
      <c r="J25" s="3">
        <f>'Catergories '!D201</f>
        <v>35.370000000000005</v>
      </c>
      <c r="K25" s="4">
        <f>I25-J25</f>
        <v>-10.370000000000005</v>
      </c>
      <c r="L25" s="2">
        <v>25</v>
      </c>
      <c r="M25" s="3">
        <f>'Catergories '!D207</f>
        <v>10.82</v>
      </c>
      <c r="N25" s="4">
        <f>L25-M25</f>
        <v>14.18</v>
      </c>
      <c r="O25" s="2">
        <v>25</v>
      </c>
      <c r="P25" s="3"/>
      <c r="Q25" s="4"/>
      <c r="R25" s="2">
        <v>25</v>
      </c>
      <c r="S25" s="3"/>
      <c r="T25" s="4"/>
      <c r="U25" s="2">
        <v>25</v>
      </c>
      <c r="V25" s="3"/>
      <c r="W25" s="4"/>
      <c r="X25" s="2">
        <v>25</v>
      </c>
      <c r="Y25" s="3"/>
      <c r="Z25" s="4"/>
      <c r="AA25" s="2">
        <v>25</v>
      </c>
      <c r="AB25" s="3"/>
      <c r="AC25" s="4"/>
      <c r="AD25" s="2">
        <v>25</v>
      </c>
      <c r="AE25" s="3"/>
      <c r="AF25" s="4"/>
      <c r="AG25" s="2">
        <v>25</v>
      </c>
      <c r="AH25" s="3"/>
      <c r="AI25" s="4"/>
      <c r="AJ25" s="2">
        <v>25</v>
      </c>
      <c r="AK25" s="3"/>
      <c r="AL25" s="4"/>
    </row>
    <row r="26" spans="1:38"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row>
    <row r="27" spans="1:38" x14ac:dyDescent="0.2">
      <c r="A27" s="300" t="s">
        <v>11</v>
      </c>
      <c r="B27" s="300"/>
      <c r="C27" s="2">
        <v>10</v>
      </c>
      <c r="D27" s="3">
        <v>0</v>
      </c>
      <c r="E27" s="4">
        <f>C27-D27</f>
        <v>10</v>
      </c>
      <c r="F27" s="2">
        <v>10</v>
      </c>
      <c r="G27" s="3">
        <f>'Catergories '!D214</f>
        <v>20.54</v>
      </c>
      <c r="H27" s="4">
        <f>F27-G27</f>
        <v>-10.54</v>
      </c>
      <c r="I27" s="2">
        <v>10</v>
      </c>
      <c r="J27" s="3">
        <f>'Catergories '!D219</f>
        <v>19.510000000000002</v>
      </c>
      <c r="K27" s="4">
        <f>I27-J27</f>
        <v>-9.5100000000000016</v>
      </c>
      <c r="L27" s="2">
        <v>10</v>
      </c>
      <c r="M27" s="3">
        <f>'Catergories '!D222</f>
        <v>8.3000000000000007</v>
      </c>
      <c r="N27" s="4">
        <f>L27-M27</f>
        <v>1.6999999999999993</v>
      </c>
      <c r="O27" s="2">
        <v>10</v>
      </c>
      <c r="P27" s="3"/>
      <c r="Q27" s="4"/>
      <c r="R27" s="2">
        <v>10</v>
      </c>
      <c r="S27" s="3"/>
      <c r="T27" s="4"/>
      <c r="U27" s="2">
        <v>10</v>
      </c>
      <c r="V27" s="3"/>
      <c r="W27" s="4"/>
      <c r="X27" s="2">
        <v>10</v>
      </c>
      <c r="Y27" s="3"/>
      <c r="Z27" s="4"/>
      <c r="AA27" s="2">
        <v>10</v>
      </c>
      <c r="AB27" s="3"/>
      <c r="AC27" s="4"/>
      <c r="AD27" s="2">
        <v>10</v>
      </c>
      <c r="AE27" s="3"/>
      <c r="AF27" s="4"/>
      <c r="AG27" s="2">
        <v>10</v>
      </c>
      <c r="AH27" s="3"/>
      <c r="AI27" s="4"/>
      <c r="AJ27" s="2">
        <v>10</v>
      </c>
      <c r="AK27" s="3"/>
      <c r="AL27" s="4"/>
    </row>
    <row r="28" spans="1:38"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row>
    <row r="29" spans="1:38" x14ac:dyDescent="0.2">
      <c r="A29" s="300" t="s">
        <v>12</v>
      </c>
      <c r="B29" s="300"/>
      <c r="C29" s="2">
        <v>10</v>
      </c>
      <c r="D29" s="3">
        <v>0</v>
      </c>
      <c r="E29" s="4">
        <f>C29-D29</f>
        <v>10</v>
      </c>
      <c r="F29" s="2">
        <v>10</v>
      </c>
      <c r="G29" s="3">
        <v>0</v>
      </c>
      <c r="H29" s="4">
        <f>F29-G29</f>
        <v>10</v>
      </c>
      <c r="I29" s="2">
        <v>10</v>
      </c>
      <c r="J29" s="3">
        <f>'Catergories '!D225</f>
        <v>10</v>
      </c>
      <c r="K29" s="4">
        <f>I29-J29</f>
        <v>0</v>
      </c>
      <c r="L29" s="2">
        <v>10</v>
      </c>
      <c r="M29" s="3">
        <f>'Catergories '!D227</f>
        <v>15</v>
      </c>
      <c r="N29" s="4">
        <f>L29-M29</f>
        <v>-5</v>
      </c>
      <c r="O29" s="2">
        <v>10</v>
      </c>
      <c r="P29" s="3"/>
      <c r="Q29" s="4"/>
      <c r="R29" s="2">
        <v>10</v>
      </c>
      <c r="S29" s="3"/>
      <c r="T29" s="4"/>
      <c r="U29" s="2">
        <v>10</v>
      </c>
      <c r="V29" s="3"/>
      <c r="W29" s="4"/>
      <c r="X29" s="2">
        <v>10</v>
      </c>
      <c r="Y29" s="3"/>
      <c r="Z29" s="4"/>
      <c r="AA29" s="2">
        <v>10</v>
      </c>
      <c r="AB29" s="3"/>
      <c r="AC29" s="4"/>
      <c r="AD29" s="2">
        <v>10</v>
      </c>
      <c r="AE29" s="3"/>
      <c r="AF29" s="4"/>
      <c r="AG29" s="2">
        <v>10</v>
      </c>
      <c r="AH29" s="3"/>
      <c r="AI29" s="4"/>
      <c r="AJ29" s="2">
        <v>10</v>
      </c>
      <c r="AK29" s="3"/>
      <c r="AL29" s="4"/>
    </row>
    <row r="30" spans="1:38"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row>
    <row r="31" spans="1:38" x14ac:dyDescent="0.2">
      <c r="A31" s="300" t="s">
        <v>13</v>
      </c>
      <c r="B31" s="300"/>
      <c r="C31" s="2">
        <v>15</v>
      </c>
      <c r="D31" s="3">
        <f>'Catergories '!D230</f>
        <v>8.86</v>
      </c>
      <c r="E31" s="4">
        <f>C31-D31</f>
        <v>6.1400000000000006</v>
      </c>
      <c r="F31" s="2">
        <v>15</v>
      </c>
      <c r="G31" s="3">
        <v>0</v>
      </c>
      <c r="H31" s="4">
        <f>F31-G31</f>
        <v>15</v>
      </c>
      <c r="I31" s="2">
        <v>15</v>
      </c>
      <c r="J31" s="3">
        <f>'Catergories '!D232</f>
        <v>22.51</v>
      </c>
      <c r="K31" s="4">
        <f>I31-J31</f>
        <v>-7.5100000000000016</v>
      </c>
      <c r="L31" s="2">
        <v>15</v>
      </c>
      <c r="M31" s="3">
        <f>'Catergories '!D234</f>
        <v>16.37</v>
      </c>
      <c r="N31" s="4">
        <f>L31-M31</f>
        <v>-1.370000000000001</v>
      </c>
      <c r="O31" s="2">
        <v>15</v>
      </c>
      <c r="P31" s="3"/>
      <c r="Q31" s="4"/>
      <c r="R31" s="2">
        <v>15</v>
      </c>
      <c r="S31" s="3"/>
      <c r="T31" s="4"/>
      <c r="U31" s="2">
        <v>15</v>
      </c>
      <c r="V31" s="3"/>
      <c r="W31" s="4"/>
      <c r="X31" s="2">
        <v>15</v>
      </c>
      <c r="Y31" s="3"/>
      <c r="Z31" s="4"/>
      <c r="AA31" s="2">
        <v>15</v>
      </c>
      <c r="AB31" s="3"/>
      <c r="AC31" s="4"/>
      <c r="AD31" s="2">
        <v>15</v>
      </c>
      <c r="AE31" s="3"/>
      <c r="AF31" s="4"/>
      <c r="AG31" s="2">
        <v>15</v>
      </c>
      <c r="AH31" s="3"/>
      <c r="AI31" s="4"/>
      <c r="AJ31" s="2">
        <v>15</v>
      </c>
      <c r="AK31" s="3"/>
      <c r="AL31" s="4"/>
    </row>
    <row r="32" spans="1:38"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row>
    <row r="33" spans="1:38" x14ac:dyDescent="0.2">
      <c r="A33" s="300" t="s">
        <v>14</v>
      </c>
      <c r="B33" s="300"/>
      <c r="C33" s="2">
        <v>15</v>
      </c>
      <c r="D33" s="3">
        <f>'Catergories '!D237</f>
        <v>10.55</v>
      </c>
      <c r="E33" s="4">
        <f>C33-D33</f>
        <v>4.4499999999999993</v>
      </c>
      <c r="F33" s="2">
        <v>15</v>
      </c>
      <c r="G33" s="3">
        <v>0</v>
      </c>
      <c r="H33" s="4">
        <f>F33-G33</f>
        <v>15</v>
      </c>
      <c r="I33" s="2">
        <v>15</v>
      </c>
      <c r="J33" s="3">
        <f>'Catergories '!D239</f>
        <v>10.86</v>
      </c>
      <c r="K33" s="4">
        <f>I33-J33</f>
        <v>4.1400000000000006</v>
      </c>
      <c r="L33" s="2">
        <v>15</v>
      </c>
      <c r="M33" s="3">
        <v>0</v>
      </c>
      <c r="N33" s="4">
        <f>L33-M33</f>
        <v>15</v>
      </c>
      <c r="O33" s="2">
        <v>15</v>
      </c>
      <c r="P33" s="3"/>
      <c r="Q33" s="4"/>
      <c r="R33" s="2">
        <v>15</v>
      </c>
      <c r="S33" s="3"/>
      <c r="T33" s="4"/>
      <c r="U33" s="2">
        <v>15</v>
      </c>
      <c r="V33" s="3"/>
      <c r="W33" s="4"/>
      <c r="X33" s="2">
        <v>15</v>
      </c>
      <c r="Y33" s="3"/>
      <c r="Z33" s="4"/>
      <c r="AA33" s="2">
        <v>15</v>
      </c>
      <c r="AB33" s="3"/>
      <c r="AC33" s="4"/>
      <c r="AD33" s="2">
        <v>15</v>
      </c>
      <c r="AE33" s="3"/>
      <c r="AF33" s="4"/>
      <c r="AG33" s="2">
        <v>15</v>
      </c>
      <c r="AH33" s="3"/>
      <c r="AI33" s="4"/>
      <c r="AJ33" s="2">
        <v>15</v>
      </c>
      <c r="AK33" s="3"/>
      <c r="AL33" s="4"/>
    </row>
    <row r="34" spans="1:38"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row>
    <row r="35" spans="1:38" x14ac:dyDescent="0.2">
      <c r="A35" s="300" t="s">
        <v>15</v>
      </c>
      <c r="B35" s="300"/>
      <c r="C35" s="2">
        <v>50</v>
      </c>
      <c r="D35" s="3">
        <v>0</v>
      </c>
      <c r="E35" s="4">
        <f>C35-D35</f>
        <v>50</v>
      </c>
      <c r="F35" s="2">
        <v>50</v>
      </c>
      <c r="G35" s="3">
        <f>'Catergories '!D242</f>
        <v>21.84</v>
      </c>
      <c r="H35" s="4">
        <f>F35-G35</f>
        <v>28.16</v>
      </c>
      <c r="I35" s="2">
        <v>50</v>
      </c>
      <c r="J35" s="3">
        <f>'Catergories '!D246</f>
        <v>160.69999999999999</v>
      </c>
      <c r="K35" s="4">
        <f>I35-J35</f>
        <v>-110.69999999999999</v>
      </c>
      <c r="L35" s="2">
        <v>50</v>
      </c>
      <c r="M35" s="3">
        <v>0</v>
      </c>
      <c r="N35" s="4">
        <f>L35-M35</f>
        <v>50</v>
      </c>
      <c r="O35" s="2">
        <v>50</v>
      </c>
      <c r="P35" s="3"/>
      <c r="Q35" s="4"/>
      <c r="R35" s="2">
        <v>50</v>
      </c>
      <c r="S35" s="3"/>
      <c r="T35" s="4"/>
      <c r="U35" s="2">
        <v>50</v>
      </c>
      <c r="V35" s="3"/>
      <c r="W35" s="4"/>
      <c r="X35" s="2">
        <v>50</v>
      </c>
      <c r="Y35" s="3"/>
      <c r="Z35" s="4"/>
      <c r="AA35" s="2">
        <v>50</v>
      </c>
      <c r="AB35" s="3"/>
      <c r="AC35" s="4"/>
      <c r="AD35" s="2">
        <v>50</v>
      </c>
      <c r="AE35" s="3"/>
      <c r="AF35" s="4"/>
      <c r="AG35" s="2">
        <v>50</v>
      </c>
      <c r="AH35" s="3"/>
      <c r="AI35" s="4"/>
      <c r="AJ35" s="2">
        <v>50</v>
      </c>
      <c r="AK35" s="3"/>
      <c r="AL35" s="4"/>
    </row>
    <row r="36" spans="1:38"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row>
    <row r="37" spans="1:38" x14ac:dyDescent="0.2">
      <c r="A37" s="300" t="s">
        <v>16</v>
      </c>
      <c r="B37" s="300"/>
      <c r="C37" s="2">
        <v>200</v>
      </c>
      <c r="D37" s="3">
        <v>0</v>
      </c>
      <c r="E37" s="4">
        <f>C37-D37</f>
        <v>200</v>
      </c>
      <c r="F37" s="2">
        <v>200</v>
      </c>
      <c r="G37" s="3">
        <v>0</v>
      </c>
      <c r="H37" s="4">
        <f>F37-G37</f>
        <v>200</v>
      </c>
      <c r="I37" s="2">
        <v>200</v>
      </c>
      <c r="J37" s="3">
        <v>0</v>
      </c>
      <c r="K37" s="4">
        <f>I37-J37</f>
        <v>200</v>
      </c>
      <c r="L37" s="2">
        <v>200</v>
      </c>
      <c r="M37" s="3">
        <v>0</v>
      </c>
      <c r="N37" s="4">
        <f>L37-M37</f>
        <v>200</v>
      </c>
      <c r="O37" s="2">
        <v>200</v>
      </c>
      <c r="P37" s="3"/>
      <c r="Q37" s="4"/>
      <c r="R37" s="2">
        <v>200</v>
      </c>
      <c r="S37" s="3"/>
      <c r="T37" s="4"/>
      <c r="U37" s="2">
        <v>200</v>
      </c>
      <c r="V37" s="3"/>
      <c r="W37" s="4"/>
      <c r="X37" s="2">
        <v>200</v>
      </c>
      <c r="Y37" s="3"/>
      <c r="Z37" s="4"/>
      <c r="AA37" s="2">
        <v>200</v>
      </c>
      <c r="AB37" s="3"/>
      <c r="AC37" s="4"/>
      <c r="AD37" s="2">
        <v>200</v>
      </c>
      <c r="AE37" s="3"/>
      <c r="AF37" s="4"/>
      <c r="AG37" s="2">
        <v>200</v>
      </c>
      <c r="AH37" s="3"/>
      <c r="AI37" s="4"/>
      <c r="AJ37" s="2">
        <v>200</v>
      </c>
      <c r="AK37" s="3"/>
      <c r="AL37" s="4"/>
    </row>
    <row r="38" spans="1:38"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row>
    <row r="39" spans="1:38" x14ac:dyDescent="0.2">
      <c r="A39" s="300" t="s">
        <v>17</v>
      </c>
      <c r="B39" s="300"/>
      <c r="C39" s="2">
        <v>300</v>
      </c>
      <c r="D39" s="3">
        <v>0</v>
      </c>
      <c r="E39" s="4">
        <f>C39-D39</f>
        <v>300</v>
      </c>
      <c r="F39" s="2">
        <v>300</v>
      </c>
      <c r="G39" s="3">
        <v>0</v>
      </c>
      <c r="H39" s="4">
        <f>F39-G39</f>
        <v>300</v>
      </c>
      <c r="I39" s="2">
        <v>300</v>
      </c>
      <c r="J39" s="3">
        <v>0</v>
      </c>
      <c r="K39" s="4">
        <f>I39-J39</f>
        <v>300</v>
      </c>
      <c r="L39" s="2">
        <v>300</v>
      </c>
      <c r="M39" s="3">
        <v>0</v>
      </c>
      <c r="N39" s="4">
        <f>L39-M39</f>
        <v>300</v>
      </c>
      <c r="O39" s="2">
        <v>300</v>
      </c>
      <c r="P39" s="3"/>
      <c r="Q39" s="4"/>
      <c r="R39" s="2">
        <v>300</v>
      </c>
      <c r="S39" s="3"/>
      <c r="T39" s="4"/>
      <c r="U39" s="2">
        <v>300</v>
      </c>
      <c r="V39" s="3"/>
      <c r="W39" s="4"/>
      <c r="X39" s="2">
        <v>300</v>
      </c>
      <c r="Y39" s="3"/>
      <c r="Z39" s="4"/>
      <c r="AA39" s="2">
        <v>300</v>
      </c>
      <c r="AB39" s="3"/>
      <c r="AC39" s="4"/>
      <c r="AD39" s="2">
        <v>300</v>
      </c>
      <c r="AE39" s="3"/>
      <c r="AF39" s="4"/>
      <c r="AG39" s="2">
        <v>300</v>
      </c>
      <c r="AH39" s="3"/>
      <c r="AI39" s="4"/>
      <c r="AJ39" s="2">
        <v>300</v>
      </c>
      <c r="AK39" s="3"/>
      <c r="AL39" s="4"/>
    </row>
    <row r="40" spans="1:38"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row>
    <row r="41" spans="1:38" x14ac:dyDescent="0.2">
      <c r="A41" s="300" t="s">
        <v>18</v>
      </c>
      <c r="B41" s="300"/>
      <c r="C41" s="2">
        <v>35</v>
      </c>
      <c r="D41" s="3">
        <v>0</v>
      </c>
      <c r="E41" s="4">
        <f>C41-D41</f>
        <v>35</v>
      </c>
      <c r="F41" s="2">
        <v>35</v>
      </c>
      <c r="G41" s="3">
        <f>'Catergories '!D255</f>
        <v>6.67</v>
      </c>
      <c r="H41" s="4">
        <f>F41-G41</f>
        <v>28.33</v>
      </c>
      <c r="I41" s="2">
        <v>35</v>
      </c>
      <c r="J41" s="3">
        <v>0</v>
      </c>
      <c r="K41" s="4">
        <f>I41-J41</f>
        <v>35</v>
      </c>
      <c r="L41" s="2">
        <v>35</v>
      </c>
      <c r="M41" s="3">
        <f>'Catergories '!D257</f>
        <v>30.83</v>
      </c>
      <c r="N41" s="4">
        <f>L41-M41</f>
        <v>4.1700000000000017</v>
      </c>
      <c r="O41" s="2">
        <v>35</v>
      </c>
      <c r="P41" s="3"/>
      <c r="Q41" s="4"/>
      <c r="R41" s="2">
        <v>35</v>
      </c>
      <c r="S41" s="3"/>
      <c r="T41" s="4"/>
      <c r="U41" s="2">
        <v>35</v>
      </c>
      <c r="V41" s="3"/>
      <c r="W41" s="4"/>
      <c r="X41" s="2">
        <v>35</v>
      </c>
      <c r="Y41" s="3"/>
      <c r="Z41" s="4"/>
      <c r="AA41" s="2">
        <v>35</v>
      </c>
      <c r="AB41" s="3"/>
      <c r="AC41" s="4"/>
      <c r="AD41" s="2">
        <v>35</v>
      </c>
      <c r="AE41" s="3"/>
      <c r="AF41" s="4"/>
      <c r="AG41" s="2">
        <v>35</v>
      </c>
      <c r="AH41" s="3"/>
      <c r="AI41" s="4"/>
      <c r="AJ41" s="2">
        <v>35</v>
      </c>
      <c r="AK41" s="3"/>
      <c r="AL41" s="4"/>
    </row>
    <row r="42" spans="1:38"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row>
    <row r="43" spans="1:38" x14ac:dyDescent="0.2">
      <c r="A43" s="300" t="s">
        <v>313</v>
      </c>
      <c r="B43" s="300"/>
      <c r="C43" s="2">
        <v>25</v>
      </c>
      <c r="D43" s="3">
        <v>0</v>
      </c>
      <c r="E43" s="4">
        <f>C43-D43</f>
        <v>25</v>
      </c>
      <c r="F43" s="2">
        <v>25</v>
      </c>
      <c r="G43" s="3">
        <v>0</v>
      </c>
      <c r="H43" s="4">
        <f>F43-G43</f>
        <v>25</v>
      </c>
      <c r="I43" s="2">
        <v>25</v>
      </c>
      <c r="J43" s="3">
        <v>0</v>
      </c>
      <c r="K43" s="4">
        <f>I43-J43</f>
        <v>25</v>
      </c>
      <c r="L43" s="2">
        <v>25</v>
      </c>
      <c r="M43" s="3">
        <v>0</v>
      </c>
      <c r="N43" s="4">
        <f>L43-M43</f>
        <v>25</v>
      </c>
      <c r="O43" s="2">
        <v>25</v>
      </c>
      <c r="P43" s="3"/>
      <c r="Q43" s="4"/>
      <c r="R43" s="2">
        <v>25</v>
      </c>
      <c r="S43" s="3"/>
      <c r="T43" s="4"/>
      <c r="U43" s="2">
        <v>25</v>
      </c>
      <c r="V43" s="3"/>
      <c r="W43" s="4"/>
      <c r="X43" s="2">
        <v>25</v>
      </c>
      <c r="Y43" s="3"/>
      <c r="Z43" s="4"/>
      <c r="AA43" s="2">
        <v>25</v>
      </c>
      <c r="AB43" s="3"/>
      <c r="AC43" s="4"/>
      <c r="AD43" s="2">
        <v>25</v>
      </c>
      <c r="AE43" s="3"/>
      <c r="AF43" s="4"/>
      <c r="AG43" s="2">
        <v>25</v>
      </c>
      <c r="AH43" s="3"/>
      <c r="AI43" s="4"/>
      <c r="AJ43" s="2">
        <v>25</v>
      </c>
      <c r="AK43" s="3"/>
      <c r="AL43" s="4"/>
    </row>
    <row r="44" spans="1:38"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row>
    <row r="45" spans="1:38" x14ac:dyDescent="0.2">
      <c r="A45" s="300" t="s">
        <v>20</v>
      </c>
      <c r="B45" s="300"/>
      <c r="C45" s="2">
        <v>30</v>
      </c>
      <c r="D45" s="3">
        <v>0</v>
      </c>
      <c r="E45" s="4">
        <f>C45-D45</f>
        <v>30</v>
      </c>
      <c r="F45" s="2">
        <v>30</v>
      </c>
      <c r="G45" s="3">
        <v>0</v>
      </c>
      <c r="H45" s="4">
        <f>F45-G45</f>
        <v>30</v>
      </c>
      <c r="I45" s="2">
        <v>30</v>
      </c>
      <c r="J45" s="3">
        <v>0</v>
      </c>
      <c r="K45" s="4">
        <f>I45-J45</f>
        <v>30</v>
      </c>
      <c r="L45" s="2">
        <v>30</v>
      </c>
      <c r="M45" s="3">
        <f>'Catergories '!D260</f>
        <v>30</v>
      </c>
      <c r="N45" s="4">
        <f>L45-M45</f>
        <v>0</v>
      </c>
      <c r="O45" s="2">
        <v>30</v>
      </c>
      <c r="P45" s="3"/>
      <c r="Q45" s="4"/>
      <c r="R45" s="2">
        <v>30</v>
      </c>
      <c r="S45" s="3"/>
      <c r="T45" s="4"/>
      <c r="U45" s="2">
        <v>30</v>
      </c>
      <c r="V45" s="3"/>
      <c r="W45" s="4"/>
      <c r="X45" s="2">
        <v>30</v>
      </c>
      <c r="Y45" s="3"/>
      <c r="Z45" s="4"/>
      <c r="AA45" s="2">
        <v>30</v>
      </c>
      <c r="AB45" s="3"/>
      <c r="AC45" s="4"/>
      <c r="AD45" s="2">
        <v>30</v>
      </c>
      <c r="AE45" s="3"/>
      <c r="AF45" s="4"/>
      <c r="AG45" s="2">
        <v>30</v>
      </c>
      <c r="AH45" s="3"/>
      <c r="AI45" s="4"/>
      <c r="AJ45" s="2">
        <v>30</v>
      </c>
      <c r="AK45" s="3"/>
      <c r="AL45" s="4"/>
    </row>
    <row r="46" spans="1:38"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row>
    <row r="47" spans="1:38" x14ac:dyDescent="0.2">
      <c r="A47" s="300" t="s">
        <v>21</v>
      </c>
      <c r="B47" s="300"/>
      <c r="C47" s="2">
        <v>25</v>
      </c>
      <c r="D47" s="3">
        <f>'Catergories '!D264</f>
        <v>263.02</v>
      </c>
      <c r="E47" s="4">
        <f>C47-D47</f>
        <v>-238.01999999999998</v>
      </c>
      <c r="F47" s="2">
        <v>25</v>
      </c>
      <c r="G47" s="3">
        <f>'Catergories '!D266</f>
        <v>75</v>
      </c>
      <c r="H47" s="4">
        <f>F47-G47</f>
        <v>-50</v>
      </c>
      <c r="I47" s="2">
        <v>25</v>
      </c>
      <c r="J47" s="3">
        <v>0</v>
      </c>
      <c r="K47" s="4">
        <f>I47-J47</f>
        <v>25</v>
      </c>
      <c r="L47" s="2">
        <v>25</v>
      </c>
      <c r="M47" s="3">
        <f>'Catergories '!D268</f>
        <v>103</v>
      </c>
      <c r="N47" s="4">
        <f>L47-M47</f>
        <v>-78</v>
      </c>
      <c r="O47" s="2">
        <v>25</v>
      </c>
      <c r="P47" s="3"/>
      <c r="Q47" s="4"/>
      <c r="R47" s="2">
        <v>25</v>
      </c>
      <c r="S47" s="3"/>
      <c r="T47" s="4"/>
      <c r="U47" s="2">
        <v>25</v>
      </c>
      <c r="V47" s="3"/>
      <c r="W47" s="4"/>
      <c r="X47" s="2">
        <v>25</v>
      </c>
      <c r="Y47" s="3"/>
      <c r="Z47" s="4"/>
      <c r="AA47" s="2">
        <v>25</v>
      </c>
      <c r="AB47" s="3"/>
      <c r="AC47" s="4"/>
      <c r="AD47" s="2">
        <v>25</v>
      </c>
      <c r="AE47" s="3"/>
      <c r="AF47" s="4"/>
      <c r="AG47" s="2">
        <v>25</v>
      </c>
      <c r="AH47" s="3"/>
      <c r="AI47" s="4"/>
      <c r="AJ47" s="2">
        <v>25</v>
      </c>
      <c r="AK47" s="3"/>
      <c r="AL47" s="4"/>
    </row>
    <row r="48" spans="1:38"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row>
    <row r="49" spans="1:38" x14ac:dyDescent="0.2">
      <c r="A49" s="300" t="s">
        <v>314</v>
      </c>
      <c r="B49" s="300"/>
      <c r="C49" s="2">
        <v>200</v>
      </c>
      <c r="D49" s="3">
        <f>'Catergories '!D271</f>
        <v>150</v>
      </c>
      <c r="E49" s="4">
        <f>C49-D49</f>
        <v>50</v>
      </c>
      <c r="F49" s="2">
        <v>200</v>
      </c>
      <c r="G49" s="3">
        <f>'Catergories '!D275</f>
        <v>253.8</v>
      </c>
      <c r="H49" s="4">
        <f>F49-G49</f>
        <v>-53.800000000000011</v>
      </c>
      <c r="I49" s="2">
        <v>200</v>
      </c>
      <c r="J49" s="3">
        <f>'Catergories '!D280</f>
        <v>500</v>
      </c>
      <c r="K49" s="4">
        <f>I49-J49</f>
        <v>-300</v>
      </c>
      <c r="L49" s="2">
        <v>200</v>
      </c>
      <c r="M49" s="202">
        <f>'Catergories '!D286</f>
        <v>2290</v>
      </c>
      <c r="N49" s="203">
        <f>L49-M49</f>
        <v>-2090</v>
      </c>
      <c r="O49" s="2">
        <v>200</v>
      </c>
      <c r="P49" s="3"/>
      <c r="Q49" s="4"/>
      <c r="R49" s="2">
        <v>200</v>
      </c>
      <c r="S49" s="3"/>
      <c r="T49" s="4"/>
      <c r="U49" s="2">
        <v>200</v>
      </c>
      <c r="V49" s="3"/>
      <c r="W49" s="4"/>
      <c r="X49" s="2">
        <v>200</v>
      </c>
      <c r="Y49" s="3"/>
      <c r="Z49" s="4"/>
      <c r="AA49" s="2">
        <v>200</v>
      </c>
      <c r="AB49" s="3"/>
      <c r="AC49" s="4"/>
      <c r="AD49" s="2">
        <v>200</v>
      </c>
      <c r="AE49" s="3"/>
      <c r="AF49" s="4"/>
      <c r="AG49" s="2">
        <v>200</v>
      </c>
      <c r="AH49" s="3"/>
      <c r="AI49" s="4"/>
      <c r="AJ49" s="2">
        <v>200</v>
      </c>
      <c r="AK49" s="3"/>
      <c r="AL49" s="4"/>
    </row>
    <row r="50" spans="1:38"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row>
    <row r="51" spans="1:38" x14ac:dyDescent="0.2">
      <c r="A51" s="300" t="s">
        <v>300</v>
      </c>
      <c r="B51" s="300"/>
      <c r="C51" s="2">
        <v>20</v>
      </c>
      <c r="D51" s="3">
        <f>'Catergories '!D290</f>
        <v>8.92</v>
      </c>
      <c r="E51" s="4">
        <f>C51-D51</f>
        <v>11.08</v>
      </c>
      <c r="F51" s="2">
        <v>20</v>
      </c>
      <c r="G51" s="3">
        <f>'Catergories '!D294</f>
        <v>18.100000000000001</v>
      </c>
      <c r="H51" s="4">
        <f>F51-G51</f>
        <v>1.8999999999999986</v>
      </c>
      <c r="I51" s="2">
        <v>20</v>
      </c>
      <c r="J51" s="3">
        <f>'Catergories '!D302</f>
        <v>40.820000000000007</v>
      </c>
      <c r="K51" s="4">
        <f>I51-J51</f>
        <v>-20.820000000000007</v>
      </c>
      <c r="L51" s="2">
        <v>20</v>
      </c>
      <c r="M51" s="3">
        <f>'Catergories '!D306</f>
        <v>23.549999999999997</v>
      </c>
      <c r="N51" s="4">
        <f>L51-M51</f>
        <v>-3.5499999999999972</v>
      </c>
      <c r="O51" s="2">
        <v>20</v>
      </c>
      <c r="P51" s="3"/>
      <c r="Q51" s="4"/>
      <c r="R51" s="2">
        <v>20</v>
      </c>
      <c r="S51" s="3"/>
      <c r="T51" s="4"/>
      <c r="U51" s="2">
        <v>20</v>
      </c>
      <c r="V51" s="3"/>
      <c r="W51" s="4"/>
      <c r="X51" s="2">
        <v>20</v>
      </c>
      <c r="Y51" s="3"/>
      <c r="Z51" s="4"/>
      <c r="AA51" s="2">
        <v>20</v>
      </c>
      <c r="AB51" s="3"/>
      <c r="AC51" s="4"/>
      <c r="AD51" s="2">
        <v>20</v>
      </c>
      <c r="AE51" s="3"/>
      <c r="AF51" s="4"/>
      <c r="AG51" s="2">
        <v>20</v>
      </c>
      <c r="AH51" s="3"/>
      <c r="AI51" s="4"/>
      <c r="AJ51" s="2">
        <v>20</v>
      </c>
      <c r="AK51" s="3"/>
      <c r="AL51" s="4"/>
    </row>
    <row r="52" spans="1:38"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row>
    <row r="53" spans="1:38" x14ac:dyDescent="0.2">
      <c r="A53" s="300" t="s">
        <v>23</v>
      </c>
      <c r="B53" s="300"/>
      <c r="C53" s="2">
        <v>50</v>
      </c>
      <c r="D53" s="3">
        <v>0</v>
      </c>
      <c r="E53" s="4">
        <f>C53-D53</f>
        <v>50</v>
      </c>
      <c r="F53" s="2">
        <v>50</v>
      </c>
      <c r="G53" s="3">
        <v>0</v>
      </c>
      <c r="H53" s="4">
        <f>F53-G53</f>
        <v>50</v>
      </c>
      <c r="I53" s="2">
        <v>50</v>
      </c>
      <c r="J53" s="3">
        <v>0</v>
      </c>
      <c r="K53" s="4">
        <f>I53-J53</f>
        <v>50</v>
      </c>
      <c r="L53" s="2">
        <v>50</v>
      </c>
      <c r="M53" s="3">
        <f>'Catergories '!D310</f>
        <v>82.25</v>
      </c>
      <c r="N53" s="4">
        <f>L53-M53</f>
        <v>-32.25</v>
      </c>
      <c r="O53" s="2">
        <v>50</v>
      </c>
      <c r="P53" s="3"/>
      <c r="Q53" s="4"/>
      <c r="R53" s="2">
        <v>50</v>
      </c>
      <c r="S53" s="3"/>
      <c r="T53" s="4"/>
      <c r="U53" s="2">
        <v>50</v>
      </c>
      <c r="V53" s="3"/>
      <c r="W53" s="4"/>
      <c r="X53" s="2">
        <v>50</v>
      </c>
      <c r="Y53" s="3"/>
      <c r="Z53" s="4"/>
      <c r="AA53" s="2">
        <v>50</v>
      </c>
      <c r="AB53" s="3"/>
      <c r="AC53" s="4"/>
      <c r="AD53" s="2">
        <v>50</v>
      </c>
      <c r="AE53" s="3"/>
      <c r="AF53" s="4"/>
      <c r="AG53" s="2">
        <v>50</v>
      </c>
      <c r="AH53" s="3"/>
      <c r="AI53" s="4"/>
      <c r="AJ53" s="2">
        <v>50</v>
      </c>
      <c r="AK53" s="3"/>
      <c r="AL53" s="4"/>
    </row>
    <row r="54" spans="1:38"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row>
    <row r="55" spans="1:38" x14ac:dyDescent="0.2">
      <c r="A55" s="300" t="s">
        <v>24</v>
      </c>
      <c r="B55" s="300"/>
      <c r="C55" s="2">
        <v>50</v>
      </c>
      <c r="D55" s="3">
        <v>0</v>
      </c>
      <c r="E55" s="4">
        <f>C55-D55</f>
        <v>50</v>
      </c>
      <c r="F55" s="2">
        <v>50</v>
      </c>
      <c r="G55" s="3">
        <v>0</v>
      </c>
      <c r="H55" s="4">
        <f>F55-G55</f>
        <v>50</v>
      </c>
      <c r="I55" s="2">
        <v>50</v>
      </c>
      <c r="J55" s="3">
        <v>0</v>
      </c>
      <c r="K55" s="4">
        <f>I55-J55</f>
        <v>50</v>
      </c>
      <c r="L55" s="2">
        <v>50</v>
      </c>
      <c r="M55" s="3">
        <v>0</v>
      </c>
      <c r="N55" s="4">
        <f>L55-M55</f>
        <v>50</v>
      </c>
      <c r="O55" s="2">
        <v>50</v>
      </c>
      <c r="P55" s="3"/>
      <c r="Q55" s="4"/>
      <c r="R55" s="2">
        <v>50</v>
      </c>
      <c r="S55" s="3"/>
      <c r="T55" s="4"/>
      <c r="U55" s="2">
        <v>50</v>
      </c>
      <c r="V55" s="3"/>
      <c r="W55" s="4"/>
      <c r="X55" s="2">
        <v>50</v>
      </c>
      <c r="Y55" s="3"/>
      <c r="Z55" s="4"/>
      <c r="AA55" s="2">
        <v>50</v>
      </c>
      <c r="AB55" s="3"/>
      <c r="AC55" s="4"/>
      <c r="AD55" s="2">
        <v>50</v>
      </c>
      <c r="AE55" s="3"/>
      <c r="AF55" s="4"/>
      <c r="AG55" s="2">
        <v>50</v>
      </c>
      <c r="AH55" s="3"/>
      <c r="AI55" s="4"/>
      <c r="AJ55" s="2">
        <v>50</v>
      </c>
      <c r="AK55" s="3"/>
      <c r="AL55" s="4"/>
    </row>
    <row r="56" spans="1:38"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row>
    <row r="57" spans="1:38" x14ac:dyDescent="0.2">
      <c r="A57" s="300" t="s">
        <v>316</v>
      </c>
      <c r="B57" s="300"/>
      <c r="C57" s="2">
        <v>200</v>
      </c>
      <c r="D57" s="3">
        <v>0</v>
      </c>
      <c r="E57" s="4">
        <f>C57-D57</f>
        <v>200</v>
      </c>
      <c r="F57" s="2">
        <v>200</v>
      </c>
      <c r="G57" s="3">
        <v>0</v>
      </c>
      <c r="H57" s="4">
        <f>-F57-G57</f>
        <v>-200</v>
      </c>
      <c r="I57" s="2">
        <v>200</v>
      </c>
      <c r="J57" s="3">
        <v>0</v>
      </c>
      <c r="K57" s="4">
        <f>I57-J57</f>
        <v>200</v>
      </c>
      <c r="L57" s="2">
        <v>200</v>
      </c>
      <c r="M57" s="3">
        <v>0</v>
      </c>
      <c r="N57" s="4">
        <f>L57-M57</f>
        <v>200</v>
      </c>
      <c r="O57" s="2">
        <v>200</v>
      </c>
      <c r="P57" s="3"/>
      <c r="Q57" s="4"/>
      <c r="R57" s="2">
        <v>200</v>
      </c>
      <c r="S57" s="3"/>
      <c r="T57" s="4"/>
      <c r="U57" s="2">
        <v>200</v>
      </c>
      <c r="V57" s="3"/>
      <c r="W57" s="4"/>
      <c r="X57" s="2">
        <v>200</v>
      </c>
      <c r="Y57" s="3"/>
      <c r="Z57" s="4"/>
      <c r="AA57" s="2">
        <v>200</v>
      </c>
      <c r="AB57" s="3"/>
      <c r="AC57" s="4"/>
      <c r="AD57" s="2">
        <v>200</v>
      </c>
      <c r="AE57" s="3"/>
      <c r="AF57" s="4"/>
      <c r="AG57" s="2">
        <v>200</v>
      </c>
      <c r="AH57" s="3"/>
      <c r="AI57" s="4"/>
      <c r="AJ57" s="2">
        <v>200</v>
      </c>
      <c r="AK57" s="3"/>
      <c r="AL57" s="4"/>
    </row>
    <row r="58" spans="1:38"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row>
    <row r="59" spans="1:38" x14ac:dyDescent="0.2">
      <c r="A59" s="300" t="s">
        <v>27</v>
      </c>
      <c r="B59" s="300"/>
      <c r="C59" s="2">
        <v>15</v>
      </c>
      <c r="D59" s="3">
        <v>0</v>
      </c>
      <c r="E59" s="4">
        <f>C59-D59</f>
        <v>15</v>
      </c>
      <c r="F59" s="2">
        <v>15</v>
      </c>
      <c r="G59" s="3">
        <v>0</v>
      </c>
      <c r="H59" s="4">
        <f>F59-G59</f>
        <v>15</v>
      </c>
      <c r="I59" s="2">
        <v>15</v>
      </c>
      <c r="J59" s="3">
        <f>'Catergories '!D317</f>
        <v>16.690000000000001</v>
      </c>
      <c r="K59" s="4">
        <f>I59-J59</f>
        <v>-1.6900000000000013</v>
      </c>
      <c r="L59" s="2">
        <v>15</v>
      </c>
      <c r="M59" s="3">
        <v>0</v>
      </c>
      <c r="N59" s="4">
        <f>L59-M59</f>
        <v>15</v>
      </c>
      <c r="O59" s="2">
        <v>15</v>
      </c>
      <c r="P59" s="3"/>
      <c r="Q59" s="4"/>
      <c r="R59" s="2">
        <v>15</v>
      </c>
      <c r="S59" s="3"/>
      <c r="T59" s="4"/>
      <c r="U59" s="2">
        <v>15</v>
      </c>
      <c r="V59" s="3"/>
      <c r="W59" s="4"/>
      <c r="X59" s="2">
        <v>15</v>
      </c>
      <c r="Y59" s="3"/>
      <c r="Z59" s="4"/>
      <c r="AA59" s="2">
        <v>15</v>
      </c>
      <c r="AB59" s="3"/>
      <c r="AC59" s="4"/>
      <c r="AD59" s="2">
        <v>15</v>
      </c>
      <c r="AE59" s="3"/>
      <c r="AF59" s="4"/>
      <c r="AG59" s="2">
        <v>15</v>
      </c>
      <c r="AH59" s="3"/>
      <c r="AI59" s="4"/>
      <c r="AJ59" s="2">
        <v>15</v>
      </c>
      <c r="AK59" s="3"/>
      <c r="AL59" s="4"/>
    </row>
    <row r="60" spans="1:38"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row>
    <row r="61" spans="1:38" x14ac:dyDescent="0.2">
      <c r="A61" s="300" t="s">
        <v>29</v>
      </c>
      <c r="B61" s="300"/>
      <c r="C61" s="2">
        <v>75</v>
      </c>
      <c r="D61" s="3">
        <v>0</v>
      </c>
      <c r="E61" s="4">
        <f>C61-D61</f>
        <v>75</v>
      </c>
      <c r="F61" s="2">
        <v>75</v>
      </c>
      <c r="G61" s="3">
        <v>0</v>
      </c>
      <c r="H61" s="4">
        <f>F61-G61</f>
        <v>75</v>
      </c>
      <c r="I61" s="2">
        <v>75</v>
      </c>
      <c r="J61" s="3">
        <f>'Catergories '!D320</f>
        <v>92</v>
      </c>
      <c r="K61" s="4">
        <f>I61-J61</f>
        <v>-17</v>
      </c>
      <c r="L61" s="2">
        <v>75</v>
      </c>
      <c r="M61" s="3">
        <v>0</v>
      </c>
      <c r="N61" s="4">
        <f>L61-M61</f>
        <v>75</v>
      </c>
      <c r="O61" s="2">
        <v>75</v>
      </c>
      <c r="P61" s="3"/>
      <c r="Q61" s="4"/>
      <c r="R61" s="2">
        <v>75</v>
      </c>
      <c r="S61" s="3"/>
      <c r="T61" s="4"/>
      <c r="U61" s="2">
        <v>75</v>
      </c>
      <c r="V61" s="3"/>
      <c r="W61" s="4"/>
      <c r="X61" s="2">
        <v>75</v>
      </c>
      <c r="Y61" s="3"/>
      <c r="Z61" s="4"/>
      <c r="AA61" s="2">
        <v>75</v>
      </c>
      <c r="AB61" s="3"/>
      <c r="AC61" s="4"/>
      <c r="AD61" s="2">
        <v>75</v>
      </c>
      <c r="AE61" s="3"/>
      <c r="AF61" s="4"/>
      <c r="AG61" s="2">
        <v>75</v>
      </c>
      <c r="AH61" s="3"/>
      <c r="AI61" s="4"/>
      <c r="AJ61" s="2">
        <v>75</v>
      </c>
      <c r="AK61" s="3"/>
      <c r="AL61" s="4"/>
    </row>
    <row r="62" spans="1:38"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row>
    <row r="63" spans="1:38" x14ac:dyDescent="0.2">
      <c r="A63" s="300" t="s">
        <v>28</v>
      </c>
      <c r="B63" s="300"/>
      <c r="C63" s="2">
        <v>35</v>
      </c>
      <c r="D63" s="3">
        <f>'Catergories '!D325</f>
        <v>18.05</v>
      </c>
      <c r="E63" s="4">
        <f>C63-D63</f>
        <v>16.95</v>
      </c>
      <c r="F63" s="2">
        <v>35</v>
      </c>
      <c r="G63" s="3">
        <f>'Catergories '!D339</f>
        <v>67.489999999999995</v>
      </c>
      <c r="H63" s="4">
        <f>F63-G63</f>
        <v>-32.489999999999995</v>
      </c>
      <c r="I63" s="2">
        <v>35</v>
      </c>
      <c r="J63" s="3">
        <f>'Catergories '!D351</f>
        <v>71.150000000000006</v>
      </c>
      <c r="K63" s="4">
        <f>I63-J63</f>
        <v>-36.150000000000006</v>
      </c>
      <c r="L63" s="2">
        <v>35</v>
      </c>
      <c r="M63" s="3">
        <f>'Catergories '!D359</f>
        <v>36.15</v>
      </c>
      <c r="N63" s="4">
        <f>L63-M63</f>
        <v>-1.1499999999999986</v>
      </c>
      <c r="O63" s="2">
        <v>35</v>
      </c>
      <c r="P63" s="3"/>
      <c r="Q63" s="4"/>
      <c r="R63" s="2">
        <v>35</v>
      </c>
      <c r="S63" s="3"/>
      <c r="T63" s="4"/>
      <c r="U63" s="2">
        <v>35</v>
      </c>
      <c r="V63" s="3"/>
      <c r="W63" s="4"/>
      <c r="X63" s="2">
        <v>35</v>
      </c>
      <c r="Y63" s="3"/>
      <c r="Z63" s="4"/>
      <c r="AA63" s="2">
        <v>35</v>
      </c>
      <c r="AB63" s="3"/>
      <c r="AC63" s="4"/>
      <c r="AD63" s="2">
        <v>35</v>
      </c>
      <c r="AE63" s="3"/>
      <c r="AF63" s="4"/>
      <c r="AG63" s="2">
        <v>35</v>
      </c>
      <c r="AH63" s="3"/>
      <c r="AI63" s="4"/>
      <c r="AJ63" s="2">
        <v>35</v>
      </c>
      <c r="AK63" s="3"/>
      <c r="AL63" s="4"/>
    </row>
    <row r="64" spans="1:38"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row>
    <row r="65" spans="1:38" x14ac:dyDescent="0.2">
      <c r="A65" s="300" t="s">
        <v>315</v>
      </c>
      <c r="B65" s="300"/>
      <c r="C65" s="2">
        <v>10</v>
      </c>
      <c r="D65" s="3">
        <f>'Catergories '!D363</f>
        <v>26.02</v>
      </c>
      <c r="E65" s="4">
        <f>C65-D65</f>
        <v>-16.02</v>
      </c>
      <c r="F65" s="2">
        <v>10</v>
      </c>
      <c r="G65" s="3">
        <f>'Catergories '!D369</f>
        <v>27.690000000000005</v>
      </c>
      <c r="H65" s="4">
        <f>F65-G65</f>
        <v>-17.690000000000005</v>
      </c>
      <c r="I65" s="2">
        <v>10</v>
      </c>
      <c r="J65" s="3">
        <f>'Catergories '!D379</f>
        <v>31.989999999999995</v>
      </c>
      <c r="K65" s="4">
        <f>I65-J65</f>
        <v>-21.989999999999995</v>
      </c>
      <c r="L65" s="2">
        <v>10</v>
      </c>
      <c r="M65" s="3">
        <f>'Catergories '!D383</f>
        <v>10.71</v>
      </c>
      <c r="N65" s="4">
        <f>L65-M65</f>
        <v>-0.71000000000000085</v>
      </c>
      <c r="O65" s="2">
        <v>10</v>
      </c>
      <c r="P65" s="3"/>
      <c r="Q65" s="4"/>
      <c r="R65" s="2">
        <v>10</v>
      </c>
      <c r="S65" s="3"/>
      <c r="T65" s="4"/>
      <c r="U65" s="2">
        <v>10</v>
      </c>
      <c r="V65" s="3"/>
      <c r="W65" s="4"/>
      <c r="X65" s="2">
        <v>10</v>
      </c>
      <c r="Y65" s="3"/>
      <c r="Z65" s="4"/>
      <c r="AA65" s="2">
        <v>10</v>
      </c>
      <c r="AB65" s="3"/>
      <c r="AC65" s="4"/>
      <c r="AD65" s="2">
        <v>10</v>
      </c>
      <c r="AE65" s="3"/>
      <c r="AF65" s="4"/>
      <c r="AG65" s="2">
        <v>10</v>
      </c>
      <c r="AH65" s="3"/>
      <c r="AI65" s="4"/>
      <c r="AJ65" s="2">
        <v>10</v>
      </c>
      <c r="AK65" s="3"/>
      <c r="AL65" s="4"/>
    </row>
    <row r="66" spans="1:38"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row>
    <row r="67" spans="1:38" x14ac:dyDescent="0.2">
      <c r="A67" s="302" t="s">
        <v>309</v>
      </c>
      <c r="B67" s="302"/>
      <c r="C67" s="2">
        <f>SUM(C7:C65)</f>
        <v>1860</v>
      </c>
      <c r="D67" s="3">
        <f>SUM(D7:D65)</f>
        <v>1326.6299999999999</v>
      </c>
      <c r="E67" s="4">
        <f>C67-D67</f>
        <v>533.37000000000012</v>
      </c>
      <c r="F67" s="2">
        <f>SUM(F7:F65)</f>
        <v>1860</v>
      </c>
      <c r="G67" s="3">
        <f>SUM(G7:G65)</f>
        <v>989.7600000000001</v>
      </c>
      <c r="H67" s="4">
        <f>F67-G67</f>
        <v>870.2399999999999</v>
      </c>
      <c r="I67" s="2">
        <f>SUM(I7:I65)</f>
        <v>1860</v>
      </c>
      <c r="J67" s="3">
        <f>SUM(J7:J65)</f>
        <v>1541.7500000000002</v>
      </c>
      <c r="K67" s="4">
        <f>I67-J67</f>
        <v>318.24999999999977</v>
      </c>
      <c r="L67" s="2">
        <f>SUM(L7:L65)</f>
        <v>1860</v>
      </c>
      <c r="M67" s="3">
        <f>SUM(M7:M65)</f>
        <v>2898.3500000000004</v>
      </c>
      <c r="N67" s="4">
        <f>L67-M67</f>
        <v>-1038.3500000000004</v>
      </c>
      <c r="O67" s="2">
        <f>SUM(O7:O65)</f>
        <v>1860</v>
      </c>
      <c r="P67" s="3"/>
      <c r="Q67" s="4"/>
      <c r="R67" s="2">
        <f>SUM(R7:R65)</f>
        <v>1860</v>
      </c>
      <c r="S67" s="3"/>
      <c r="T67" s="4"/>
      <c r="U67" s="2">
        <f>SUM(U7:U65)</f>
        <v>1860</v>
      </c>
      <c r="V67" s="3"/>
      <c r="W67" s="4"/>
      <c r="X67" s="2">
        <f>SUM(X7:X65)</f>
        <v>1860</v>
      </c>
      <c r="Y67" s="3"/>
      <c r="Z67" s="4"/>
      <c r="AA67" s="2">
        <f>SUM(AA7:AA65)</f>
        <v>1860</v>
      </c>
      <c r="AB67" s="3"/>
      <c r="AC67" s="4"/>
      <c r="AD67" s="2">
        <f>SUM(AD7:AD65)</f>
        <v>1860</v>
      </c>
      <c r="AE67" s="3"/>
      <c r="AF67" s="4"/>
      <c r="AG67" s="2">
        <f>SUM(AG7:AG65)</f>
        <v>1860</v>
      </c>
      <c r="AH67" s="3"/>
      <c r="AI67" s="4"/>
      <c r="AJ67" s="2">
        <f>SUM(AJ7:AJ65)</f>
        <v>1860</v>
      </c>
      <c r="AK67" s="3"/>
      <c r="AL67" s="4"/>
    </row>
    <row r="69" spans="1:38" ht="16" x14ac:dyDescent="0.2">
      <c r="A69" s="305" t="s">
        <v>318</v>
      </c>
      <c r="B69" s="305"/>
      <c r="C69" s="270">
        <f>SUM(C67,F67,I67,L67)</f>
        <v>7440</v>
      </c>
      <c r="D69" s="270"/>
      <c r="E69" s="271" t="s">
        <v>319</v>
      </c>
      <c r="F69" s="271"/>
      <c r="G69" s="270">
        <f>SUM(D67,G67,J67,M67)</f>
        <v>6756.4900000000007</v>
      </c>
      <c r="H69" s="144"/>
      <c r="I69" s="271" t="s">
        <v>320</v>
      </c>
      <c r="J69" s="271"/>
      <c r="K69" s="270">
        <f>C69-G69</f>
        <v>683.50999999999931</v>
      </c>
    </row>
    <row r="70" spans="1:38" ht="16" x14ac:dyDescent="0.2">
      <c r="D70" s="267"/>
      <c r="E70" s="267"/>
    </row>
    <row r="71" spans="1:38" ht="16" x14ac:dyDescent="0.2">
      <c r="A71" s="269" t="s">
        <v>433</v>
      </c>
    </row>
    <row r="72" spans="1:38" x14ac:dyDescent="0.2">
      <c r="A72" s="268"/>
    </row>
    <row r="1048459" ht="16" customHeight="1" x14ac:dyDescent="0.2"/>
  </sheetData>
  <mergeCells count="48">
    <mergeCell ref="X4:Z4"/>
    <mergeCell ref="AA4:AC4"/>
    <mergeCell ref="AD4:AF4"/>
    <mergeCell ref="AG4:AI4"/>
    <mergeCell ref="AJ4:AL4"/>
    <mergeCell ref="I4:K4"/>
    <mergeCell ref="L4:N4"/>
    <mergeCell ref="O4:Q4"/>
    <mergeCell ref="R4:T4"/>
    <mergeCell ref="U4:W4"/>
    <mergeCell ref="A69:B69"/>
    <mergeCell ref="C4:E4"/>
    <mergeCell ref="F4:H4"/>
    <mergeCell ref="A27:B27"/>
    <mergeCell ref="A6:B6"/>
    <mergeCell ref="A7:B7"/>
    <mergeCell ref="A9:B9"/>
    <mergeCell ref="A11:B11"/>
    <mergeCell ref="A13:B13"/>
    <mergeCell ref="A15:B15"/>
    <mergeCell ref="A17:B17"/>
    <mergeCell ref="A19:B19"/>
    <mergeCell ref="A21:B21"/>
    <mergeCell ref="A23:B23"/>
    <mergeCell ref="A25:B25"/>
    <mergeCell ref="A51:B51"/>
    <mergeCell ref="A47:B47"/>
    <mergeCell ref="A29:B29"/>
    <mergeCell ref="A31:B31"/>
    <mergeCell ref="A33:B33"/>
    <mergeCell ref="A35:B35"/>
    <mergeCell ref="A37:B37"/>
    <mergeCell ref="A49:B49"/>
    <mergeCell ref="A39:B39"/>
    <mergeCell ref="A2:B2"/>
    <mergeCell ref="A67:B67"/>
    <mergeCell ref="A4:B4"/>
    <mergeCell ref="A5:B5"/>
    <mergeCell ref="A65:B65"/>
    <mergeCell ref="A53:B53"/>
    <mergeCell ref="A55:B55"/>
    <mergeCell ref="A57:B57"/>
    <mergeCell ref="A59:B59"/>
    <mergeCell ref="A61:B61"/>
    <mergeCell ref="A63:B63"/>
    <mergeCell ref="A41:B41"/>
    <mergeCell ref="A43:B43"/>
    <mergeCell ref="A45:B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B2F0-0A7D-164F-A1D5-DD911315F4E2}">
  <dimension ref="A2:B128"/>
  <sheetViews>
    <sheetView topLeftCell="A90" workbookViewId="0">
      <selection activeCell="S21" sqref="S21"/>
    </sheetView>
  </sheetViews>
  <sheetFormatPr baseColWidth="10" defaultRowHeight="15" x14ac:dyDescent="0.2"/>
  <cols>
    <col min="1" max="1" width="25.33203125" customWidth="1"/>
  </cols>
  <sheetData>
    <row r="2" spans="1:2" x14ac:dyDescent="0.2">
      <c r="A2" s="302" t="s">
        <v>321</v>
      </c>
      <c r="B2" s="302"/>
    </row>
    <row r="3" spans="1:2" x14ac:dyDescent="0.2">
      <c r="A3" s="261" t="s">
        <v>3</v>
      </c>
      <c r="B3" s="12">
        <v>222.29</v>
      </c>
    </row>
    <row r="4" spans="1:2" x14ac:dyDescent="0.2">
      <c r="A4" s="261" t="s">
        <v>4</v>
      </c>
      <c r="B4" s="12">
        <v>13.32</v>
      </c>
    </row>
    <row r="5" spans="1:2" x14ac:dyDescent="0.2">
      <c r="A5" s="261" t="s">
        <v>5</v>
      </c>
      <c r="B5" s="12">
        <v>30.76</v>
      </c>
    </row>
    <row r="6" spans="1:2" x14ac:dyDescent="0.2">
      <c r="A6" s="261" t="s">
        <v>6</v>
      </c>
      <c r="B6" s="12">
        <v>13.98</v>
      </c>
    </row>
    <row r="7" spans="1:2" x14ac:dyDescent="0.2">
      <c r="A7" s="261" t="s">
        <v>7</v>
      </c>
      <c r="B7" s="12">
        <v>10.75</v>
      </c>
    </row>
    <row r="8" spans="1:2" x14ac:dyDescent="0.2">
      <c r="A8" s="261" t="s">
        <v>9</v>
      </c>
      <c r="B8" s="12">
        <v>136.06</v>
      </c>
    </row>
    <row r="9" spans="1:2" x14ac:dyDescent="0.2">
      <c r="A9" s="261" t="s">
        <v>26</v>
      </c>
      <c r="B9" s="12">
        <v>0</v>
      </c>
    </row>
    <row r="10" spans="1:2" x14ac:dyDescent="0.2">
      <c r="A10" s="261" t="s">
        <v>10</v>
      </c>
      <c r="B10" s="12">
        <v>0</v>
      </c>
    </row>
    <row r="11" spans="1:2" x14ac:dyDescent="0.2">
      <c r="A11" s="261" t="s">
        <v>22</v>
      </c>
      <c r="B11" s="12">
        <v>23.47</v>
      </c>
    </row>
    <row r="12" spans="1:2" x14ac:dyDescent="0.2">
      <c r="A12" s="261" t="s">
        <v>11</v>
      </c>
      <c r="B12" s="12">
        <v>20.54</v>
      </c>
    </row>
    <row r="13" spans="1:2" x14ac:dyDescent="0.2">
      <c r="A13" s="261" t="s">
        <v>12</v>
      </c>
      <c r="B13" s="12">
        <v>0</v>
      </c>
    </row>
    <row r="14" spans="1:2" x14ac:dyDescent="0.2">
      <c r="A14" s="261" t="s">
        <v>13</v>
      </c>
      <c r="B14" s="12">
        <v>0</v>
      </c>
    </row>
    <row r="15" spans="1:2" x14ac:dyDescent="0.2">
      <c r="A15" s="261" t="s">
        <v>14</v>
      </c>
      <c r="B15" s="12">
        <v>0</v>
      </c>
    </row>
    <row r="16" spans="1:2" x14ac:dyDescent="0.2">
      <c r="A16" s="261" t="s">
        <v>15</v>
      </c>
      <c r="B16" s="12">
        <v>21.84</v>
      </c>
    </row>
    <row r="17" spans="1:2" x14ac:dyDescent="0.2">
      <c r="A17" s="261" t="s">
        <v>16</v>
      </c>
      <c r="B17" s="12">
        <v>0</v>
      </c>
    </row>
    <row r="18" spans="1:2" x14ac:dyDescent="0.2">
      <c r="A18" s="261" t="s">
        <v>17</v>
      </c>
      <c r="B18" s="12">
        <v>0</v>
      </c>
    </row>
    <row r="19" spans="1:2" x14ac:dyDescent="0.2">
      <c r="A19" s="261" t="s">
        <v>18</v>
      </c>
      <c r="B19" s="12">
        <v>6.67</v>
      </c>
    </row>
    <row r="20" spans="1:2" x14ac:dyDescent="0.2">
      <c r="A20" s="261" t="s">
        <v>313</v>
      </c>
      <c r="B20" s="12">
        <v>0</v>
      </c>
    </row>
    <row r="21" spans="1:2" x14ac:dyDescent="0.2">
      <c r="A21" s="261" t="s">
        <v>20</v>
      </c>
      <c r="B21" s="12">
        <v>0</v>
      </c>
    </row>
    <row r="22" spans="1:2" x14ac:dyDescent="0.2">
      <c r="A22" s="261" t="s">
        <v>21</v>
      </c>
      <c r="B22" s="12">
        <v>75</v>
      </c>
    </row>
    <row r="23" spans="1:2" x14ac:dyDescent="0.2">
      <c r="A23" s="261" t="s">
        <v>314</v>
      </c>
      <c r="B23" s="12">
        <v>253.8</v>
      </c>
    </row>
    <row r="24" spans="1:2" x14ac:dyDescent="0.2">
      <c r="A24" s="261" t="s">
        <v>300</v>
      </c>
      <c r="B24" s="12">
        <v>18.100000000000001</v>
      </c>
    </row>
    <row r="25" spans="1:2" x14ac:dyDescent="0.2">
      <c r="A25" s="261" t="s">
        <v>23</v>
      </c>
      <c r="B25" s="12">
        <v>0</v>
      </c>
    </row>
    <row r="26" spans="1:2" x14ac:dyDescent="0.2">
      <c r="A26" s="261" t="s">
        <v>24</v>
      </c>
      <c r="B26" s="12">
        <v>0</v>
      </c>
    </row>
    <row r="27" spans="1:2" x14ac:dyDescent="0.2">
      <c r="A27" s="261" t="s">
        <v>316</v>
      </c>
      <c r="B27" s="12">
        <v>0</v>
      </c>
    </row>
    <row r="28" spans="1:2" x14ac:dyDescent="0.2">
      <c r="A28" s="261" t="s">
        <v>27</v>
      </c>
      <c r="B28" s="12">
        <v>0</v>
      </c>
    </row>
    <row r="29" spans="1:2" x14ac:dyDescent="0.2">
      <c r="A29" s="261" t="s">
        <v>29</v>
      </c>
      <c r="B29" s="12">
        <v>0</v>
      </c>
    </row>
    <row r="30" spans="1:2" x14ac:dyDescent="0.2">
      <c r="A30" s="261" t="s">
        <v>28</v>
      </c>
      <c r="B30" s="12">
        <v>67.489999999999995</v>
      </c>
    </row>
    <row r="31" spans="1:2" x14ac:dyDescent="0.2">
      <c r="A31" s="261" t="s">
        <v>315</v>
      </c>
      <c r="B31" s="12">
        <v>27.69</v>
      </c>
    </row>
    <row r="32" spans="1:2" x14ac:dyDescent="0.2">
      <c r="A32" s="260" t="s">
        <v>8</v>
      </c>
      <c r="B32" s="12">
        <v>48</v>
      </c>
    </row>
    <row r="33" spans="1:2" x14ac:dyDescent="0.2">
      <c r="B33" s="204"/>
    </row>
    <row r="34" spans="1:2" x14ac:dyDescent="0.2">
      <c r="A34" s="302" t="s">
        <v>322</v>
      </c>
      <c r="B34" s="302"/>
    </row>
    <row r="35" spans="1:2" x14ac:dyDescent="0.2">
      <c r="A35" s="133" t="s">
        <v>3</v>
      </c>
      <c r="B35" s="12">
        <v>135.24</v>
      </c>
    </row>
    <row r="36" spans="1:2" x14ac:dyDescent="0.2">
      <c r="A36" s="133" t="s">
        <v>4</v>
      </c>
      <c r="B36" s="12">
        <v>125.3</v>
      </c>
    </row>
    <row r="37" spans="1:2" x14ac:dyDescent="0.2">
      <c r="A37" s="133" t="s">
        <v>5</v>
      </c>
      <c r="B37" s="12">
        <v>113.87</v>
      </c>
    </row>
    <row r="38" spans="1:2" x14ac:dyDescent="0.2">
      <c r="A38" s="133" t="s">
        <v>6</v>
      </c>
      <c r="B38" s="12">
        <v>12.99</v>
      </c>
    </row>
    <row r="39" spans="1:2" x14ac:dyDescent="0.2">
      <c r="A39" s="133" t="s">
        <v>7</v>
      </c>
      <c r="B39" s="12">
        <v>12.45</v>
      </c>
    </row>
    <row r="40" spans="1:2" x14ac:dyDescent="0.2">
      <c r="A40" s="133" t="s">
        <v>9</v>
      </c>
      <c r="B40" s="12">
        <v>15</v>
      </c>
    </row>
    <row r="41" spans="1:2" x14ac:dyDescent="0.2">
      <c r="A41" s="133" t="s">
        <v>26</v>
      </c>
      <c r="B41" s="12">
        <v>91.56</v>
      </c>
    </row>
    <row r="42" spans="1:2" x14ac:dyDescent="0.2">
      <c r="A42" s="133" t="s">
        <v>10</v>
      </c>
      <c r="B42" s="12">
        <v>0</v>
      </c>
    </row>
    <row r="43" spans="1:2" x14ac:dyDescent="0.2">
      <c r="A43" s="133" t="s">
        <v>22</v>
      </c>
      <c r="B43" s="12">
        <v>35.369999999999997</v>
      </c>
    </row>
    <row r="44" spans="1:2" x14ac:dyDescent="0.2">
      <c r="A44" s="133" t="s">
        <v>11</v>
      </c>
      <c r="B44" s="12">
        <v>19.510000000000002</v>
      </c>
    </row>
    <row r="45" spans="1:2" x14ac:dyDescent="0.2">
      <c r="A45" s="133" t="s">
        <v>12</v>
      </c>
      <c r="B45" s="12">
        <v>10</v>
      </c>
    </row>
    <row r="46" spans="1:2" x14ac:dyDescent="0.2">
      <c r="A46" s="133" t="s">
        <v>13</v>
      </c>
      <c r="B46" s="12">
        <v>22.51</v>
      </c>
    </row>
    <row r="47" spans="1:2" x14ac:dyDescent="0.2">
      <c r="A47" s="133" t="s">
        <v>14</v>
      </c>
      <c r="B47" s="12">
        <v>10.86</v>
      </c>
    </row>
    <row r="48" spans="1:2" x14ac:dyDescent="0.2">
      <c r="A48" s="133" t="s">
        <v>15</v>
      </c>
      <c r="B48" s="12">
        <v>160.69999999999999</v>
      </c>
    </row>
    <row r="49" spans="1:2" x14ac:dyDescent="0.2">
      <c r="A49" s="133" t="s">
        <v>16</v>
      </c>
      <c r="B49" s="12">
        <v>0</v>
      </c>
    </row>
    <row r="50" spans="1:2" x14ac:dyDescent="0.2">
      <c r="A50" s="133" t="s">
        <v>17</v>
      </c>
      <c r="B50" s="12">
        <v>0</v>
      </c>
    </row>
    <row r="51" spans="1:2" x14ac:dyDescent="0.2">
      <c r="A51" s="133" t="s">
        <v>18</v>
      </c>
      <c r="B51" s="12">
        <v>0</v>
      </c>
    </row>
    <row r="52" spans="1:2" x14ac:dyDescent="0.2">
      <c r="A52" s="133" t="s">
        <v>313</v>
      </c>
      <c r="B52" s="12">
        <v>0</v>
      </c>
    </row>
    <row r="53" spans="1:2" x14ac:dyDescent="0.2">
      <c r="A53" s="133" t="s">
        <v>20</v>
      </c>
      <c r="B53" s="12">
        <v>0</v>
      </c>
    </row>
    <row r="54" spans="1:2" x14ac:dyDescent="0.2">
      <c r="A54" s="133" t="s">
        <v>21</v>
      </c>
      <c r="B54" s="12">
        <v>0</v>
      </c>
    </row>
    <row r="55" spans="1:2" x14ac:dyDescent="0.2">
      <c r="A55" s="133" t="s">
        <v>314</v>
      </c>
      <c r="B55" s="12">
        <v>500</v>
      </c>
    </row>
    <row r="56" spans="1:2" x14ac:dyDescent="0.2">
      <c r="A56" s="133" t="s">
        <v>300</v>
      </c>
      <c r="B56" s="12">
        <v>40.82</v>
      </c>
    </row>
    <row r="57" spans="1:2" x14ac:dyDescent="0.2">
      <c r="A57" s="133" t="s">
        <v>23</v>
      </c>
      <c r="B57" s="12">
        <v>0</v>
      </c>
    </row>
    <row r="58" spans="1:2" x14ac:dyDescent="0.2">
      <c r="A58" s="133" t="s">
        <v>24</v>
      </c>
      <c r="B58" s="12">
        <v>0</v>
      </c>
    </row>
    <row r="59" spans="1:2" x14ac:dyDescent="0.2">
      <c r="A59" s="133" t="s">
        <v>316</v>
      </c>
      <c r="B59" s="12">
        <v>0</v>
      </c>
    </row>
    <row r="60" spans="1:2" x14ac:dyDescent="0.2">
      <c r="A60" s="133" t="s">
        <v>27</v>
      </c>
      <c r="B60" s="12">
        <v>16.690000000000001</v>
      </c>
    </row>
    <row r="61" spans="1:2" x14ac:dyDescent="0.2">
      <c r="A61" s="133" t="s">
        <v>29</v>
      </c>
      <c r="B61" s="12">
        <v>92</v>
      </c>
    </row>
    <row r="62" spans="1:2" x14ac:dyDescent="0.2">
      <c r="A62" s="133" t="s">
        <v>28</v>
      </c>
      <c r="B62" s="12">
        <v>71.150000000000006</v>
      </c>
    </row>
    <row r="63" spans="1:2" x14ac:dyDescent="0.2">
      <c r="A63" s="133" t="s">
        <v>315</v>
      </c>
      <c r="B63" s="12">
        <v>31.99</v>
      </c>
    </row>
    <row r="64" spans="1:2" x14ac:dyDescent="0.2">
      <c r="A64" s="134" t="s">
        <v>8</v>
      </c>
      <c r="B64" s="12">
        <v>23.74</v>
      </c>
    </row>
    <row r="65" spans="1:2" x14ac:dyDescent="0.2">
      <c r="A65" s="132"/>
    </row>
    <row r="66" spans="1:2" x14ac:dyDescent="0.2">
      <c r="A66" s="302" t="s">
        <v>30</v>
      </c>
      <c r="B66" s="302"/>
    </row>
    <row r="67" spans="1:2" x14ac:dyDescent="0.2">
      <c r="A67" s="133" t="s">
        <v>3</v>
      </c>
      <c r="B67" s="12">
        <v>26.81</v>
      </c>
    </row>
    <row r="68" spans="1:2" x14ac:dyDescent="0.2">
      <c r="A68" s="133" t="s">
        <v>4</v>
      </c>
      <c r="B68" s="12">
        <v>89.56</v>
      </c>
    </row>
    <row r="69" spans="1:2" x14ac:dyDescent="0.2">
      <c r="A69" s="133" t="s">
        <v>5</v>
      </c>
      <c r="B69" s="12">
        <v>7.6</v>
      </c>
    </row>
    <row r="70" spans="1:2" x14ac:dyDescent="0.2">
      <c r="A70" s="133" t="s">
        <v>6</v>
      </c>
      <c r="B70" s="12">
        <v>12.99</v>
      </c>
    </row>
    <row r="71" spans="1:2" x14ac:dyDescent="0.2">
      <c r="A71" s="133" t="s">
        <v>7</v>
      </c>
      <c r="B71" s="12">
        <v>9.85</v>
      </c>
    </row>
    <row r="72" spans="1:2" x14ac:dyDescent="0.2">
      <c r="A72" s="133" t="s">
        <v>9</v>
      </c>
      <c r="B72" s="12">
        <v>82.57</v>
      </c>
    </row>
    <row r="73" spans="1:2" x14ac:dyDescent="0.2">
      <c r="A73" s="133" t="s">
        <v>26</v>
      </c>
      <c r="B73" s="12">
        <v>0</v>
      </c>
    </row>
    <row r="74" spans="1:2" x14ac:dyDescent="0.2">
      <c r="A74" s="133" t="s">
        <v>10</v>
      </c>
      <c r="B74" s="12">
        <v>0</v>
      </c>
    </row>
    <row r="75" spans="1:2" x14ac:dyDescent="0.2">
      <c r="A75" s="133" t="s">
        <v>22</v>
      </c>
      <c r="B75" s="12">
        <v>10.82</v>
      </c>
    </row>
    <row r="76" spans="1:2" x14ac:dyDescent="0.2">
      <c r="A76" s="133" t="s">
        <v>11</v>
      </c>
      <c r="B76" s="12">
        <v>8.3000000000000007</v>
      </c>
    </row>
    <row r="77" spans="1:2" x14ac:dyDescent="0.2">
      <c r="A77" s="133" t="s">
        <v>12</v>
      </c>
      <c r="B77" s="12">
        <v>15</v>
      </c>
    </row>
    <row r="78" spans="1:2" x14ac:dyDescent="0.2">
      <c r="A78" s="133" t="s">
        <v>13</v>
      </c>
      <c r="B78" s="12">
        <v>16.37</v>
      </c>
    </row>
    <row r="79" spans="1:2" x14ac:dyDescent="0.2">
      <c r="A79" s="133" t="s">
        <v>14</v>
      </c>
      <c r="B79" s="12">
        <v>0</v>
      </c>
    </row>
    <row r="80" spans="1:2" x14ac:dyDescent="0.2">
      <c r="A80" s="133" t="s">
        <v>15</v>
      </c>
      <c r="B80" s="12">
        <v>0</v>
      </c>
    </row>
    <row r="81" spans="1:2" x14ac:dyDescent="0.2">
      <c r="A81" s="133" t="s">
        <v>16</v>
      </c>
      <c r="B81" s="12">
        <v>0</v>
      </c>
    </row>
    <row r="82" spans="1:2" x14ac:dyDescent="0.2">
      <c r="A82" s="133" t="s">
        <v>17</v>
      </c>
      <c r="B82" s="12">
        <v>0</v>
      </c>
    </row>
    <row r="83" spans="1:2" x14ac:dyDescent="0.2">
      <c r="A83" s="133" t="s">
        <v>18</v>
      </c>
      <c r="B83" s="12">
        <v>30.83</v>
      </c>
    </row>
    <row r="84" spans="1:2" x14ac:dyDescent="0.2">
      <c r="A84" s="133" t="s">
        <v>313</v>
      </c>
      <c r="B84" s="12">
        <v>0</v>
      </c>
    </row>
    <row r="85" spans="1:2" x14ac:dyDescent="0.2">
      <c r="A85" s="133" t="s">
        <v>20</v>
      </c>
      <c r="B85" s="12">
        <v>30</v>
      </c>
    </row>
    <row r="86" spans="1:2" x14ac:dyDescent="0.2">
      <c r="A86" s="133" t="s">
        <v>21</v>
      </c>
      <c r="B86" s="12">
        <v>103</v>
      </c>
    </row>
    <row r="87" spans="1:2" x14ac:dyDescent="0.2">
      <c r="A87" s="133" t="s">
        <v>314</v>
      </c>
      <c r="B87" s="12">
        <v>2290</v>
      </c>
    </row>
    <row r="88" spans="1:2" x14ac:dyDescent="0.2">
      <c r="A88" s="133" t="s">
        <v>300</v>
      </c>
      <c r="B88" s="12">
        <v>23.55</v>
      </c>
    </row>
    <row r="89" spans="1:2" x14ac:dyDescent="0.2">
      <c r="A89" s="133" t="s">
        <v>23</v>
      </c>
      <c r="B89" s="12">
        <v>82.25</v>
      </c>
    </row>
    <row r="90" spans="1:2" x14ac:dyDescent="0.2">
      <c r="A90" s="133" t="s">
        <v>24</v>
      </c>
      <c r="B90" s="12">
        <v>0</v>
      </c>
    </row>
    <row r="91" spans="1:2" x14ac:dyDescent="0.2">
      <c r="A91" s="133" t="s">
        <v>316</v>
      </c>
      <c r="B91" s="12">
        <v>0</v>
      </c>
    </row>
    <row r="92" spans="1:2" x14ac:dyDescent="0.2">
      <c r="A92" s="133" t="s">
        <v>27</v>
      </c>
      <c r="B92" s="12">
        <v>0</v>
      </c>
    </row>
    <row r="93" spans="1:2" x14ac:dyDescent="0.2">
      <c r="A93" s="133" t="s">
        <v>29</v>
      </c>
      <c r="B93" s="12">
        <v>0</v>
      </c>
    </row>
    <row r="94" spans="1:2" x14ac:dyDescent="0.2">
      <c r="A94" s="133" t="s">
        <v>28</v>
      </c>
      <c r="B94" s="12">
        <v>36.15</v>
      </c>
    </row>
    <row r="95" spans="1:2" x14ac:dyDescent="0.2">
      <c r="A95" s="133" t="s">
        <v>315</v>
      </c>
      <c r="B95" s="12">
        <v>10.71</v>
      </c>
    </row>
    <row r="96" spans="1:2" x14ac:dyDescent="0.2">
      <c r="A96" s="134" t="s">
        <v>8</v>
      </c>
      <c r="B96" s="12">
        <v>11.99</v>
      </c>
    </row>
    <row r="98" spans="1:2" x14ac:dyDescent="0.2">
      <c r="A98" s="300" t="s">
        <v>308</v>
      </c>
      <c r="B98" s="300"/>
    </row>
    <row r="99" spans="1:2" x14ac:dyDescent="0.2">
      <c r="A99" s="129" t="s">
        <v>3</v>
      </c>
      <c r="B99" s="12">
        <v>96.53</v>
      </c>
    </row>
    <row r="100" spans="1:2" x14ac:dyDescent="0.2">
      <c r="A100" s="129" t="s">
        <v>4</v>
      </c>
      <c r="B100" s="12">
        <v>40.57</v>
      </c>
    </row>
    <row r="101" spans="1:2" x14ac:dyDescent="0.2">
      <c r="A101" s="129" t="s">
        <v>5</v>
      </c>
      <c r="B101" s="12">
        <v>11.39</v>
      </c>
    </row>
    <row r="102" spans="1:2" x14ac:dyDescent="0.2">
      <c r="A102" s="129" t="s">
        <v>6</v>
      </c>
      <c r="B102" s="12">
        <v>12.99</v>
      </c>
    </row>
    <row r="103" spans="1:2" x14ac:dyDescent="0.2">
      <c r="A103" s="129" t="s">
        <v>7</v>
      </c>
      <c r="B103" s="12">
        <v>2.2000000000000002</v>
      </c>
    </row>
    <row r="104" spans="1:2" x14ac:dyDescent="0.2">
      <c r="A104" s="129" t="s">
        <v>8</v>
      </c>
      <c r="B104" s="12">
        <v>432.92</v>
      </c>
    </row>
    <row r="105" spans="1:2" x14ac:dyDescent="0.2">
      <c r="A105" s="129" t="s">
        <v>9</v>
      </c>
      <c r="B105" s="12">
        <v>107.7</v>
      </c>
    </row>
    <row r="106" spans="1:2" x14ac:dyDescent="0.2">
      <c r="A106" s="129" t="s">
        <v>26</v>
      </c>
      <c r="B106" s="12">
        <v>21.84</v>
      </c>
    </row>
    <row r="107" spans="1:2" x14ac:dyDescent="0.2">
      <c r="A107" s="129" t="s">
        <v>10</v>
      </c>
      <c r="B107" s="12">
        <v>0</v>
      </c>
    </row>
    <row r="108" spans="1:2" x14ac:dyDescent="0.2">
      <c r="A108" s="129" t="s">
        <v>22</v>
      </c>
      <c r="B108" s="12">
        <v>15.22</v>
      </c>
    </row>
    <row r="109" spans="1:2" x14ac:dyDescent="0.2">
      <c r="A109" s="129" t="s">
        <v>11</v>
      </c>
      <c r="B109" s="12">
        <v>0</v>
      </c>
    </row>
    <row r="110" spans="1:2" x14ac:dyDescent="0.2">
      <c r="A110" s="129" t="s">
        <v>12</v>
      </c>
      <c r="B110" s="12">
        <v>0</v>
      </c>
    </row>
    <row r="111" spans="1:2" x14ac:dyDescent="0.2">
      <c r="A111" s="129" t="s">
        <v>13</v>
      </c>
      <c r="B111" s="12">
        <v>8.86</v>
      </c>
    </row>
    <row r="112" spans="1:2" x14ac:dyDescent="0.2">
      <c r="A112" s="129" t="s">
        <v>14</v>
      </c>
      <c r="B112" s="12">
        <v>10.55</v>
      </c>
    </row>
    <row r="113" spans="1:2" x14ac:dyDescent="0.2">
      <c r="A113" s="129" t="s">
        <v>15</v>
      </c>
      <c r="B113" s="12">
        <v>0</v>
      </c>
    </row>
    <row r="114" spans="1:2" x14ac:dyDescent="0.2">
      <c r="A114" s="129" t="s">
        <v>16</v>
      </c>
      <c r="B114" s="12">
        <v>0</v>
      </c>
    </row>
    <row r="115" spans="1:2" x14ac:dyDescent="0.2">
      <c r="A115" s="129" t="s">
        <v>17</v>
      </c>
      <c r="B115" s="12">
        <v>0</v>
      </c>
    </row>
    <row r="116" spans="1:2" x14ac:dyDescent="0.2">
      <c r="A116" s="129" t="s">
        <v>18</v>
      </c>
      <c r="B116" s="12">
        <v>0</v>
      </c>
    </row>
    <row r="117" spans="1:2" x14ac:dyDescent="0.2">
      <c r="A117" s="129" t="s">
        <v>313</v>
      </c>
      <c r="B117" s="12">
        <v>0</v>
      </c>
    </row>
    <row r="118" spans="1:2" x14ac:dyDescent="0.2">
      <c r="A118" s="129" t="s">
        <v>20</v>
      </c>
      <c r="B118" s="12">
        <v>0</v>
      </c>
    </row>
    <row r="119" spans="1:2" x14ac:dyDescent="0.2">
      <c r="A119" s="129" t="s">
        <v>21</v>
      </c>
      <c r="B119" s="12">
        <v>263.02</v>
      </c>
    </row>
    <row r="120" spans="1:2" x14ac:dyDescent="0.2">
      <c r="A120" s="129" t="s">
        <v>314</v>
      </c>
      <c r="B120" s="12">
        <v>150</v>
      </c>
    </row>
    <row r="121" spans="1:2" x14ac:dyDescent="0.2">
      <c r="A121" s="129" t="s">
        <v>300</v>
      </c>
      <c r="B121" s="12">
        <v>8.92</v>
      </c>
    </row>
    <row r="122" spans="1:2" x14ac:dyDescent="0.2">
      <c r="A122" s="129" t="s">
        <v>23</v>
      </c>
      <c r="B122" s="12">
        <v>0</v>
      </c>
    </row>
    <row r="123" spans="1:2" x14ac:dyDescent="0.2">
      <c r="A123" s="129" t="s">
        <v>24</v>
      </c>
      <c r="B123" s="12">
        <v>0</v>
      </c>
    </row>
    <row r="124" spans="1:2" x14ac:dyDescent="0.2">
      <c r="A124" s="129" t="s">
        <v>316</v>
      </c>
      <c r="B124" s="12">
        <v>0</v>
      </c>
    </row>
    <row r="125" spans="1:2" x14ac:dyDescent="0.2">
      <c r="A125" s="129" t="s">
        <v>27</v>
      </c>
      <c r="B125" s="12">
        <v>0</v>
      </c>
    </row>
    <row r="126" spans="1:2" x14ac:dyDescent="0.2">
      <c r="A126" s="129" t="s">
        <v>29</v>
      </c>
      <c r="B126" s="12">
        <v>0</v>
      </c>
    </row>
    <row r="127" spans="1:2" x14ac:dyDescent="0.2">
      <c r="A127" s="129" t="s">
        <v>28</v>
      </c>
      <c r="B127" s="12">
        <v>18.05</v>
      </c>
    </row>
    <row r="128" spans="1:2" x14ac:dyDescent="0.2">
      <c r="A128" s="129" t="s">
        <v>315</v>
      </c>
      <c r="B128" s="12">
        <v>26.02</v>
      </c>
    </row>
  </sheetData>
  <mergeCells count="4">
    <mergeCell ref="A66:B66"/>
    <mergeCell ref="A34:B34"/>
    <mergeCell ref="A2:B2"/>
    <mergeCell ref="A98:B9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D989A-6003-DB44-9F1B-E80C726E0F97}">
  <dimension ref="B3:F27"/>
  <sheetViews>
    <sheetView workbookViewId="0">
      <selection activeCell="H25" sqref="H25"/>
    </sheetView>
  </sheetViews>
  <sheetFormatPr baseColWidth="10" defaultRowHeight="15" x14ac:dyDescent="0.2"/>
  <cols>
    <col min="2" max="2" width="22.83203125" customWidth="1"/>
    <col min="3" max="3" width="14.6640625" style="9" customWidth="1"/>
    <col min="4" max="4" width="20.5" customWidth="1"/>
    <col min="5" max="5" width="14.5" customWidth="1"/>
  </cols>
  <sheetData>
    <row r="3" spans="2:6" x14ac:dyDescent="0.2">
      <c r="B3" s="306" t="s">
        <v>112</v>
      </c>
      <c r="C3" s="306"/>
      <c r="D3" s="306"/>
      <c r="E3" s="306"/>
      <c r="F3" s="45"/>
    </row>
    <row r="4" spans="2:6" x14ac:dyDescent="0.2">
      <c r="B4" s="310" t="s">
        <v>113</v>
      </c>
      <c r="C4" s="311"/>
      <c r="D4" s="312"/>
      <c r="E4" s="46">
        <v>0.12</v>
      </c>
    </row>
    <row r="5" spans="2:6" x14ac:dyDescent="0.2">
      <c r="B5" s="310" t="s">
        <v>85</v>
      </c>
      <c r="C5" s="311"/>
      <c r="D5" s="312"/>
      <c r="E5" s="46">
        <v>0.2</v>
      </c>
    </row>
    <row r="6" spans="2:6" x14ac:dyDescent="0.2">
      <c r="B6" s="310" t="s">
        <v>124</v>
      </c>
      <c r="C6" s="311"/>
      <c r="D6" s="312"/>
      <c r="E6" s="52">
        <v>10000</v>
      </c>
    </row>
    <row r="7" spans="2:6" x14ac:dyDescent="0.2">
      <c r="B7" s="310" t="s">
        <v>122</v>
      </c>
      <c r="C7" s="311"/>
      <c r="D7" s="312"/>
      <c r="E7" s="52">
        <v>18000</v>
      </c>
    </row>
    <row r="8" spans="2:6" x14ac:dyDescent="0.2">
      <c r="B8" s="310" t="s">
        <v>114</v>
      </c>
      <c r="C8" s="311"/>
      <c r="D8" s="312"/>
      <c r="E8" s="46">
        <v>0.15</v>
      </c>
    </row>
    <row r="9" spans="2:6" x14ac:dyDescent="0.2">
      <c r="B9" s="310" t="s">
        <v>115</v>
      </c>
      <c r="C9" s="311"/>
      <c r="D9" s="312"/>
      <c r="E9" s="46">
        <v>7.0000000000000007E-2</v>
      </c>
    </row>
    <row r="10" spans="2:6" x14ac:dyDescent="0.2">
      <c r="B10" s="310" t="s">
        <v>49</v>
      </c>
      <c r="C10" s="311"/>
      <c r="D10" s="312"/>
      <c r="E10" s="46">
        <v>0.12</v>
      </c>
    </row>
    <row r="11" spans="2:6" x14ac:dyDescent="0.2">
      <c r="B11" s="310" t="s">
        <v>116</v>
      </c>
      <c r="C11" s="311"/>
      <c r="D11" s="312"/>
      <c r="E11" s="46">
        <v>0.04</v>
      </c>
    </row>
    <row r="12" spans="2:6" x14ac:dyDescent="0.2">
      <c r="B12" s="309"/>
      <c r="C12" s="309"/>
      <c r="D12" s="309"/>
      <c r="E12" s="51"/>
    </row>
    <row r="14" spans="2:6" x14ac:dyDescent="0.2">
      <c r="B14" s="306" t="s">
        <v>117</v>
      </c>
      <c r="C14" s="306"/>
      <c r="D14" s="306"/>
      <c r="E14" s="306"/>
    </row>
    <row r="15" spans="2:6" x14ac:dyDescent="0.2">
      <c r="B15" s="306" t="s">
        <v>118</v>
      </c>
      <c r="C15" s="306"/>
      <c r="D15" s="306"/>
      <c r="E15" s="306"/>
    </row>
    <row r="16" spans="2:6" x14ac:dyDescent="0.2">
      <c r="B16" s="313"/>
      <c r="C16" s="309"/>
      <c r="D16" s="309"/>
      <c r="E16" s="314"/>
    </row>
    <row r="17" spans="2:5" x14ac:dyDescent="0.2">
      <c r="B17" s="315" t="s">
        <v>119</v>
      </c>
      <c r="C17" s="316"/>
      <c r="D17" s="316" t="s">
        <v>120</v>
      </c>
      <c r="E17" s="317"/>
    </row>
    <row r="18" spans="2:5" x14ac:dyDescent="0.2">
      <c r="B18" s="53" t="s">
        <v>113</v>
      </c>
      <c r="C18" s="49">
        <f>'Aquatics Budget '!F20</f>
        <v>84400</v>
      </c>
      <c r="D18" s="47" t="s">
        <v>113</v>
      </c>
      <c r="E18" s="26">
        <f>C18*(1+E4)</f>
        <v>94528.000000000015</v>
      </c>
    </row>
    <row r="19" spans="2:5" ht="15" customHeight="1" x14ac:dyDescent="0.2">
      <c r="B19" s="53" t="s">
        <v>85</v>
      </c>
      <c r="C19" s="49">
        <f>'Aquatics Budget '!F21</f>
        <v>4500</v>
      </c>
      <c r="D19" s="47" t="s">
        <v>85</v>
      </c>
      <c r="E19" s="26">
        <f>C19*(1+E5)</f>
        <v>5400</v>
      </c>
    </row>
    <row r="20" spans="2:5" x14ac:dyDescent="0.2">
      <c r="B20" s="14" t="s">
        <v>122</v>
      </c>
      <c r="C20" s="48">
        <v>0</v>
      </c>
      <c r="D20" s="10" t="s">
        <v>122</v>
      </c>
      <c r="E20" s="20">
        <f>E7</f>
        <v>18000</v>
      </c>
    </row>
    <row r="21" spans="2:5" ht="16" x14ac:dyDescent="0.2">
      <c r="B21" s="54" t="s">
        <v>61</v>
      </c>
      <c r="C21" s="49">
        <f>'Aquatics Budget '!F22</f>
        <v>88900</v>
      </c>
      <c r="D21" s="48" t="s">
        <v>61</v>
      </c>
      <c r="E21" s="26">
        <f>SUM(E18:E20)</f>
        <v>117928.00000000001</v>
      </c>
    </row>
    <row r="22" spans="2:5" x14ac:dyDescent="0.2">
      <c r="B22" s="53" t="s">
        <v>114</v>
      </c>
      <c r="C22" s="49">
        <f>'Aquatics Budget '!F26</f>
        <v>8720</v>
      </c>
      <c r="D22" s="47" t="s">
        <v>114</v>
      </c>
      <c r="E22" s="26">
        <f>C22*(1+E8)</f>
        <v>10028</v>
      </c>
    </row>
    <row r="23" spans="2:5" x14ac:dyDescent="0.2">
      <c r="B23" s="53" t="s">
        <v>115</v>
      </c>
      <c r="C23" s="50">
        <f>'Aquatics Budget '!F27</f>
        <v>1280</v>
      </c>
      <c r="D23" s="47" t="s">
        <v>115</v>
      </c>
      <c r="E23" s="26">
        <f>C23*(1+E9)</f>
        <v>1369.6000000000001</v>
      </c>
    </row>
    <row r="24" spans="2:5" x14ac:dyDescent="0.2">
      <c r="B24" s="53" t="s">
        <v>49</v>
      </c>
      <c r="C24" s="50">
        <f>'Aquatics Budget '!F28</f>
        <v>19020</v>
      </c>
      <c r="D24" s="47" t="s">
        <v>49</v>
      </c>
      <c r="E24" s="26">
        <f>C24*(1+E10)</f>
        <v>21302.400000000001</v>
      </c>
    </row>
    <row r="25" spans="2:5" x14ac:dyDescent="0.2">
      <c r="B25" s="53" t="s">
        <v>116</v>
      </c>
      <c r="C25" s="50">
        <f>'Aquatics Budget '!F29</f>
        <v>5000</v>
      </c>
      <c r="D25" s="47" t="s">
        <v>116</v>
      </c>
      <c r="E25" s="26">
        <f>C25*(1+E11)</f>
        <v>5200</v>
      </c>
    </row>
    <row r="26" spans="2:5" x14ac:dyDescent="0.2">
      <c r="B26" s="55" t="s">
        <v>121</v>
      </c>
      <c r="C26" s="56">
        <f>SUM(C22:C25)</f>
        <v>34020</v>
      </c>
      <c r="D26" s="57" t="s">
        <v>121</v>
      </c>
      <c r="E26" s="34">
        <f>SUM(E22:E25)</f>
        <v>37900</v>
      </c>
    </row>
    <row r="27" spans="2:5" x14ac:dyDescent="0.2">
      <c r="B27" s="10"/>
      <c r="C27" s="13"/>
      <c r="D27" s="10"/>
      <c r="E27" s="10"/>
    </row>
  </sheetData>
  <mergeCells count="15">
    <mergeCell ref="B3:E3"/>
    <mergeCell ref="B4:D4"/>
    <mergeCell ref="B5:D5"/>
    <mergeCell ref="B8:D8"/>
    <mergeCell ref="B9:D9"/>
    <mergeCell ref="B12:D12"/>
    <mergeCell ref="B7:D7"/>
    <mergeCell ref="B16:E16"/>
    <mergeCell ref="B6:D6"/>
    <mergeCell ref="B17:C17"/>
    <mergeCell ref="B10:D10"/>
    <mergeCell ref="B11:D11"/>
    <mergeCell ref="B14:E14"/>
    <mergeCell ref="B15:E15"/>
    <mergeCell ref="D17:E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6844C-DBC6-FF4E-93E6-AD8284B6B62C}">
  <dimension ref="A1:P41"/>
  <sheetViews>
    <sheetView tabSelected="1" workbookViewId="0">
      <selection activeCell="J30" sqref="J30"/>
    </sheetView>
  </sheetViews>
  <sheetFormatPr baseColWidth="10" defaultRowHeight="15" x14ac:dyDescent="0.2"/>
  <cols>
    <col min="1" max="1" width="14.83203125" customWidth="1"/>
    <col min="2" max="2" width="18.83203125" customWidth="1"/>
    <col min="4" max="4" width="10.1640625" style="9" customWidth="1"/>
    <col min="5" max="5" width="22.83203125" customWidth="1"/>
    <col min="6" max="6" width="22.5" customWidth="1"/>
    <col min="8" max="8" width="14.1640625" customWidth="1"/>
    <col min="9" max="9" width="12.6640625" customWidth="1"/>
  </cols>
  <sheetData>
    <row r="1" spans="1:15" ht="24" x14ac:dyDescent="0.3">
      <c r="A1" s="8" t="s">
        <v>43</v>
      </c>
    </row>
    <row r="2" spans="1:15" x14ac:dyDescent="0.2">
      <c r="A2" s="313" t="s">
        <v>98</v>
      </c>
      <c r="B2" s="309"/>
      <c r="C2" s="314"/>
      <c r="E2" s="23"/>
      <c r="F2" s="24"/>
      <c r="H2" s="331" t="s">
        <v>0</v>
      </c>
      <c r="I2" s="332"/>
      <c r="J2" s="266" t="s">
        <v>30</v>
      </c>
      <c r="K2" s="266"/>
      <c r="L2" s="266"/>
      <c r="M2" s="266" t="s">
        <v>31</v>
      </c>
      <c r="N2" s="266"/>
      <c r="O2" s="266"/>
    </row>
    <row r="3" spans="1:15" ht="16" thickBot="1" x14ac:dyDescent="0.25">
      <c r="A3" s="320" t="s">
        <v>54</v>
      </c>
      <c r="B3" s="289"/>
      <c r="C3" s="15"/>
      <c r="D3"/>
      <c r="E3" s="324" t="s">
        <v>44</v>
      </c>
      <c r="F3" s="325"/>
      <c r="H3" s="331" t="s">
        <v>35</v>
      </c>
      <c r="I3" s="332"/>
      <c r="J3" s="5" t="s">
        <v>36</v>
      </c>
      <c r="K3" s="6" t="s">
        <v>37</v>
      </c>
      <c r="L3" s="7" t="s">
        <v>38</v>
      </c>
      <c r="M3" s="5" t="s">
        <v>36</v>
      </c>
      <c r="N3" s="6" t="s">
        <v>123</v>
      </c>
      <c r="O3" s="7" t="s">
        <v>38</v>
      </c>
    </row>
    <row r="4" spans="1:15" ht="18" thickTop="1" thickBot="1" x14ac:dyDescent="0.25">
      <c r="A4" s="14" t="s">
        <v>60</v>
      </c>
      <c r="B4" s="10"/>
      <c r="C4" s="15">
        <v>36</v>
      </c>
      <c r="D4"/>
      <c r="E4" s="25" t="s">
        <v>79</v>
      </c>
      <c r="F4" s="26"/>
      <c r="H4" s="329" t="s">
        <v>92</v>
      </c>
      <c r="I4" s="330"/>
      <c r="J4" s="19"/>
      <c r="K4" s="19"/>
      <c r="L4" s="19"/>
      <c r="M4" s="19"/>
      <c r="N4" s="19"/>
      <c r="O4" s="19"/>
    </row>
    <row r="5" spans="1:15" x14ac:dyDescent="0.2">
      <c r="A5" s="14" t="s">
        <v>50</v>
      </c>
      <c r="B5" s="10"/>
      <c r="C5" s="15">
        <v>4</v>
      </c>
      <c r="D5"/>
      <c r="E5" s="14" t="s">
        <v>45</v>
      </c>
      <c r="F5" s="20">
        <f>C4*C5*((C6*0.5)+(C7*0.5) *C9)</f>
        <v>74448</v>
      </c>
      <c r="H5" s="318" t="str">
        <f>E5</f>
        <v xml:space="preserve">Group Lessons  Fees </v>
      </c>
      <c r="I5" s="319"/>
      <c r="J5" s="36">
        <f>F5</f>
        <v>74448</v>
      </c>
      <c r="K5" s="38">
        <f>F20</f>
        <v>84400</v>
      </c>
      <c r="L5" s="41">
        <f>K5-J5</f>
        <v>9952</v>
      </c>
      <c r="M5" s="36">
        <f>J5</f>
        <v>74448</v>
      </c>
      <c r="N5" s="3">
        <f>'Aquatics Forecast '!E18</f>
        <v>94528.000000000015</v>
      </c>
      <c r="O5" s="41">
        <f>N5-M5</f>
        <v>20080.000000000015</v>
      </c>
    </row>
    <row r="6" spans="1:15" x14ac:dyDescent="0.2">
      <c r="A6" s="14" t="s">
        <v>51</v>
      </c>
      <c r="B6" s="10"/>
      <c r="C6" s="16">
        <v>134</v>
      </c>
      <c r="D6"/>
      <c r="E6" s="14" t="s">
        <v>46</v>
      </c>
      <c r="F6" s="20">
        <f>C12*C13*(C14*0.75)+(C15*0.25)</f>
        <v>8920</v>
      </c>
      <c r="H6" s="35"/>
      <c r="I6" s="1"/>
      <c r="J6" s="1"/>
      <c r="K6" s="1"/>
      <c r="L6" s="1"/>
      <c r="M6" s="1"/>
      <c r="N6" s="1"/>
      <c r="O6" s="1"/>
    </row>
    <row r="7" spans="1:15" x14ac:dyDescent="0.2">
      <c r="A7" s="14" t="s">
        <v>52</v>
      </c>
      <c r="B7" s="10"/>
      <c r="C7" s="16">
        <v>180</v>
      </c>
      <c r="D7"/>
      <c r="E7" s="14" t="s">
        <v>61</v>
      </c>
      <c r="F7" s="20">
        <f>SUM(F5:F6)</f>
        <v>83368</v>
      </c>
      <c r="H7" s="318" t="str">
        <f>E6</f>
        <v xml:space="preserve">Private Lessons Fees </v>
      </c>
      <c r="I7" s="319"/>
      <c r="J7" s="36">
        <f>F6</f>
        <v>8920</v>
      </c>
      <c r="K7" s="38">
        <f>F21</f>
        <v>4500</v>
      </c>
      <c r="L7" s="41">
        <f>K7-J7</f>
        <v>-4420</v>
      </c>
      <c r="M7" s="36">
        <f>J7</f>
        <v>8920</v>
      </c>
      <c r="N7" s="3">
        <f>'Aquatics Forecast '!E19</f>
        <v>5400</v>
      </c>
      <c r="O7" s="41">
        <f>N7-M7</f>
        <v>-3520</v>
      </c>
    </row>
    <row r="8" spans="1:15" ht="17" thickBot="1" x14ac:dyDescent="0.25">
      <c r="A8" s="14" t="s">
        <v>53</v>
      </c>
      <c r="B8" s="10"/>
      <c r="C8" s="17" t="s">
        <v>65</v>
      </c>
      <c r="D8"/>
      <c r="E8" s="27" t="s">
        <v>80</v>
      </c>
      <c r="F8" s="26"/>
      <c r="H8" s="1"/>
      <c r="I8" s="1"/>
      <c r="J8" s="1"/>
      <c r="K8" s="1"/>
      <c r="L8" s="1"/>
      <c r="M8" s="1"/>
      <c r="N8" s="1"/>
      <c r="O8" s="1"/>
    </row>
    <row r="9" spans="1:15" x14ac:dyDescent="0.2">
      <c r="A9" s="14" t="s">
        <v>55</v>
      </c>
      <c r="B9" s="10"/>
      <c r="C9" s="15">
        <v>5</v>
      </c>
      <c r="D9"/>
      <c r="E9" s="14" t="s">
        <v>90</v>
      </c>
      <c r="F9" s="28">
        <f>C21*2/52</f>
        <v>1730.7692307692307</v>
      </c>
      <c r="H9" s="318" t="s">
        <v>122</v>
      </c>
      <c r="I9" s="319"/>
      <c r="J9" s="36">
        <v>0</v>
      </c>
      <c r="K9" s="38">
        <v>0</v>
      </c>
      <c r="L9" s="41">
        <v>0</v>
      </c>
      <c r="M9" s="36">
        <v>10000</v>
      </c>
      <c r="N9" s="40">
        <f>'Aquatics Forecast '!E7</f>
        <v>18000</v>
      </c>
      <c r="O9" s="41">
        <f>-N9</f>
        <v>-18000</v>
      </c>
    </row>
    <row r="10" spans="1:15" x14ac:dyDescent="0.2">
      <c r="A10" s="14"/>
      <c r="B10" s="10"/>
      <c r="C10" s="15"/>
      <c r="D10"/>
      <c r="E10" s="14" t="s">
        <v>95</v>
      </c>
      <c r="F10" s="28">
        <f>(C22*2/52)+(C23*2/52)</f>
        <v>2230.7692307692305</v>
      </c>
      <c r="H10" s="1"/>
      <c r="I10" s="1"/>
      <c r="J10" s="1"/>
      <c r="K10" s="1"/>
      <c r="L10" s="1"/>
      <c r="M10" s="1"/>
      <c r="N10" s="1"/>
      <c r="O10" s="1"/>
    </row>
    <row r="11" spans="1:15" x14ac:dyDescent="0.2">
      <c r="A11" s="320" t="s">
        <v>56</v>
      </c>
      <c r="B11" s="289"/>
      <c r="C11" s="15"/>
      <c r="D11"/>
      <c r="E11" s="14" t="s">
        <v>73</v>
      </c>
      <c r="F11" s="20">
        <f>C26*C27*C9*4</f>
        <v>5400</v>
      </c>
      <c r="H11" s="318" t="s">
        <v>103</v>
      </c>
      <c r="I11" s="319"/>
      <c r="J11" s="36">
        <f>F7</f>
        <v>83368</v>
      </c>
      <c r="K11" s="38">
        <f>F22</f>
        <v>88900</v>
      </c>
      <c r="L11" s="41">
        <f>K11-J11</f>
        <v>5532</v>
      </c>
      <c r="M11" s="36">
        <f>SUM(M5,M7,M9)</f>
        <v>93368</v>
      </c>
      <c r="N11" s="40">
        <f>SUM(N5,N7,N9,)</f>
        <v>117928.00000000001</v>
      </c>
      <c r="O11" s="41">
        <f>N11-M11</f>
        <v>24560.000000000015</v>
      </c>
    </row>
    <row r="12" spans="1:15" x14ac:dyDescent="0.2">
      <c r="A12" s="322" t="s">
        <v>57</v>
      </c>
      <c r="B12" s="323"/>
      <c r="C12" s="15">
        <v>6</v>
      </c>
      <c r="D12"/>
      <c r="E12" s="14" t="s">
        <v>74</v>
      </c>
      <c r="F12" s="28">
        <f>(C12*0.5)*C13*C27*4</f>
        <v>1260</v>
      </c>
      <c r="H12" s="35"/>
      <c r="I12" s="35"/>
      <c r="J12" s="1"/>
      <c r="K12" s="1"/>
      <c r="L12" s="1"/>
      <c r="M12" s="1"/>
      <c r="N12" s="1"/>
      <c r="O12" s="1"/>
    </row>
    <row r="13" spans="1:15" x14ac:dyDescent="0.2">
      <c r="A13" s="14" t="s">
        <v>58</v>
      </c>
      <c r="B13" s="10"/>
      <c r="C13" s="15">
        <v>7</v>
      </c>
      <c r="D13"/>
      <c r="E13" s="14" t="s">
        <v>49</v>
      </c>
      <c r="F13" s="20">
        <f>(C28*C29*C27*C30)*30</f>
        <v>20250</v>
      </c>
      <c r="H13" s="333" t="s">
        <v>47</v>
      </c>
      <c r="I13" s="334"/>
      <c r="J13" s="19"/>
      <c r="K13" s="19"/>
      <c r="L13" s="19"/>
      <c r="M13" s="19"/>
      <c r="N13" s="19"/>
      <c r="O13" s="19"/>
    </row>
    <row r="14" spans="1:15" x14ac:dyDescent="0.2">
      <c r="A14" s="14" t="s">
        <v>51</v>
      </c>
      <c r="B14" s="10"/>
      <c r="C14" s="16">
        <v>280</v>
      </c>
      <c r="D14"/>
      <c r="E14" s="14" t="s">
        <v>88</v>
      </c>
      <c r="F14" s="20">
        <v>5000</v>
      </c>
      <c r="H14" s="318" t="s">
        <v>94</v>
      </c>
      <c r="I14" s="319"/>
      <c r="J14" s="37">
        <f>F9</f>
        <v>1730.7692307692307</v>
      </c>
      <c r="K14" s="39">
        <f>F24</f>
        <v>1730.7692307692307</v>
      </c>
      <c r="L14" s="42">
        <f>J14-K14</f>
        <v>0</v>
      </c>
      <c r="M14" s="37">
        <f>J14</f>
        <v>1730.7692307692307</v>
      </c>
      <c r="N14" s="39">
        <f>M14</f>
        <v>1730.7692307692307</v>
      </c>
      <c r="O14" s="42">
        <f>M14-N14</f>
        <v>0</v>
      </c>
    </row>
    <row r="15" spans="1:15" ht="16" thickBot="1" x14ac:dyDescent="0.25">
      <c r="A15" s="14" t="s">
        <v>52</v>
      </c>
      <c r="B15" s="10"/>
      <c r="C15" s="16">
        <v>400</v>
      </c>
      <c r="D15"/>
      <c r="E15" s="29" t="s">
        <v>91</v>
      </c>
      <c r="F15" s="28">
        <f>SUM(F9:F14)</f>
        <v>35871.538461538461</v>
      </c>
      <c r="H15" s="1"/>
      <c r="I15" s="1"/>
      <c r="J15" s="1"/>
      <c r="K15" s="1"/>
      <c r="L15" s="1"/>
      <c r="M15" s="1"/>
      <c r="N15" s="1"/>
      <c r="O15" s="1"/>
    </row>
    <row r="16" spans="1:15" x14ac:dyDescent="0.2">
      <c r="A16" s="14" t="s">
        <v>53</v>
      </c>
      <c r="B16" s="10"/>
      <c r="C16" s="15" t="s">
        <v>59</v>
      </c>
      <c r="D16"/>
      <c r="E16" s="14" t="s">
        <v>77</v>
      </c>
      <c r="F16" s="30">
        <f>F7-F15</f>
        <v>47496.461538461539</v>
      </c>
      <c r="H16" s="318" t="s">
        <v>93</v>
      </c>
      <c r="I16" s="319"/>
      <c r="J16" s="37">
        <f>F10</f>
        <v>2230.7692307692305</v>
      </c>
      <c r="K16" s="39">
        <f>F25</f>
        <v>2589.54</v>
      </c>
      <c r="L16" s="42">
        <f>J16-K16</f>
        <v>-358.77076923076947</v>
      </c>
      <c r="M16" s="37">
        <f>J16</f>
        <v>2230.7692307692305</v>
      </c>
      <c r="N16" s="39">
        <f>M16</f>
        <v>2230.7692307692305</v>
      </c>
      <c r="O16" s="42">
        <f>M16-N16</f>
        <v>0</v>
      </c>
    </row>
    <row r="17" spans="1:15" x14ac:dyDescent="0.2">
      <c r="A17" s="14" t="s">
        <v>75</v>
      </c>
      <c r="B17" s="10"/>
      <c r="C17" s="15" t="s">
        <v>76</v>
      </c>
      <c r="D17"/>
      <c r="E17" s="31"/>
      <c r="F17" s="26"/>
      <c r="H17" s="1"/>
      <c r="I17" s="1"/>
      <c r="J17" s="1"/>
      <c r="K17" s="1"/>
      <c r="L17" s="1"/>
      <c r="M17" s="1"/>
      <c r="N17" s="1"/>
      <c r="O17" s="1"/>
    </row>
    <row r="18" spans="1:15" ht="16" thickBot="1" x14ac:dyDescent="0.25">
      <c r="A18" s="14"/>
      <c r="B18" s="10"/>
      <c r="C18" s="15"/>
      <c r="D18"/>
      <c r="E18" s="326" t="s">
        <v>44</v>
      </c>
      <c r="F18" s="327"/>
      <c r="H18" s="318" t="s">
        <v>99</v>
      </c>
      <c r="I18" s="319"/>
      <c r="J18" s="36">
        <f>F11</f>
        <v>5400</v>
      </c>
      <c r="K18" s="38">
        <f>F26</f>
        <v>8720</v>
      </c>
      <c r="L18" s="41">
        <f>J18-K18</f>
        <v>-3320</v>
      </c>
      <c r="M18" s="36">
        <f>J18</f>
        <v>5400</v>
      </c>
      <c r="N18" s="3">
        <f>'Aquatics Forecast '!E22</f>
        <v>10028</v>
      </c>
      <c r="O18" s="41">
        <f>M18-N18</f>
        <v>-4628</v>
      </c>
    </row>
    <row r="19" spans="1:15" ht="18" thickTop="1" thickBot="1" x14ac:dyDescent="0.25">
      <c r="A19" s="320" t="s">
        <v>62</v>
      </c>
      <c r="B19" s="289"/>
      <c r="C19" s="15"/>
      <c r="D19"/>
      <c r="E19" s="32" t="s">
        <v>81</v>
      </c>
      <c r="F19" s="26"/>
      <c r="H19" s="1"/>
      <c r="I19" s="1"/>
      <c r="J19" s="1"/>
      <c r="K19" s="1"/>
      <c r="L19" s="1"/>
      <c r="M19" s="1"/>
      <c r="N19" s="1"/>
      <c r="O19" s="1"/>
    </row>
    <row r="20" spans="1:15" x14ac:dyDescent="0.2">
      <c r="A20" s="14" t="s">
        <v>63</v>
      </c>
      <c r="B20" s="10"/>
      <c r="C20" s="15">
        <v>52</v>
      </c>
      <c r="D20"/>
      <c r="E20" s="14" t="s">
        <v>45</v>
      </c>
      <c r="F20" s="33">
        <f>C33</f>
        <v>84400</v>
      </c>
      <c r="H20" s="318" t="s">
        <v>100</v>
      </c>
      <c r="I20" s="319"/>
      <c r="J20" s="37">
        <f>F12</f>
        <v>1260</v>
      </c>
      <c r="K20" s="40">
        <f>F27</f>
        <v>1280</v>
      </c>
      <c r="L20" s="42">
        <f>J20-K20</f>
        <v>-20</v>
      </c>
      <c r="M20" s="37">
        <f>J20</f>
        <v>1260</v>
      </c>
      <c r="N20" s="3">
        <f>'Aquatics Forecast '!E23</f>
        <v>1369.6000000000001</v>
      </c>
      <c r="O20" s="42">
        <f>M20-N20</f>
        <v>-109.60000000000014</v>
      </c>
    </row>
    <row r="21" spans="1:15" x14ac:dyDescent="0.2">
      <c r="A21" s="322" t="s">
        <v>64</v>
      </c>
      <c r="B21" s="323"/>
      <c r="C21" s="16">
        <v>45000</v>
      </c>
      <c r="D21"/>
      <c r="E21" s="14" t="s">
        <v>46</v>
      </c>
      <c r="F21" s="21">
        <f>C34</f>
        <v>4500</v>
      </c>
      <c r="H21" s="1"/>
      <c r="I21" s="1"/>
      <c r="J21" s="1"/>
      <c r="K21" s="1"/>
      <c r="L21" s="1"/>
      <c r="M21" s="1"/>
      <c r="N21" s="1"/>
      <c r="O21" s="1"/>
    </row>
    <row r="22" spans="1:15" x14ac:dyDescent="0.2">
      <c r="A22" s="322" t="s">
        <v>96</v>
      </c>
      <c r="B22" s="323"/>
      <c r="C22" s="16">
        <v>32000</v>
      </c>
      <c r="D22"/>
      <c r="E22" s="14" t="s">
        <v>61</v>
      </c>
      <c r="F22" s="33">
        <f>SUM(F20,F21)</f>
        <v>88900</v>
      </c>
      <c r="H22" s="318" t="s">
        <v>89</v>
      </c>
      <c r="I22" s="319"/>
      <c r="J22" s="36">
        <f>F13</f>
        <v>20250</v>
      </c>
      <c r="K22" s="40">
        <f>F28</f>
        <v>19020</v>
      </c>
      <c r="L22" s="41">
        <f>J22-K22</f>
        <v>1230</v>
      </c>
      <c r="M22" s="36">
        <f>J22</f>
        <v>20250</v>
      </c>
      <c r="N22" s="3">
        <f>'Aquatics Forecast '!E24</f>
        <v>21302.400000000001</v>
      </c>
      <c r="O22" s="41">
        <f>M22-N22</f>
        <v>-1052.4000000000015</v>
      </c>
    </row>
    <row r="23" spans="1:15" ht="17" thickBot="1" x14ac:dyDescent="0.25">
      <c r="A23" s="322" t="s">
        <v>97</v>
      </c>
      <c r="B23" s="323"/>
      <c r="C23" s="16">
        <v>26000</v>
      </c>
      <c r="D23"/>
      <c r="E23" s="27" t="s">
        <v>82</v>
      </c>
      <c r="F23" s="26"/>
      <c r="H23" s="1"/>
      <c r="I23" s="1"/>
      <c r="J23" s="1"/>
      <c r="K23" s="1"/>
      <c r="L23" s="1"/>
      <c r="M23" s="1"/>
      <c r="N23" s="1"/>
      <c r="O23" s="1"/>
    </row>
    <row r="24" spans="1:15" x14ac:dyDescent="0.2">
      <c r="A24" s="322" t="s">
        <v>66</v>
      </c>
      <c r="B24" s="323"/>
      <c r="C24" s="15">
        <v>6</v>
      </c>
      <c r="D24"/>
      <c r="E24" s="14" t="s">
        <v>90</v>
      </c>
      <c r="F24" s="28">
        <f>F9</f>
        <v>1730.7692307692307</v>
      </c>
      <c r="H24" s="318" t="s">
        <v>101</v>
      </c>
      <c r="I24" s="319"/>
      <c r="J24" s="36">
        <f>F14</f>
        <v>5000</v>
      </c>
      <c r="K24" s="40">
        <f>F29</f>
        <v>5000</v>
      </c>
      <c r="L24" s="41">
        <f>J24-K24</f>
        <v>0</v>
      </c>
      <c r="M24" s="36">
        <f>J24</f>
        <v>5000</v>
      </c>
      <c r="N24" s="3">
        <f>'Aquatics Forecast '!E25</f>
        <v>5200</v>
      </c>
      <c r="O24" s="41">
        <f>M24-N24</f>
        <v>-200</v>
      </c>
    </row>
    <row r="25" spans="1:15" x14ac:dyDescent="0.2">
      <c r="A25" s="322" t="s">
        <v>67</v>
      </c>
      <c r="B25" s="323"/>
      <c r="C25" s="15">
        <v>3</v>
      </c>
      <c r="D25"/>
      <c r="E25" s="14" t="s">
        <v>95</v>
      </c>
      <c r="F25" s="28">
        <v>2589.54</v>
      </c>
      <c r="H25" s="1"/>
      <c r="I25" s="1"/>
      <c r="J25" s="1"/>
      <c r="K25" s="1"/>
      <c r="L25" s="1"/>
      <c r="M25" s="1"/>
      <c r="N25" s="1"/>
      <c r="O25" s="1"/>
    </row>
    <row r="26" spans="1:15" x14ac:dyDescent="0.2">
      <c r="A26" s="322" t="s">
        <v>68</v>
      </c>
      <c r="B26" s="323"/>
      <c r="C26" s="15">
        <f>C24*C25</f>
        <v>18</v>
      </c>
      <c r="D26"/>
      <c r="E26" s="14" t="s">
        <v>73</v>
      </c>
      <c r="F26" s="33">
        <f>C35</f>
        <v>8720</v>
      </c>
      <c r="H26" s="310" t="s">
        <v>102</v>
      </c>
      <c r="I26" s="312"/>
      <c r="J26" s="37">
        <f>F15</f>
        <v>35871.538461538461</v>
      </c>
      <c r="K26" s="39">
        <f>F30</f>
        <v>38340.309230769228</v>
      </c>
      <c r="L26" s="42">
        <f>J26-K26</f>
        <v>-2468.7707692307667</v>
      </c>
      <c r="M26" s="37">
        <f>J26</f>
        <v>35871.538461538461</v>
      </c>
      <c r="N26" s="39">
        <f>SUM(N14,N16,N18,N20,N22,N24,)</f>
        <v>41861.538461538461</v>
      </c>
      <c r="O26" s="42">
        <f>M26-N26</f>
        <v>-5990</v>
      </c>
    </row>
    <row r="27" spans="1:15" x14ac:dyDescent="0.2">
      <c r="A27" s="322" t="s">
        <v>69</v>
      </c>
      <c r="B27" s="323"/>
      <c r="C27" s="16">
        <v>15</v>
      </c>
      <c r="D27"/>
      <c r="E27" s="14" t="s">
        <v>74</v>
      </c>
      <c r="F27" s="20">
        <f>C36</f>
        <v>1280</v>
      </c>
      <c r="H27" s="1"/>
      <c r="I27" s="1"/>
      <c r="J27" s="1"/>
      <c r="K27" s="1"/>
      <c r="L27" s="1"/>
      <c r="M27" s="1"/>
      <c r="N27" s="1"/>
      <c r="O27" s="1"/>
    </row>
    <row r="28" spans="1:15" x14ac:dyDescent="0.2">
      <c r="A28" s="322" t="s">
        <v>70</v>
      </c>
      <c r="B28" s="323"/>
      <c r="C28" s="15">
        <v>3</v>
      </c>
      <c r="D28"/>
      <c r="E28" s="14" t="s">
        <v>49</v>
      </c>
      <c r="F28" s="20">
        <f>C37</f>
        <v>19020</v>
      </c>
      <c r="H28" s="310" t="s">
        <v>77</v>
      </c>
      <c r="I28" s="312"/>
      <c r="J28" s="37">
        <f>F16</f>
        <v>47496.461538461539</v>
      </c>
      <c r="K28" s="39">
        <f>F31</f>
        <v>50559.690769230772</v>
      </c>
      <c r="L28" s="42">
        <f>K28-J28</f>
        <v>3063.2292307692333</v>
      </c>
      <c r="M28" s="37">
        <f>J28</f>
        <v>47496.461538461539</v>
      </c>
      <c r="N28" s="39">
        <f>N11-N26</f>
        <v>76066.461538461561</v>
      </c>
      <c r="O28" s="42">
        <f>N28-M28</f>
        <v>28570.000000000022</v>
      </c>
    </row>
    <row r="29" spans="1:15" x14ac:dyDescent="0.2">
      <c r="A29" s="14" t="s">
        <v>71</v>
      </c>
      <c r="B29" s="10"/>
      <c r="C29" s="15">
        <v>3</v>
      </c>
      <c r="D29"/>
      <c r="E29" s="14" t="s">
        <v>88</v>
      </c>
      <c r="F29" s="20">
        <f>F14</f>
        <v>5000</v>
      </c>
      <c r="H29" s="1"/>
      <c r="I29" s="1"/>
      <c r="J29" s="1"/>
      <c r="K29" s="1"/>
      <c r="L29" s="1"/>
      <c r="M29" s="1"/>
      <c r="N29" s="1"/>
      <c r="O29" s="1"/>
    </row>
    <row r="30" spans="1:15" ht="17" thickBot="1" x14ac:dyDescent="0.25">
      <c r="A30" s="14" t="s">
        <v>72</v>
      </c>
      <c r="B30" s="10"/>
      <c r="C30" s="15">
        <v>5</v>
      </c>
      <c r="D30"/>
      <c r="E30" s="27" t="s">
        <v>91</v>
      </c>
      <c r="F30" s="28">
        <f>SUM(F24,F25,F26,F27,F28,F29,)</f>
        <v>38340.309230769228</v>
      </c>
    </row>
    <row r="31" spans="1:15" x14ac:dyDescent="0.2">
      <c r="A31" s="14"/>
      <c r="B31" s="10"/>
      <c r="C31" s="15"/>
      <c r="D31"/>
      <c r="E31" s="31" t="s">
        <v>77</v>
      </c>
      <c r="F31" s="30">
        <f>F22-F30</f>
        <v>50559.690769230772</v>
      </c>
    </row>
    <row r="32" spans="1:15" x14ac:dyDescent="0.2">
      <c r="A32" s="320" t="s">
        <v>83</v>
      </c>
      <c r="B32" s="289"/>
      <c r="C32" s="321"/>
      <c r="E32" s="18"/>
      <c r="F32" s="34"/>
    </row>
    <row r="33" spans="1:16" x14ac:dyDescent="0.2">
      <c r="A33" s="14" t="s">
        <v>84</v>
      </c>
      <c r="B33" s="10"/>
      <c r="C33" s="20">
        <v>84400</v>
      </c>
    </row>
    <row r="34" spans="1:16" x14ac:dyDescent="0.2">
      <c r="A34" s="14" t="s">
        <v>85</v>
      </c>
      <c r="B34" s="10"/>
      <c r="C34" s="21">
        <v>4500</v>
      </c>
    </row>
    <row r="35" spans="1:16" x14ac:dyDescent="0.2">
      <c r="A35" s="14" t="s">
        <v>87</v>
      </c>
      <c r="B35" s="10"/>
      <c r="C35" s="20">
        <v>8720</v>
      </c>
    </row>
    <row r="36" spans="1:16" x14ac:dyDescent="0.2">
      <c r="A36" s="14" t="s">
        <v>86</v>
      </c>
      <c r="B36" s="10"/>
      <c r="C36" s="20">
        <v>1280</v>
      </c>
    </row>
    <row r="37" spans="1:16" x14ac:dyDescent="0.2">
      <c r="A37" s="14" t="s">
        <v>89</v>
      </c>
      <c r="B37" s="10"/>
      <c r="C37" s="20">
        <v>19020</v>
      </c>
    </row>
    <row r="38" spans="1:16" x14ac:dyDescent="0.2">
      <c r="A38" s="18" t="s">
        <v>48</v>
      </c>
      <c r="B38" s="11"/>
      <c r="C38" s="22">
        <v>3520.67</v>
      </c>
      <c r="P38" s="205" t="s">
        <v>323</v>
      </c>
    </row>
    <row r="39" spans="1:16" x14ac:dyDescent="0.2">
      <c r="A39" s="10"/>
      <c r="B39" s="10"/>
      <c r="C39" s="10"/>
    </row>
    <row r="40" spans="1:16" x14ac:dyDescent="0.2">
      <c r="A40" s="10"/>
      <c r="B40" s="10"/>
      <c r="C40" s="10"/>
    </row>
    <row r="41" spans="1:16" x14ac:dyDescent="0.2">
      <c r="A41" s="10"/>
      <c r="B41" s="10"/>
      <c r="C41" s="10"/>
    </row>
  </sheetData>
  <mergeCells count="32">
    <mergeCell ref="H4:I4"/>
    <mergeCell ref="H3:I3"/>
    <mergeCell ref="H2:I2"/>
    <mergeCell ref="H13:I13"/>
    <mergeCell ref="H22:I22"/>
    <mergeCell ref="H24:I24"/>
    <mergeCell ref="H26:I26"/>
    <mergeCell ref="H28:I28"/>
    <mergeCell ref="A2:C2"/>
    <mergeCell ref="A26:B26"/>
    <mergeCell ref="A21:B21"/>
    <mergeCell ref="E3:F3"/>
    <mergeCell ref="A3:B3"/>
    <mergeCell ref="A11:B11"/>
    <mergeCell ref="A12:B12"/>
    <mergeCell ref="A19:B19"/>
    <mergeCell ref="H5:I5"/>
    <mergeCell ref="H7:I7"/>
    <mergeCell ref="E18:F18"/>
    <mergeCell ref="H9:I9"/>
    <mergeCell ref="A32:C32"/>
    <mergeCell ref="A27:B27"/>
    <mergeCell ref="A28:B28"/>
    <mergeCell ref="A22:B22"/>
    <mergeCell ref="A23:B23"/>
    <mergeCell ref="A24:B24"/>
    <mergeCell ref="A25:B25"/>
    <mergeCell ref="H11:I11"/>
    <mergeCell ref="H14:I14"/>
    <mergeCell ref="H16:I16"/>
    <mergeCell ref="H18:I18"/>
    <mergeCell ref="H20:I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1A85E-7CF4-A540-8140-A403F8F8A76C}">
  <dimension ref="K3:L54"/>
  <sheetViews>
    <sheetView workbookViewId="0">
      <selection activeCell="O25" sqref="O25"/>
    </sheetView>
  </sheetViews>
  <sheetFormatPr baseColWidth="10" defaultRowHeight="15" x14ac:dyDescent="0.2"/>
  <cols>
    <col min="2" max="2" width="24.6640625" customWidth="1"/>
    <col min="3" max="3" width="16.1640625" customWidth="1"/>
    <col min="11" max="11" width="23.83203125" customWidth="1"/>
    <col min="12" max="12" width="16.83203125" customWidth="1"/>
  </cols>
  <sheetData>
    <row r="3" spans="11:12" x14ac:dyDescent="0.2">
      <c r="K3" s="328" t="s">
        <v>104</v>
      </c>
      <c r="L3" s="328"/>
    </row>
    <row r="4" spans="11:12" x14ac:dyDescent="0.2">
      <c r="K4" s="12" t="s">
        <v>90</v>
      </c>
      <c r="L4" s="43">
        <v>1730.77</v>
      </c>
    </row>
    <row r="5" spans="11:12" x14ac:dyDescent="0.2">
      <c r="K5" s="12" t="s">
        <v>95</v>
      </c>
      <c r="L5" s="12">
        <v>2230.77</v>
      </c>
    </row>
    <row r="6" spans="11:12" x14ac:dyDescent="0.2">
      <c r="K6" s="12" t="s">
        <v>73</v>
      </c>
      <c r="L6" s="12">
        <v>5400</v>
      </c>
    </row>
    <row r="7" spans="11:12" x14ac:dyDescent="0.2">
      <c r="K7" s="12" t="s">
        <v>74</v>
      </c>
      <c r="L7" s="12">
        <v>1260</v>
      </c>
    </row>
    <row r="8" spans="11:12" x14ac:dyDescent="0.2">
      <c r="K8" s="12" t="s">
        <v>49</v>
      </c>
      <c r="L8" s="12">
        <v>20250</v>
      </c>
    </row>
    <row r="9" spans="11:12" x14ac:dyDescent="0.2">
      <c r="K9" s="12" t="s">
        <v>88</v>
      </c>
      <c r="L9" s="12">
        <v>5000</v>
      </c>
    </row>
    <row r="10" spans="11:12" x14ac:dyDescent="0.2">
      <c r="K10" s="12" t="s">
        <v>91</v>
      </c>
      <c r="L10" s="12">
        <v>35871.54</v>
      </c>
    </row>
    <row r="27" spans="11:12" x14ac:dyDescent="0.2">
      <c r="K27" s="328" t="s">
        <v>105</v>
      </c>
      <c r="L27" s="328"/>
    </row>
    <row r="28" spans="11:12" x14ac:dyDescent="0.2">
      <c r="K28" s="12" t="s">
        <v>90</v>
      </c>
      <c r="L28" s="43">
        <v>1730.77</v>
      </c>
    </row>
    <row r="29" spans="11:12" x14ac:dyDescent="0.2">
      <c r="K29" s="12" t="s">
        <v>95</v>
      </c>
      <c r="L29" s="12">
        <v>2589.54</v>
      </c>
    </row>
    <row r="30" spans="11:12" x14ac:dyDescent="0.2">
      <c r="K30" s="12" t="s">
        <v>73</v>
      </c>
      <c r="L30" s="12">
        <v>8720</v>
      </c>
    </row>
    <row r="31" spans="11:12" x14ac:dyDescent="0.2">
      <c r="K31" s="12" t="s">
        <v>74</v>
      </c>
      <c r="L31" s="12">
        <v>1280</v>
      </c>
    </row>
    <row r="32" spans="11:12" x14ac:dyDescent="0.2">
      <c r="K32" s="12" t="s">
        <v>49</v>
      </c>
      <c r="L32" s="12">
        <v>19020</v>
      </c>
    </row>
    <row r="33" spans="11:12" x14ac:dyDescent="0.2">
      <c r="K33" s="12" t="s">
        <v>88</v>
      </c>
      <c r="L33" s="12">
        <v>5000</v>
      </c>
    </row>
    <row r="34" spans="11:12" ht="16" x14ac:dyDescent="0.2">
      <c r="K34" s="44" t="s">
        <v>91</v>
      </c>
      <c r="L34" s="12">
        <v>38340.31</v>
      </c>
    </row>
    <row r="50" spans="11:12" x14ac:dyDescent="0.2">
      <c r="K50" s="328" t="s">
        <v>111</v>
      </c>
      <c r="L50" s="328"/>
    </row>
    <row r="51" spans="11:12" x14ac:dyDescent="0.2">
      <c r="K51" s="12" t="s">
        <v>107</v>
      </c>
      <c r="L51" s="43">
        <v>74448</v>
      </c>
    </row>
    <row r="52" spans="11:12" x14ac:dyDescent="0.2">
      <c r="K52" s="12" t="s">
        <v>108</v>
      </c>
      <c r="L52" s="12">
        <v>8920</v>
      </c>
    </row>
    <row r="53" spans="11:12" x14ac:dyDescent="0.2">
      <c r="K53" s="12" t="s">
        <v>109</v>
      </c>
      <c r="L53" s="12">
        <v>84400</v>
      </c>
    </row>
    <row r="54" spans="11:12" x14ac:dyDescent="0.2">
      <c r="K54" s="12" t="s">
        <v>110</v>
      </c>
      <c r="L54" s="12">
        <v>4500</v>
      </c>
    </row>
  </sheetData>
  <mergeCells count="3">
    <mergeCell ref="K3:L3"/>
    <mergeCell ref="K27:L27"/>
    <mergeCell ref="K50:L50"/>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E915B-89D3-DB4B-A24A-76014A4E10A6}">
  <dimension ref="A1"/>
  <sheetViews>
    <sheetView workbookViewId="0">
      <selection activeCell="H32" sqref="H32"/>
    </sheetView>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Data </vt:lpstr>
      <vt:lpstr>Catergories </vt:lpstr>
      <vt:lpstr>Budget </vt:lpstr>
      <vt:lpstr>Charts </vt:lpstr>
      <vt:lpstr>Aquatics Forecast </vt:lpstr>
      <vt:lpstr>Aquatics Budget </vt:lpstr>
      <vt:lpstr>Aquatics Charts </vt:lpstr>
      <vt:lpstr>Aquatics Analysis </vt:lpstr>
    </vt:vector>
  </TitlesOfParts>
  <Company>FHDA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Cameron Kemske</cp:lastModifiedBy>
  <cp:lastPrinted>2015-07-30T01:27:14Z</cp:lastPrinted>
  <dcterms:created xsi:type="dcterms:W3CDTF">2010-03-03T17:57:11Z</dcterms:created>
  <dcterms:modified xsi:type="dcterms:W3CDTF">2022-01-10T18:49:53Z</dcterms:modified>
</cp:coreProperties>
</file>