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da/Desktop/github/Linear correlation/"/>
    </mc:Choice>
  </mc:AlternateContent>
  <xr:revisionPtr revIDLastSave="0" documentId="13_ncr:1_{22315547-3DAF-CE44-851F-91F93FDE82D9}" xr6:coauthVersionLast="47" xr6:coauthVersionMax="47" xr10:uidLastSave="{00000000-0000-0000-0000-000000000000}"/>
  <bookViews>
    <workbookView xWindow="28800" yWindow="500" windowWidth="51200" windowHeight="28300" activeTab="1" xr2:uid="{530FEC2B-6445-5A43-935B-605494826B8D}"/>
  </bookViews>
  <sheets>
    <sheet name="calculated" sheetId="1" r:id="rId1"/>
    <sheet name="predict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2" i="1" l="1"/>
  <c r="AG2" i="1"/>
  <c r="E23" i="1"/>
  <c r="L2" i="1"/>
  <c r="AL3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L2" i="2" l="1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J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G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E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C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B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A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AP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N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L23" i="2"/>
  <c r="L27" i="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M21" i="2" l="1"/>
  <c r="M13" i="2"/>
  <c r="M17" i="2"/>
  <c r="M18" i="2"/>
  <c r="M5" i="2"/>
  <c r="M12" i="2"/>
  <c r="M10" i="2"/>
  <c r="M9" i="2"/>
  <c r="M8" i="2"/>
  <c r="M2" i="2"/>
  <c r="M16" i="2"/>
  <c r="M3" i="2"/>
  <c r="M14" i="2"/>
  <c r="M20" i="2"/>
  <c r="M6" i="2"/>
  <c r="M4" i="2"/>
  <c r="M19" i="2"/>
  <c r="M15" i="2"/>
  <c r="M11" i="2"/>
  <c r="M7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3" i="1"/>
  <c r="L25" i="2"/>
  <c r="L24" i="2"/>
  <c r="AE23" i="2"/>
  <c r="AD23" i="2"/>
  <c r="AC23" i="2"/>
  <c r="AB23" i="2"/>
  <c r="AA23" i="2"/>
  <c r="Z23" i="2"/>
  <c r="Y23" i="2"/>
  <c r="X23" i="2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AL26" i="1"/>
  <c r="AL25" i="1"/>
  <c r="AP26" i="1"/>
  <c r="AP25" i="1"/>
  <c r="AN26" i="1"/>
  <c r="AN25" i="1"/>
  <c r="AJ26" i="1"/>
  <c r="AJ25" i="1"/>
  <c r="AG26" i="1"/>
  <c r="AG25" i="1"/>
  <c r="U26" i="1"/>
  <c r="U25" i="1"/>
  <c r="Q26" i="1"/>
  <c r="Q25" i="1"/>
  <c r="O26" i="1"/>
  <c r="O25" i="1"/>
  <c r="I26" i="1"/>
  <c r="I25" i="1"/>
  <c r="G26" i="1"/>
  <c r="L26" i="1"/>
  <c r="G25" i="1"/>
  <c r="L25" i="1"/>
  <c r="E26" i="1"/>
  <c r="E25" i="1"/>
  <c r="C26" i="1"/>
  <c r="C25" i="1"/>
  <c r="W26" i="1"/>
  <c r="Z26" i="1"/>
  <c r="AA26" i="1"/>
  <c r="AD26" i="1"/>
  <c r="AE26" i="1"/>
  <c r="W25" i="1"/>
  <c r="Z25" i="1"/>
  <c r="AA25" i="1"/>
  <c r="AD25" i="1"/>
  <c r="AE25" i="1"/>
  <c r="S26" i="1"/>
  <c r="X26" i="1"/>
  <c r="Y26" i="1"/>
  <c r="AB26" i="1"/>
  <c r="AC26" i="1"/>
  <c r="S25" i="1"/>
  <c r="X25" i="1"/>
  <c r="Y25" i="1"/>
  <c r="AB25" i="1"/>
  <c r="AC25" i="1"/>
  <c r="C2" i="1"/>
  <c r="E2" i="1"/>
  <c r="G2" i="1"/>
  <c r="I2" i="1"/>
  <c r="O2" i="1"/>
  <c r="Q2" i="1"/>
  <c r="S2" i="1"/>
  <c r="U2" i="1"/>
  <c r="W2" i="1"/>
  <c r="E3" i="1"/>
  <c r="G3" i="1"/>
  <c r="I3" i="1"/>
  <c r="L3" i="1"/>
  <c r="O3" i="1"/>
  <c r="Q3" i="1"/>
  <c r="S3" i="1"/>
  <c r="U3" i="1"/>
  <c r="W3" i="1"/>
  <c r="C4" i="1"/>
  <c r="E4" i="1"/>
  <c r="G4" i="1"/>
  <c r="I4" i="1"/>
  <c r="L4" i="1"/>
  <c r="O4" i="1"/>
  <c r="Q4" i="1"/>
  <c r="S4" i="1"/>
  <c r="U4" i="1"/>
  <c r="W4" i="1"/>
  <c r="C5" i="1"/>
  <c r="E5" i="1"/>
  <c r="G5" i="1"/>
  <c r="I5" i="1"/>
  <c r="L5" i="1"/>
  <c r="O5" i="1"/>
  <c r="Q5" i="1"/>
  <c r="S5" i="1"/>
  <c r="U5" i="1"/>
  <c r="W5" i="1"/>
  <c r="C6" i="1"/>
  <c r="E6" i="1"/>
  <c r="G6" i="1"/>
  <c r="I6" i="1"/>
  <c r="L6" i="1"/>
  <c r="O6" i="1"/>
  <c r="Q6" i="1"/>
  <c r="S6" i="1"/>
  <c r="U6" i="1"/>
  <c r="W6" i="1"/>
  <c r="C7" i="1"/>
  <c r="E7" i="1"/>
  <c r="G7" i="1"/>
  <c r="I7" i="1"/>
  <c r="L7" i="1"/>
  <c r="O7" i="1"/>
  <c r="Q7" i="1"/>
  <c r="S7" i="1"/>
  <c r="U7" i="1"/>
  <c r="W7" i="1"/>
  <c r="C8" i="1"/>
  <c r="E8" i="1"/>
  <c r="G8" i="1"/>
  <c r="I8" i="1"/>
  <c r="L8" i="1"/>
  <c r="O8" i="1"/>
  <c r="Q8" i="1"/>
  <c r="S8" i="1"/>
  <c r="U8" i="1"/>
  <c r="W8" i="1"/>
  <c r="C9" i="1"/>
  <c r="E9" i="1"/>
  <c r="G9" i="1"/>
  <c r="I9" i="1"/>
  <c r="L9" i="1"/>
  <c r="O9" i="1"/>
  <c r="Q9" i="1"/>
  <c r="S9" i="1"/>
  <c r="U9" i="1"/>
  <c r="W9" i="1"/>
  <c r="C10" i="1"/>
  <c r="E10" i="1"/>
  <c r="G10" i="1"/>
  <c r="I10" i="1"/>
  <c r="L10" i="1"/>
  <c r="O10" i="1"/>
  <c r="Q10" i="1"/>
  <c r="S10" i="1"/>
  <c r="U10" i="1"/>
  <c r="W10" i="1"/>
  <c r="C11" i="1"/>
  <c r="E11" i="1"/>
  <c r="G11" i="1"/>
  <c r="I11" i="1"/>
  <c r="L11" i="1"/>
  <c r="O11" i="1"/>
  <c r="Q11" i="1"/>
  <c r="S11" i="1"/>
  <c r="U11" i="1"/>
  <c r="W11" i="1"/>
  <c r="C12" i="1"/>
  <c r="E12" i="1"/>
  <c r="G12" i="1"/>
  <c r="I12" i="1"/>
  <c r="L12" i="1"/>
  <c r="O12" i="1"/>
  <c r="Q12" i="1"/>
  <c r="S12" i="1"/>
  <c r="U12" i="1"/>
  <c r="W12" i="1"/>
  <c r="C13" i="1"/>
  <c r="E13" i="1"/>
  <c r="G13" i="1"/>
  <c r="I13" i="1"/>
  <c r="L13" i="1"/>
  <c r="O13" i="1"/>
  <c r="Q13" i="1"/>
  <c r="S13" i="1"/>
  <c r="U13" i="1"/>
  <c r="W13" i="1"/>
  <c r="C14" i="1"/>
  <c r="E14" i="1"/>
  <c r="G14" i="1"/>
  <c r="I14" i="1"/>
  <c r="L14" i="1"/>
  <c r="O14" i="1"/>
  <c r="Q14" i="1"/>
  <c r="S14" i="1"/>
  <c r="U14" i="1"/>
  <c r="W14" i="1"/>
  <c r="C15" i="1"/>
  <c r="E15" i="1"/>
  <c r="G15" i="1"/>
  <c r="I15" i="1"/>
  <c r="L15" i="1"/>
  <c r="O15" i="1"/>
  <c r="Q15" i="1"/>
  <c r="S15" i="1"/>
  <c r="U15" i="1"/>
  <c r="W15" i="1"/>
  <c r="C16" i="1"/>
  <c r="E16" i="1"/>
  <c r="G16" i="1"/>
  <c r="I16" i="1"/>
  <c r="L16" i="1"/>
  <c r="O16" i="1"/>
  <c r="Q16" i="1"/>
  <c r="S16" i="1"/>
  <c r="U16" i="1"/>
  <c r="W16" i="1"/>
  <c r="C17" i="1"/>
  <c r="E17" i="1"/>
  <c r="G17" i="1"/>
  <c r="I17" i="1"/>
  <c r="L17" i="1"/>
  <c r="O17" i="1"/>
  <c r="Q17" i="1"/>
  <c r="S17" i="1"/>
  <c r="U17" i="1"/>
  <c r="W17" i="1"/>
  <c r="C18" i="1"/>
  <c r="E18" i="1"/>
  <c r="G18" i="1"/>
  <c r="I18" i="1"/>
  <c r="L18" i="1"/>
  <c r="O18" i="1"/>
  <c r="Q18" i="1"/>
  <c r="S18" i="1"/>
  <c r="U18" i="1"/>
  <c r="W18" i="1"/>
  <c r="C19" i="1"/>
  <c r="E19" i="1"/>
  <c r="G19" i="1"/>
  <c r="I19" i="1"/>
  <c r="L19" i="1"/>
  <c r="O19" i="1"/>
  <c r="Q19" i="1"/>
  <c r="S19" i="1"/>
  <c r="U19" i="1"/>
  <c r="W19" i="1"/>
  <c r="C20" i="1"/>
  <c r="E20" i="1"/>
  <c r="G20" i="1"/>
  <c r="I20" i="1"/>
  <c r="L20" i="1"/>
  <c r="O20" i="1"/>
  <c r="Q20" i="1"/>
  <c r="S20" i="1"/>
  <c r="U20" i="1"/>
  <c r="W20" i="1"/>
  <c r="C21" i="1"/>
  <c r="E21" i="1"/>
  <c r="G21" i="1"/>
  <c r="I21" i="1"/>
  <c r="L21" i="1"/>
  <c r="O21" i="1"/>
  <c r="Q21" i="1"/>
  <c r="S21" i="1"/>
  <c r="U21" i="1"/>
  <c r="W21" i="1"/>
  <c r="C22" i="1"/>
  <c r="E22" i="1"/>
  <c r="G22" i="1"/>
  <c r="I22" i="1"/>
  <c r="L22" i="1"/>
  <c r="O22" i="1"/>
  <c r="Q22" i="1"/>
  <c r="S22" i="1"/>
  <c r="U22" i="1"/>
  <c r="W22" i="1"/>
  <c r="C23" i="1"/>
  <c r="G23" i="1"/>
  <c r="I23" i="1"/>
  <c r="L23" i="1"/>
  <c r="O23" i="1"/>
  <c r="Q23" i="1"/>
  <c r="S23" i="1"/>
  <c r="U23" i="1"/>
  <c r="W23" i="1"/>
  <c r="C24" i="1"/>
  <c r="E24" i="1"/>
  <c r="G24" i="1"/>
  <c r="I24" i="1"/>
  <c r="L24" i="1"/>
  <c r="O24" i="1"/>
  <c r="Q24" i="1"/>
  <c r="S24" i="1"/>
  <c r="U24" i="1"/>
  <c r="W24" i="1"/>
  <c r="L28" i="1"/>
  <c r="L29" i="1"/>
  <c r="X2" i="1"/>
  <c r="AD2" i="1"/>
  <c r="AL4" i="1"/>
  <c r="AL5" i="1"/>
  <c r="AL6" i="1"/>
  <c r="AL7" i="1"/>
  <c r="AL8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" i="1"/>
  <c r="M26" i="1" l="1"/>
  <c r="M25" i="1"/>
  <c r="M14" i="1"/>
  <c r="M6" i="1"/>
  <c r="M12" i="1"/>
  <c r="M10" i="1"/>
  <c r="M8" i="1"/>
  <c r="M4" i="1"/>
  <c r="M24" i="1"/>
  <c r="M22" i="1"/>
  <c r="M20" i="1"/>
  <c r="M17" i="1"/>
  <c r="M15" i="1"/>
  <c r="M13" i="1"/>
  <c r="M11" i="1"/>
  <c r="M9" i="1"/>
  <c r="M7" i="1"/>
  <c r="M5" i="1"/>
  <c r="M3" i="1"/>
  <c r="M23" i="1"/>
  <c r="M21" i="1"/>
  <c r="M19" i="1"/>
  <c r="M18" i="1"/>
  <c r="M16" i="1"/>
  <c r="M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E3" i="1"/>
  <c r="AE2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7" i="1"/>
  <c r="AC27" i="1"/>
  <c r="AB27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" i="1"/>
  <c r="AB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7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7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7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7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7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I12" i="1"/>
  <c r="AJ12" i="1" s="1"/>
  <c r="AL12" i="1" s="1"/>
  <c r="AI11" i="1"/>
  <c r="AJ11" i="1" s="1"/>
  <c r="AL11" i="1" s="1"/>
  <c r="AI10" i="1"/>
  <c r="AJ10" i="1" s="1"/>
  <c r="AL10" i="1" s="1"/>
  <c r="AI9" i="1"/>
  <c r="AJ9" i="1" s="1"/>
  <c r="AL9" i="1" s="1"/>
  <c r="AI8" i="1"/>
  <c r="AJ8" i="1" s="1"/>
  <c r="AI7" i="1"/>
  <c r="AJ7" i="1" s="1"/>
  <c r="AI6" i="1"/>
  <c r="AJ6" i="1" s="1"/>
  <c r="AI5" i="1"/>
  <c r="AJ5" i="1" s="1"/>
  <c r="AI4" i="1"/>
  <c r="AJ4" i="1" s="1"/>
  <c r="AI3" i="1"/>
  <c r="AJ3" i="1" s="1"/>
  <c r="AI2" i="1"/>
  <c r="AJ2" i="1" s="1"/>
</calcChain>
</file>

<file path=xl/sharedStrings.xml><?xml version="1.0" encoding="utf-8"?>
<sst xmlns="http://schemas.openxmlformats.org/spreadsheetml/2006/main" count="189" uniqueCount="90">
  <si>
    <t>EN</t>
  </si>
  <si>
    <t>EA (kJ/mol)</t>
  </si>
  <si>
    <t>X</t>
  </si>
  <si>
    <t>density (Kg/m3)</t>
  </si>
  <si>
    <t>weight (u)</t>
  </si>
  <si>
    <t>radius (pm)</t>
  </si>
  <si>
    <t>covalent radius (pm)</t>
  </si>
  <si>
    <t>ionic radius (A)</t>
  </si>
  <si>
    <t>oxidation state</t>
  </si>
  <si>
    <t>Sc</t>
  </si>
  <si>
    <t>Y</t>
  </si>
  <si>
    <t>Ti</t>
  </si>
  <si>
    <t>Zr</t>
  </si>
  <si>
    <t>As</t>
  </si>
  <si>
    <t>Sb</t>
  </si>
  <si>
    <t>Bi</t>
  </si>
  <si>
    <t>Al</t>
  </si>
  <si>
    <t>Ca</t>
  </si>
  <si>
    <t>Ga</t>
  </si>
  <si>
    <t>In</t>
  </si>
  <si>
    <t>Mn</t>
  </si>
  <si>
    <t>Nb</t>
  </si>
  <si>
    <t>Mo</t>
  </si>
  <si>
    <t>Zn</t>
  </si>
  <si>
    <t>V</t>
  </si>
  <si>
    <t>Cr</t>
  </si>
  <si>
    <t>Cu</t>
  </si>
  <si>
    <t>Pd</t>
  </si>
  <si>
    <t>Sn</t>
  </si>
  <si>
    <t>I</t>
  </si>
  <si>
    <t>Cs</t>
  </si>
  <si>
    <t>W</t>
  </si>
  <si>
    <t>Ag</t>
  </si>
  <si>
    <t>Au</t>
  </si>
  <si>
    <t>Mg</t>
  </si>
  <si>
    <t>EA</t>
  </si>
  <si>
    <t>D</t>
  </si>
  <si>
    <t>M</t>
  </si>
  <si>
    <t>AR</t>
  </si>
  <si>
    <t>CR</t>
  </si>
  <si>
    <t>IR</t>
  </si>
  <si>
    <t>t (AR) 100%</t>
  </si>
  <si>
    <t>t (AR) 6.25%</t>
  </si>
  <si>
    <t>t (IR) 100%</t>
  </si>
  <si>
    <t>t (IR) 6.25%</t>
  </si>
  <si>
    <t>u (AR) 100%</t>
  </si>
  <si>
    <t>u (AR) 6.25%</t>
  </si>
  <si>
    <t>u (IR) 100%</t>
  </si>
  <si>
    <t>u (IR) 6.25%</t>
  </si>
  <si>
    <t>OS</t>
  </si>
  <si>
    <t>Heat of formation (eV/atom) exp</t>
  </si>
  <si>
    <t>Heat of formation (eV/atom) cal</t>
  </si>
  <si>
    <t>Specific heat (J/kgK)</t>
  </si>
  <si>
    <t>Heat vaporazation (kJ/mol)</t>
  </si>
  <si>
    <t>1st IE (kJ/mol)</t>
  </si>
  <si>
    <t>1st IE</t>
  </si>
  <si>
    <t>2nd IE (kJ/mol)</t>
  </si>
  <si>
    <t>2nd IE</t>
  </si>
  <si>
    <t>3rd IE (kJ/mol)</t>
  </si>
  <si>
    <t>3rd IE</t>
  </si>
  <si>
    <t>HF (exp)</t>
  </si>
  <si>
    <t>HF (cal)</t>
  </si>
  <si>
    <t>S</t>
  </si>
  <si>
    <t>HV</t>
  </si>
  <si>
    <t>-</t>
  </si>
  <si>
    <t>Ef (q=0) eV</t>
  </si>
  <si>
    <t>Ef (q=+1) eV</t>
  </si>
  <si>
    <t>CT</t>
  </si>
  <si>
    <t>Cd</t>
  </si>
  <si>
    <t>Ge</t>
  </si>
  <si>
    <t>Sr</t>
  </si>
  <si>
    <t>Ba</t>
  </si>
  <si>
    <t>Hf</t>
  </si>
  <si>
    <t>Ta</t>
  </si>
  <si>
    <t>Re</t>
  </si>
  <si>
    <t>Fe</t>
  </si>
  <si>
    <t>Ru</t>
  </si>
  <si>
    <t>Os</t>
  </si>
  <si>
    <t>Co</t>
  </si>
  <si>
    <t>Rh</t>
  </si>
  <si>
    <t>Ir</t>
  </si>
  <si>
    <t>Pt</t>
  </si>
  <si>
    <t>B</t>
  </si>
  <si>
    <t>Tl</t>
  </si>
  <si>
    <t>P</t>
  </si>
  <si>
    <t>Se</t>
  </si>
  <si>
    <t>Te</t>
  </si>
  <si>
    <t>N</t>
  </si>
  <si>
    <t>O</t>
  </si>
  <si>
    <t>HF (cal) I-poor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</si>
</sst>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 (Body)"/>
    </font>
    <font>
      <sz val="12"/>
      <color theme="9"/>
      <name val="Aptos Narrow"/>
      <family val="2"/>
      <scheme val="minor"/>
    </font>
    <font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CEE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/>
    </xf>
    <xf numFmtId="0" fontId="0" fillId="3" borderId="0" xfId="0" applyFill="1"/>
    <xf numFmtId="166" fontId="3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0573-B124-9041-A3CA-64BACA6CEBF9}">
  <dimension ref="A1:WE59"/>
  <sheetViews>
    <sheetView zoomScale="125" zoomScaleNormal="134" workbookViewId="0">
      <selection activeCell="J17" sqref="J17"/>
    </sheetView>
  </sheetViews>
  <sheetFormatPr baseColWidth="10" defaultRowHeight="16" x14ac:dyDescent="0.2"/>
  <cols>
    <col min="1" max="1" width="10.83203125" style="1"/>
    <col min="2" max="2" width="8" customWidth="1"/>
    <col min="5" max="5" width="10.83203125" customWidth="1"/>
    <col min="6" max="6" width="15" customWidth="1"/>
    <col min="8" max="8" width="15.6640625" customWidth="1"/>
    <col min="10" max="10" width="16.5" customWidth="1"/>
    <col min="14" max="14" width="14.33203125" customWidth="1"/>
    <col min="20" max="21" width="18.5" customWidth="1"/>
    <col min="22" max="23" width="15.1640625" customWidth="1"/>
    <col min="24" max="27" width="15.6640625" customWidth="1"/>
    <col min="28" max="31" width="15.33203125" customWidth="1"/>
    <col min="32" max="32" width="14.5" customWidth="1"/>
    <col min="33" max="33" width="12.5" customWidth="1"/>
    <col min="34" max="34" width="10.83203125" style="1"/>
    <col min="35" max="35" width="27.6640625" customWidth="1"/>
    <col min="36" max="36" width="14" customWidth="1"/>
    <col min="37" max="37" width="32.33203125" customWidth="1"/>
    <col min="39" max="39" width="21.5" customWidth="1"/>
    <col min="41" max="41" width="28.5" customWidth="1"/>
    <col min="44" max="44" width="11.83203125" customWidth="1"/>
    <col min="46" max="46" width="18.5" style="1" customWidth="1"/>
    <col min="47" max="47" width="21.83203125" customWidth="1"/>
  </cols>
  <sheetData>
    <row r="1" spans="1:47" x14ac:dyDescent="0.2">
      <c r="A1" s="2"/>
      <c r="B1" s="10" t="s">
        <v>0</v>
      </c>
      <c r="C1" s="2" t="s">
        <v>0</v>
      </c>
      <c r="D1" s="10" t="s">
        <v>1</v>
      </c>
      <c r="E1" s="2" t="s">
        <v>35</v>
      </c>
      <c r="F1" s="10" t="s">
        <v>54</v>
      </c>
      <c r="G1" s="2" t="s">
        <v>55</v>
      </c>
      <c r="H1" s="10" t="s">
        <v>56</v>
      </c>
      <c r="I1" s="2" t="s">
        <v>57</v>
      </c>
      <c r="J1" s="24" t="s">
        <v>58</v>
      </c>
      <c r="K1" s="25" t="s">
        <v>59</v>
      </c>
      <c r="L1" s="10" t="s">
        <v>2</v>
      </c>
      <c r="M1" s="2" t="s">
        <v>2</v>
      </c>
      <c r="N1" s="10" t="s">
        <v>3</v>
      </c>
      <c r="O1" s="2" t="s">
        <v>36</v>
      </c>
      <c r="P1" s="10" t="s">
        <v>4</v>
      </c>
      <c r="Q1" s="2" t="s">
        <v>37</v>
      </c>
      <c r="R1" s="10" t="s">
        <v>5</v>
      </c>
      <c r="S1" s="2" t="s">
        <v>38</v>
      </c>
      <c r="T1" s="10" t="s">
        <v>6</v>
      </c>
      <c r="U1" s="2" t="s">
        <v>39</v>
      </c>
      <c r="V1" s="10" t="s">
        <v>7</v>
      </c>
      <c r="W1" s="2" t="s">
        <v>40</v>
      </c>
      <c r="X1" s="2" t="s">
        <v>41</v>
      </c>
      <c r="Y1" s="2" t="s">
        <v>42</v>
      </c>
      <c r="Z1" s="2" t="s">
        <v>43</v>
      </c>
      <c r="AA1" s="2" t="s">
        <v>44</v>
      </c>
      <c r="AB1" s="2" t="s">
        <v>45</v>
      </c>
      <c r="AC1" s="2" t="s">
        <v>46</v>
      </c>
      <c r="AD1" s="2" t="s">
        <v>47</v>
      </c>
      <c r="AE1" s="2" t="s">
        <v>48</v>
      </c>
      <c r="AF1" s="10" t="s">
        <v>8</v>
      </c>
      <c r="AG1" s="2" t="s">
        <v>49</v>
      </c>
      <c r="AH1" s="2"/>
      <c r="AI1" s="27" t="s">
        <v>50</v>
      </c>
      <c r="AJ1" s="23" t="s">
        <v>60</v>
      </c>
      <c r="AK1" s="27" t="s">
        <v>51</v>
      </c>
      <c r="AL1" s="23" t="s">
        <v>61</v>
      </c>
      <c r="AM1" s="27" t="s">
        <v>52</v>
      </c>
      <c r="AN1" s="23" t="s">
        <v>62</v>
      </c>
      <c r="AO1" s="27" t="s">
        <v>53</v>
      </c>
      <c r="AP1" s="23" t="s">
        <v>63</v>
      </c>
      <c r="AQ1" s="23" t="s">
        <v>65</v>
      </c>
      <c r="AR1" s="23" t="s">
        <v>66</v>
      </c>
      <c r="AS1" s="23" t="s">
        <v>67</v>
      </c>
      <c r="AT1" s="27" t="s">
        <v>89</v>
      </c>
      <c r="AU1" s="23" t="s">
        <v>89</v>
      </c>
    </row>
    <row r="2" spans="1:47" x14ac:dyDescent="0.2">
      <c r="A2" s="2" t="s">
        <v>9</v>
      </c>
      <c r="B2" s="5">
        <v>1.36</v>
      </c>
      <c r="C2" s="5">
        <f t="shared" ref="C2:C26" si="0">B2/$B$27</f>
        <v>0.69387755102040827</v>
      </c>
      <c r="D2" s="5">
        <v>18.100000000000001</v>
      </c>
      <c r="E2" s="5">
        <f t="shared" ref="E2:E26" si="1">D2/$D$27</f>
        <v>0.16868592730661697</v>
      </c>
      <c r="F2" s="5">
        <v>633.1</v>
      </c>
      <c r="G2" s="5">
        <f t="shared" ref="G2:G26" si="2">F2/$F$27</f>
        <v>0.89345187694044592</v>
      </c>
      <c r="H2" s="5">
        <v>1235</v>
      </c>
      <c r="I2" s="5">
        <f t="shared" ref="I2:I26" si="3">H2/$H$27</f>
        <v>0.87476979742173111</v>
      </c>
      <c r="J2" s="5">
        <v>2388.6</v>
      </c>
      <c r="K2" s="5">
        <f t="shared" ref="K2:K26" si="4">J2/$J$27</f>
        <v>0.81162079510703355</v>
      </c>
      <c r="L2" s="5">
        <f>(D2+F2)/2</f>
        <v>325.60000000000002</v>
      </c>
      <c r="M2" s="5">
        <f t="shared" ref="M2:M26" si="5">L2/$L$27</f>
        <v>0.79813702659639674</v>
      </c>
      <c r="N2" s="6">
        <v>2985</v>
      </c>
      <c r="O2" s="5">
        <f t="shared" ref="O2:O26" si="6">N2/$N$27</f>
        <v>0.40834473324213405</v>
      </c>
      <c r="P2" s="3">
        <v>44.95</v>
      </c>
      <c r="Q2" s="5">
        <f t="shared" ref="Q2:Q26" si="7">P2/$P$27</f>
        <v>0.37865386235363496</v>
      </c>
      <c r="R2" s="6">
        <v>184</v>
      </c>
      <c r="S2" s="5">
        <f t="shared" ref="S2:S26" si="8">R2/$R$27</f>
        <v>1.2689655172413794</v>
      </c>
      <c r="T2" s="6">
        <v>144</v>
      </c>
      <c r="U2" s="5">
        <f t="shared" ref="U2:U26" si="9">T2/$T$27</f>
        <v>1.0212765957446808</v>
      </c>
      <c r="V2" s="3">
        <v>0.745</v>
      </c>
      <c r="W2" s="5">
        <f t="shared" ref="W2:W26" si="10">V2/$V$27</f>
        <v>0.63135593220338981</v>
      </c>
      <c r="X2" s="7">
        <f t="shared" ref="X2:X27" si="11">($R$29+$R$28)/(SQRT(2)*(R2+$R$28))</f>
        <v>0.97670602217406066</v>
      </c>
      <c r="Y2" s="7">
        <f t="shared" ref="Y2:Y27" si="12">($R$29+$R$28)/(SQRT(2)*(((0.9375*$R$27)+(0.065*R2))+$R$28))</f>
        <v>1.1108325512035833</v>
      </c>
      <c r="Z2" s="7">
        <f t="shared" ref="Z2:Z27" si="13">($V$29+$V$28)/(SQRT(2)*(V2+$V$28))</f>
        <v>0.94601043051782574</v>
      </c>
      <c r="AA2" s="7">
        <f t="shared" ref="AA2:AA27" si="14">($V$29+$V$28)/(SQRT(2)*(((0.9375*$V$27)+(0.065*V2))+$V$28))</f>
        <v>0.83048304764992054</v>
      </c>
      <c r="AB2" s="5">
        <f t="shared" ref="AB2:AB27" si="15">R2/$R$28</f>
        <v>1.6</v>
      </c>
      <c r="AC2" s="5">
        <f t="shared" ref="AC2:AC27" si="16">((0.9375*$R$27)+(0.0625*R2))/$R$28</f>
        <v>1.2820652173913043</v>
      </c>
      <c r="AD2" s="5">
        <f t="shared" ref="AD2:AD27" si="17">V2/$V$28</f>
        <v>0.33863636363636362</v>
      </c>
      <c r="AE2" s="5">
        <f t="shared" ref="AE2:AE27" si="18">((0.9375*$V$27)+(0.0625*V2))/$V$28</f>
        <v>0.52400568181818175</v>
      </c>
      <c r="AF2" s="6">
        <v>3</v>
      </c>
      <c r="AG2" s="4">
        <f>AF2/$AF$27</f>
        <v>1.5</v>
      </c>
      <c r="AH2" s="2" t="s">
        <v>9</v>
      </c>
      <c r="AI2" s="22">
        <f>-1.474</f>
        <v>-1.474</v>
      </c>
      <c r="AJ2" s="22">
        <f t="shared" ref="AJ2:AJ26" si="19">AI2/$AI$27</f>
        <v>2.9657947686116701</v>
      </c>
      <c r="AK2" s="22">
        <v>-1.4522061249999996</v>
      </c>
      <c r="AL2" s="22">
        <f t="shared" ref="AL2:AL26" si="20">AK2/$AK$27</f>
        <v>2.4870801935262881</v>
      </c>
      <c r="AM2" s="21">
        <v>567</v>
      </c>
      <c r="AN2" s="22">
        <f t="shared" ref="AN2:AN26" si="21">AM2/$AM$27</f>
        <v>2.6129032258064515</v>
      </c>
      <c r="AO2" s="20">
        <v>318</v>
      </c>
      <c r="AP2" s="22">
        <f t="shared" ref="AP2:AP26" si="22">AO2/$AO$27</f>
        <v>1.096551724137931</v>
      </c>
      <c r="AQ2" s="22">
        <v>1.0999999999999599</v>
      </c>
      <c r="AR2" s="22">
        <v>-0.18000000000000899</v>
      </c>
      <c r="AS2" s="22">
        <v>1.2799999999999701</v>
      </c>
      <c r="AT2" s="22">
        <v>-1.6697061249999998</v>
      </c>
      <c r="AU2" s="22">
        <f>AT2/$AT$27</f>
        <v>2.8595754838157217</v>
      </c>
    </row>
    <row r="3" spans="1:47" x14ac:dyDescent="0.2">
      <c r="A3" s="2" t="s">
        <v>10</v>
      </c>
      <c r="B3" s="5">
        <v>1.22</v>
      </c>
      <c r="C3" s="5">
        <f>B3/$B$27</f>
        <v>0.62244897959183676</v>
      </c>
      <c r="D3" s="5">
        <v>29.6</v>
      </c>
      <c r="E3" s="5">
        <f t="shared" si="1"/>
        <v>0.27586206896551724</v>
      </c>
      <c r="F3" s="5">
        <v>600</v>
      </c>
      <c r="G3" s="5">
        <f t="shared" si="2"/>
        <v>0.84674005080440307</v>
      </c>
      <c r="H3" s="5">
        <v>1180</v>
      </c>
      <c r="I3" s="5">
        <f t="shared" si="3"/>
        <v>0.83581243802238281</v>
      </c>
      <c r="J3" s="5">
        <v>1980</v>
      </c>
      <c r="K3" s="5">
        <f t="shared" si="4"/>
        <v>0.672782874617737</v>
      </c>
      <c r="L3" s="5">
        <f t="shared" ref="L3:L26" si="23">(D3+F3)/2</f>
        <v>314.8</v>
      </c>
      <c r="M3" s="5">
        <f t="shared" si="5"/>
        <v>0.77166319401887495</v>
      </c>
      <c r="N3" s="6">
        <v>4472</v>
      </c>
      <c r="O3" s="5">
        <f t="shared" si="6"/>
        <v>0.61176470588235299</v>
      </c>
      <c r="P3" s="3">
        <v>88.9</v>
      </c>
      <c r="Q3" s="5">
        <f t="shared" si="7"/>
        <v>0.74888383455479746</v>
      </c>
      <c r="R3" s="6">
        <v>212</v>
      </c>
      <c r="S3" s="5">
        <f t="shared" si="8"/>
        <v>1.4620689655172414</v>
      </c>
      <c r="T3" s="6">
        <v>162</v>
      </c>
      <c r="U3" s="5">
        <f t="shared" si="9"/>
        <v>1.1489361702127661</v>
      </c>
      <c r="V3" s="3">
        <v>0.9</v>
      </c>
      <c r="W3" s="5">
        <f t="shared" si="10"/>
        <v>0.76271186440677974</v>
      </c>
      <c r="X3" s="7">
        <f t="shared" si="11"/>
        <v>0.89307370223255078</v>
      </c>
      <c r="Y3" s="7">
        <f t="shared" si="12"/>
        <v>1.103195295475532</v>
      </c>
      <c r="Z3" s="7">
        <f t="shared" si="13"/>
        <v>0.89870990899193459</v>
      </c>
      <c r="AA3" s="7">
        <f t="shared" si="14"/>
        <v>0.82799634976595504</v>
      </c>
      <c r="AB3" s="5">
        <f t="shared" si="15"/>
        <v>1.8434782608695652</v>
      </c>
      <c r="AC3" s="5">
        <f t="shared" si="16"/>
        <v>1.2972826086956522</v>
      </c>
      <c r="AD3" s="5">
        <f t="shared" si="17"/>
        <v>0.40909090909090906</v>
      </c>
      <c r="AE3" s="5">
        <f t="shared" si="18"/>
        <v>0.52840909090909083</v>
      </c>
      <c r="AF3" s="6">
        <v>3</v>
      </c>
      <c r="AG3" s="4">
        <f t="shared" ref="AG2:AG26" si="24">AF3/$AF$27</f>
        <v>1.5</v>
      </c>
      <c r="AH3" s="2" t="s">
        <v>10</v>
      </c>
      <c r="AI3" s="22">
        <f>-1.598</f>
        <v>-1.5980000000000001</v>
      </c>
      <c r="AJ3" s="22">
        <f t="shared" si="19"/>
        <v>3.2152917505030185</v>
      </c>
      <c r="AK3" s="22">
        <v>-1.7250109722222224</v>
      </c>
      <c r="AL3" s="22">
        <f>AK3/$AK$27</f>
        <v>2.9542917832201105</v>
      </c>
      <c r="AM3" s="1">
        <v>298</v>
      </c>
      <c r="AN3" s="22">
        <f t="shared" si="21"/>
        <v>1.3732718894009217</v>
      </c>
      <c r="AO3" s="20">
        <v>380</v>
      </c>
      <c r="AP3" s="22">
        <f t="shared" si="22"/>
        <v>1.3103448275862069</v>
      </c>
      <c r="AQ3" s="34">
        <v>1.36</v>
      </c>
      <c r="AR3" s="34">
        <v>-0.2</v>
      </c>
      <c r="AS3" s="34">
        <v>1.56</v>
      </c>
      <c r="AT3" s="22">
        <v>-1.9425109722222222</v>
      </c>
      <c r="AU3" s="22">
        <f t="shared" ref="AU3:AU26" si="25">AT3/$AT$27</f>
        <v>3.3267870735095433</v>
      </c>
    </row>
    <row r="4" spans="1:47" x14ac:dyDescent="0.2">
      <c r="A4" s="2" t="s">
        <v>11</v>
      </c>
      <c r="B4" s="5">
        <v>1.54</v>
      </c>
      <c r="C4" s="5">
        <f t="shared" si="0"/>
        <v>0.7857142857142857</v>
      </c>
      <c r="D4" s="5">
        <v>7.6</v>
      </c>
      <c r="E4" s="5">
        <f t="shared" si="1"/>
        <v>7.0829450139794969E-2</v>
      </c>
      <c r="F4" s="5">
        <v>658.8</v>
      </c>
      <c r="G4" s="5">
        <f t="shared" si="2"/>
        <v>0.92972057578323442</v>
      </c>
      <c r="H4" s="5">
        <v>1309.8</v>
      </c>
      <c r="I4" s="5">
        <f t="shared" si="3"/>
        <v>0.92775180620484488</v>
      </c>
      <c r="J4" s="5">
        <v>2652.5</v>
      </c>
      <c r="K4" s="5">
        <f t="shared" si="4"/>
        <v>0.90129119945633707</v>
      </c>
      <c r="L4" s="5">
        <f t="shared" si="23"/>
        <v>333.2</v>
      </c>
      <c r="M4" s="5">
        <f t="shared" si="5"/>
        <v>0.81676676063243048</v>
      </c>
      <c r="N4" s="6">
        <v>4507</v>
      </c>
      <c r="O4" s="5">
        <f t="shared" si="6"/>
        <v>0.61655266757865934</v>
      </c>
      <c r="P4" s="3">
        <v>47.87</v>
      </c>
      <c r="Q4" s="5">
        <f t="shared" si="7"/>
        <v>0.40325162159885436</v>
      </c>
      <c r="R4" s="6">
        <v>176</v>
      </c>
      <c r="S4" s="5">
        <f t="shared" si="8"/>
        <v>1.2137931034482758</v>
      </c>
      <c r="T4" s="6">
        <v>136</v>
      </c>
      <c r="U4" s="5">
        <f t="shared" si="9"/>
        <v>0.96453900709219853</v>
      </c>
      <c r="V4" s="3">
        <v>0.60499999999999998</v>
      </c>
      <c r="W4" s="5">
        <f t="shared" si="10"/>
        <v>0.51271186440677963</v>
      </c>
      <c r="X4" s="7">
        <f t="shared" si="11"/>
        <v>1.0035570468386394</v>
      </c>
      <c r="Y4" s="7">
        <f t="shared" si="12"/>
        <v>1.1130340849731555</v>
      </c>
      <c r="Z4" s="7">
        <f t="shared" si="13"/>
        <v>0.99322663738859085</v>
      </c>
      <c r="AA4" s="7">
        <f t="shared" si="14"/>
        <v>0.83274197047592624</v>
      </c>
      <c r="AB4" s="5">
        <f t="shared" si="15"/>
        <v>1.5304347826086957</v>
      </c>
      <c r="AC4" s="5">
        <f t="shared" si="16"/>
        <v>1.2777173913043478</v>
      </c>
      <c r="AD4" s="5">
        <f t="shared" si="17"/>
        <v>0.27499999999999997</v>
      </c>
      <c r="AE4" s="5">
        <f t="shared" si="18"/>
        <v>0.52002840909090908</v>
      </c>
      <c r="AF4" s="6">
        <v>4</v>
      </c>
      <c r="AG4" s="4">
        <f t="shared" si="24"/>
        <v>2</v>
      </c>
      <c r="AH4" s="2" t="s">
        <v>11</v>
      </c>
      <c r="AI4" s="22">
        <f>-0.794</f>
        <v>-0.79400000000000004</v>
      </c>
      <c r="AJ4" s="22">
        <f t="shared" si="19"/>
        <v>1.5975855130784709</v>
      </c>
      <c r="AK4" s="22">
        <v>-1.1770994000000001</v>
      </c>
      <c r="AL4" s="22">
        <f t="shared" si="20"/>
        <v>2.0159263572529547</v>
      </c>
      <c r="AM4" s="21">
        <v>520</v>
      </c>
      <c r="AN4" s="22">
        <f t="shared" si="21"/>
        <v>2.3963133640552994</v>
      </c>
      <c r="AO4" s="20">
        <v>425</v>
      </c>
      <c r="AP4" s="22">
        <f t="shared" si="22"/>
        <v>1.4655172413793103</v>
      </c>
      <c r="AQ4" s="22">
        <v>0.39999999999995201</v>
      </c>
      <c r="AR4" s="22">
        <v>-5.0000000000024802E-2</v>
      </c>
      <c r="AS4" s="22">
        <v>0.44999999999997697</v>
      </c>
      <c r="AT4" s="22">
        <v>-1.4090994000000001</v>
      </c>
      <c r="AU4" s="22">
        <f t="shared" si="25"/>
        <v>2.4132546668950168</v>
      </c>
    </row>
    <row r="5" spans="1:47" x14ac:dyDescent="0.2">
      <c r="A5" s="2" t="s">
        <v>12</v>
      </c>
      <c r="B5" s="5">
        <v>1.33</v>
      </c>
      <c r="C5" s="5">
        <f t="shared" si="0"/>
        <v>0.6785714285714286</v>
      </c>
      <c r="D5" s="5">
        <v>41.1</v>
      </c>
      <c r="E5" s="5">
        <f t="shared" si="1"/>
        <v>0.38303821062441756</v>
      </c>
      <c r="F5" s="5">
        <v>640.1</v>
      </c>
      <c r="G5" s="5">
        <f t="shared" si="2"/>
        <v>0.90333051086649729</v>
      </c>
      <c r="H5" s="5">
        <v>1270</v>
      </c>
      <c r="I5" s="5">
        <f t="shared" si="3"/>
        <v>0.8995608443122256</v>
      </c>
      <c r="J5" s="5">
        <v>2218</v>
      </c>
      <c r="K5" s="5">
        <f t="shared" si="4"/>
        <v>0.75365273530411148</v>
      </c>
      <c r="L5" s="5">
        <f t="shared" si="23"/>
        <v>340.6</v>
      </c>
      <c r="M5" s="5">
        <f t="shared" si="5"/>
        <v>0.83490623850962131</v>
      </c>
      <c r="N5" s="6">
        <v>6511</v>
      </c>
      <c r="O5" s="5">
        <f t="shared" si="6"/>
        <v>0.8906976744186047</v>
      </c>
      <c r="P5" s="3">
        <v>91.22</v>
      </c>
      <c r="Q5" s="5">
        <f t="shared" si="7"/>
        <v>0.76842725970853343</v>
      </c>
      <c r="R5" s="6">
        <v>206</v>
      </c>
      <c r="S5" s="5">
        <f t="shared" si="8"/>
        <v>1.4206896551724137</v>
      </c>
      <c r="T5" s="6">
        <v>148</v>
      </c>
      <c r="U5" s="5">
        <f t="shared" si="9"/>
        <v>1.0496453900709219</v>
      </c>
      <c r="V5" s="3">
        <v>0.72</v>
      </c>
      <c r="W5" s="5">
        <f t="shared" si="10"/>
        <v>0.61016949152542377</v>
      </c>
      <c r="X5" s="7">
        <f t="shared" si="11"/>
        <v>0.9097666686294209</v>
      </c>
      <c r="Y5" s="7">
        <f t="shared" si="12"/>
        <v>1.1048229965858418</v>
      </c>
      <c r="Z5" s="7">
        <f t="shared" si="13"/>
        <v>0.95410983488869783</v>
      </c>
      <c r="AA5" s="7">
        <f t="shared" si="14"/>
        <v>0.83088552746752875</v>
      </c>
      <c r="AB5" s="5">
        <f t="shared" si="15"/>
        <v>1.7913043478260871</v>
      </c>
      <c r="AC5" s="5">
        <f t="shared" si="16"/>
        <v>1.2940217391304347</v>
      </c>
      <c r="AD5" s="5">
        <f t="shared" si="17"/>
        <v>0.32727272727272722</v>
      </c>
      <c r="AE5" s="5">
        <f t="shared" si="18"/>
        <v>0.52329545454545445</v>
      </c>
      <c r="AF5" s="6">
        <v>4</v>
      </c>
      <c r="AG5" s="4">
        <f t="shared" si="24"/>
        <v>2</v>
      </c>
      <c r="AH5" s="2" t="s">
        <v>12</v>
      </c>
      <c r="AI5" s="22">
        <f>-1.01</f>
        <v>-1.01</v>
      </c>
      <c r="AJ5" s="22">
        <f t="shared" si="19"/>
        <v>2.0321931589537225</v>
      </c>
      <c r="AK5" s="22">
        <v>-1.2900809</v>
      </c>
      <c r="AL5" s="22">
        <f t="shared" si="20"/>
        <v>2.2094209624935779</v>
      </c>
      <c r="AM5" s="21">
        <v>278</v>
      </c>
      <c r="AN5" s="22">
        <f t="shared" si="21"/>
        <v>1.2811059907834101</v>
      </c>
      <c r="AO5" s="20">
        <v>580</v>
      </c>
      <c r="AP5" s="22">
        <f t="shared" si="22"/>
        <v>2</v>
      </c>
      <c r="AQ5" s="22">
        <v>1.5999999999999901</v>
      </c>
      <c r="AR5" s="22">
        <v>0.28999999999999898</v>
      </c>
      <c r="AS5" s="22">
        <v>1.31</v>
      </c>
      <c r="AT5" s="22">
        <v>-1.5220809</v>
      </c>
      <c r="AU5" s="22">
        <f t="shared" si="25"/>
        <v>2.6067492721356396</v>
      </c>
    </row>
    <row r="6" spans="1:47" x14ac:dyDescent="0.2">
      <c r="A6" s="2" t="s">
        <v>13</v>
      </c>
      <c r="B6" s="5">
        <v>2.1800000000000002</v>
      </c>
      <c r="C6" s="5">
        <f t="shared" si="0"/>
        <v>1.1122448979591837</v>
      </c>
      <c r="D6" s="5">
        <v>78</v>
      </c>
      <c r="E6" s="5">
        <f t="shared" si="1"/>
        <v>0.72693383038210624</v>
      </c>
      <c r="F6" s="5">
        <v>947</v>
      </c>
      <c r="G6" s="5">
        <f t="shared" si="2"/>
        <v>1.3364380468529495</v>
      </c>
      <c r="H6" s="5">
        <v>1798</v>
      </c>
      <c r="I6" s="5">
        <f t="shared" si="3"/>
        <v>1.2735514945459698</v>
      </c>
      <c r="J6" s="5">
        <v>2735</v>
      </c>
      <c r="K6" s="5">
        <f t="shared" si="4"/>
        <v>0.92932381923207608</v>
      </c>
      <c r="L6" s="5">
        <f t="shared" si="23"/>
        <v>512.5</v>
      </c>
      <c r="M6" s="5">
        <f t="shared" si="5"/>
        <v>1.256281407035176</v>
      </c>
      <c r="N6" s="6">
        <v>5727</v>
      </c>
      <c r="O6" s="5">
        <f t="shared" si="6"/>
        <v>0.78344733242134068</v>
      </c>
      <c r="P6" s="3">
        <v>74.92</v>
      </c>
      <c r="Q6" s="5">
        <f t="shared" si="7"/>
        <v>0.63111785022323319</v>
      </c>
      <c r="R6" s="6">
        <v>114</v>
      </c>
      <c r="S6" s="5">
        <f t="shared" si="8"/>
        <v>0.78620689655172415</v>
      </c>
      <c r="T6" s="6">
        <v>119</v>
      </c>
      <c r="U6" s="5">
        <f t="shared" si="9"/>
        <v>0.84397163120567376</v>
      </c>
      <c r="V6" s="3">
        <v>0.57999999999999996</v>
      </c>
      <c r="W6" s="5">
        <f t="shared" si="10"/>
        <v>0.49152542372881353</v>
      </c>
      <c r="X6" s="7">
        <f t="shared" si="11"/>
        <v>1.2752624481661317</v>
      </c>
      <c r="Y6" s="7">
        <f t="shared" si="12"/>
        <v>1.1303964645682429</v>
      </c>
      <c r="Z6" s="7">
        <f t="shared" si="13"/>
        <v>1.0021585316097112</v>
      </c>
      <c r="AA6" s="7">
        <f t="shared" si="14"/>
        <v>0.83314664330357724</v>
      </c>
      <c r="AB6" s="5">
        <f t="shared" si="15"/>
        <v>0.99130434782608701</v>
      </c>
      <c r="AC6" s="5">
        <f t="shared" si="16"/>
        <v>1.2440217391304347</v>
      </c>
      <c r="AD6" s="5">
        <f t="shared" si="17"/>
        <v>0.26363636363636361</v>
      </c>
      <c r="AE6" s="5">
        <f t="shared" si="18"/>
        <v>0.51931818181818168</v>
      </c>
      <c r="AF6" s="6">
        <v>3</v>
      </c>
      <c r="AG6" s="4">
        <f t="shared" si="24"/>
        <v>1.5</v>
      </c>
      <c r="AH6" s="2" t="s">
        <v>13</v>
      </c>
      <c r="AI6" s="22">
        <f>-0.151</f>
        <v>-0.151</v>
      </c>
      <c r="AJ6" s="22">
        <f t="shared" si="19"/>
        <v>0.30382293762575452</v>
      </c>
      <c r="AK6" s="22">
        <v>-0.32323420833333338</v>
      </c>
      <c r="AL6" s="22">
        <f t="shared" si="20"/>
        <v>0.55357802420505808</v>
      </c>
      <c r="AM6" s="21">
        <v>328</v>
      </c>
      <c r="AN6" s="22">
        <f t="shared" si="21"/>
        <v>1.5115207373271888</v>
      </c>
      <c r="AO6" s="20">
        <v>32.4</v>
      </c>
      <c r="AP6" s="22">
        <f t="shared" si="22"/>
        <v>0.11172413793103447</v>
      </c>
      <c r="AQ6" s="22">
        <v>0.31999999999997403</v>
      </c>
      <c r="AR6" s="22">
        <v>-0.14000000000000201</v>
      </c>
      <c r="AS6" s="22">
        <v>0.45999999999997698</v>
      </c>
      <c r="AT6" s="22">
        <v>-0.54073420833333341</v>
      </c>
      <c r="AU6" s="22">
        <f t="shared" si="25"/>
        <v>0.92607331449449126</v>
      </c>
    </row>
    <row r="7" spans="1:47" x14ac:dyDescent="0.2">
      <c r="A7" s="2" t="s">
        <v>14</v>
      </c>
      <c r="B7" s="5">
        <v>2.0499999999999998</v>
      </c>
      <c r="C7" s="5">
        <f t="shared" si="0"/>
        <v>1.0459183673469388</v>
      </c>
      <c r="D7" s="5">
        <v>103.2</v>
      </c>
      <c r="E7" s="5">
        <f t="shared" si="1"/>
        <v>0.96178937558247912</v>
      </c>
      <c r="F7" s="5">
        <v>834</v>
      </c>
      <c r="G7" s="5">
        <f t="shared" si="2"/>
        <v>1.1769686706181202</v>
      </c>
      <c r="H7" s="5">
        <v>1594.9</v>
      </c>
      <c r="I7" s="5">
        <f t="shared" si="3"/>
        <v>1.129692591018558</v>
      </c>
      <c r="J7" s="5">
        <v>2440</v>
      </c>
      <c r="K7" s="5">
        <f t="shared" si="4"/>
        <v>0.8290859667006456</v>
      </c>
      <c r="L7" s="5">
        <f t="shared" si="23"/>
        <v>468.6</v>
      </c>
      <c r="M7" s="5">
        <f t="shared" si="5"/>
        <v>1.1486701801691384</v>
      </c>
      <c r="N7" s="6">
        <v>6697</v>
      </c>
      <c r="O7" s="5">
        <f t="shared" si="6"/>
        <v>0.91614227086183309</v>
      </c>
      <c r="P7" s="3">
        <v>121.76</v>
      </c>
      <c r="Q7" s="5">
        <f t="shared" si="7"/>
        <v>1.025692864965041</v>
      </c>
      <c r="R7" s="6">
        <v>133</v>
      </c>
      <c r="S7" s="5">
        <f t="shared" si="8"/>
        <v>0.91724137931034477</v>
      </c>
      <c r="T7" s="6">
        <v>138</v>
      </c>
      <c r="U7" s="5">
        <f t="shared" si="9"/>
        <v>0.97872340425531912</v>
      </c>
      <c r="V7" s="3">
        <v>0.76</v>
      </c>
      <c r="W7" s="5">
        <f t="shared" si="10"/>
        <v>0.64406779661016955</v>
      </c>
      <c r="X7" s="7">
        <f t="shared" si="11"/>
        <v>1.1775608896372745</v>
      </c>
      <c r="Y7" s="7">
        <f t="shared" si="12"/>
        <v>1.1250184455040078</v>
      </c>
      <c r="Z7" s="7">
        <f t="shared" si="13"/>
        <v>0.94121645874155313</v>
      </c>
      <c r="AA7" s="7">
        <f t="shared" si="14"/>
        <v>0.83024174686722307</v>
      </c>
      <c r="AB7" s="5">
        <f t="shared" si="15"/>
        <v>1.1565217391304348</v>
      </c>
      <c r="AC7" s="5">
        <f t="shared" si="16"/>
        <v>1.2543478260869565</v>
      </c>
      <c r="AD7" s="5">
        <f t="shared" si="17"/>
        <v>0.3454545454545454</v>
      </c>
      <c r="AE7" s="5">
        <f t="shared" si="18"/>
        <v>0.52443181818181817</v>
      </c>
      <c r="AF7" s="6">
        <v>3</v>
      </c>
      <c r="AG7" s="4">
        <f t="shared" si="24"/>
        <v>1.5</v>
      </c>
      <c r="AH7" s="2" t="s">
        <v>14</v>
      </c>
      <c r="AI7" s="22">
        <f>-0.249</f>
        <v>-0.249</v>
      </c>
      <c r="AJ7" s="22">
        <f t="shared" si="19"/>
        <v>0.50100603621730377</v>
      </c>
      <c r="AK7" s="22">
        <v>-0.49469191666666668</v>
      </c>
      <c r="AL7" s="22">
        <f t="shared" si="20"/>
        <v>0.84722027173602787</v>
      </c>
      <c r="AM7" s="21">
        <v>207</v>
      </c>
      <c r="AN7" s="22">
        <f t="shared" si="21"/>
        <v>0.95391705069124422</v>
      </c>
      <c r="AO7" s="20">
        <v>68</v>
      </c>
      <c r="AP7" s="22">
        <f t="shared" si="22"/>
        <v>0.23448275862068965</v>
      </c>
      <c r="AQ7" s="22">
        <v>0.89999999999995095</v>
      </c>
      <c r="AR7" s="22">
        <v>0.139999999999983</v>
      </c>
      <c r="AS7" s="22">
        <v>0.75999999999996803</v>
      </c>
      <c r="AT7" s="22">
        <v>-0.7121919166666667</v>
      </c>
      <c r="AU7" s="22">
        <f t="shared" si="25"/>
        <v>1.2197155620254612</v>
      </c>
    </row>
    <row r="8" spans="1:47" x14ac:dyDescent="0.2">
      <c r="A8" s="2" t="s">
        <v>15</v>
      </c>
      <c r="B8" s="5">
        <v>2.02</v>
      </c>
      <c r="C8" s="5">
        <f t="shared" si="0"/>
        <v>1.0306122448979591</v>
      </c>
      <c r="D8" s="5">
        <v>91.2</v>
      </c>
      <c r="E8" s="5">
        <f t="shared" si="1"/>
        <v>0.84995340167753963</v>
      </c>
      <c r="F8" s="5">
        <v>703</v>
      </c>
      <c r="G8" s="5">
        <f t="shared" si="2"/>
        <v>0.99209709285915892</v>
      </c>
      <c r="H8" s="5">
        <v>1610</v>
      </c>
      <c r="I8" s="5">
        <f t="shared" si="3"/>
        <v>1.1403881569627425</v>
      </c>
      <c r="J8" s="5">
        <v>2446</v>
      </c>
      <c r="K8" s="5">
        <f t="shared" si="4"/>
        <v>0.83112470268433569</v>
      </c>
      <c r="L8" s="5">
        <f t="shared" si="23"/>
        <v>397.1</v>
      </c>
      <c r="M8" s="5">
        <f t="shared" si="5"/>
        <v>0.97340360338276755</v>
      </c>
      <c r="N8" s="6">
        <v>9780</v>
      </c>
      <c r="O8" s="5">
        <f t="shared" si="6"/>
        <v>1.3378932968536252</v>
      </c>
      <c r="P8" s="3">
        <v>208.98</v>
      </c>
      <c r="Q8" s="5">
        <f t="shared" si="7"/>
        <v>1.7604245640636846</v>
      </c>
      <c r="R8" s="6">
        <v>143</v>
      </c>
      <c r="S8" s="5">
        <f t="shared" si="8"/>
        <v>0.98620689655172411</v>
      </c>
      <c r="T8" s="6">
        <v>146</v>
      </c>
      <c r="U8" s="5">
        <f t="shared" si="9"/>
        <v>1.0354609929078014</v>
      </c>
      <c r="V8" s="3">
        <v>1.03</v>
      </c>
      <c r="W8" s="5">
        <f t="shared" si="10"/>
        <v>0.87288135593220351</v>
      </c>
      <c r="X8" s="7">
        <f t="shared" si="11"/>
        <v>1.1319189946900934</v>
      </c>
      <c r="Y8" s="7">
        <f t="shared" si="12"/>
        <v>1.1222084122084832</v>
      </c>
      <c r="Z8" s="7">
        <f t="shared" si="13"/>
        <v>0.86253892194272364</v>
      </c>
      <c r="AA8" s="7">
        <f t="shared" si="14"/>
        <v>0.82592218601772704</v>
      </c>
      <c r="AB8" s="5">
        <f t="shared" si="15"/>
        <v>1.2434782608695651</v>
      </c>
      <c r="AC8" s="5">
        <f t="shared" si="16"/>
        <v>1.2597826086956523</v>
      </c>
      <c r="AD8" s="5">
        <f t="shared" si="17"/>
        <v>0.46818181818181814</v>
      </c>
      <c r="AE8" s="5">
        <f t="shared" si="18"/>
        <v>0.53210227272727273</v>
      </c>
      <c r="AF8" s="6">
        <v>3</v>
      </c>
      <c r="AG8" s="4">
        <f t="shared" si="24"/>
        <v>1.5</v>
      </c>
      <c r="AH8" s="2" t="s">
        <v>15</v>
      </c>
      <c r="AI8" s="22">
        <f>-0.39</f>
        <v>-0.39</v>
      </c>
      <c r="AJ8" s="22">
        <f t="shared" si="19"/>
        <v>0.78470824949698192</v>
      </c>
      <c r="AK8" s="22">
        <v>-0.62630193749999996</v>
      </c>
      <c r="AL8" s="22">
        <f t="shared" si="20"/>
        <v>1.0726184920363075</v>
      </c>
      <c r="AM8" s="21">
        <v>122</v>
      </c>
      <c r="AN8" s="22">
        <f t="shared" si="21"/>
        <v>0.56221198156682028</v>
      </c>
      <c r="AO8" s="20">
        <v>160</v>
      </c>
      <c r="AP8" s="22">
        <f t="shared" si="22"/>
        <v>0.55172413793103448</v>
      </c>
      <c r="AQ8" s="22">
        <v>0.42999999999996302</v>
      </c>
      <c r="AR8" s="22">
        <v>-3.0000000000043402E-2</v>
      </c>
      <c r="AS8" s="22">
        <v>0.46000000000000602</v>
      </c>
      <c r="AT8" s="22">
        <v>-0.84380193749999999</v>
      </c>
      <c r="AU8" s="22">
        <f t="shared" si="25"/>
        <v>1.4451137823257407</v>
      </c>
    </row>
    <row r="9" spans="1:47" x14ac:dyDescent="0.2">
      <c r="A9" s="2" t="s">
        <v>16</v>
      </c>
      <c r="B9" s="18">
        <v>1.61</v>
      </c>
      <c r="C9" s="5">
        <f t="shared" si="0"/>
        <v>0.82142857142857151</v>
      </c>
      <c r="D9" s="18">
        <v>42.5</v>
      </c>
      <c r="E9" s="5">
        <f t="shared" si="1"/>
        <v>0.39608574091332716</v>
      </c>
      <c r="F9" s="18">
        <v>557.5</v>
      </c>
      <c r="G9" s="5">
        <f t="shared" si="2"/>
        <v>0.78676263053909112</v>
      </c>
      <c r="H9" s="5">
        <v>1816.7</v>
      </c>
      <c r="I9" s="5">
        <f t="shared" si="3"/>
        <v>1.2867969967417483</v>
      </c>
      <c r="J9" s="5">
        <v>2744.8</v>
      </c>
      <c r="K9" s="5">
        <f t="shared" si="4"/>
        <v>0.93265375467210332</v>
      </c>
      <c r="L9" s="5">
        <f t="shared" si="23"/>
        <v>300</v>
      </c>
      <c r="M9" s="5">
        <f t="shared" si="5"/>
        <v>0.73538423826449317</v>
      </c>
      <c r="N9" s="9">
        <v>2700</v>
      </c>
      <c r="O9" s="5">
        <f t="shared" si="6"/>
        <v>0.36935704514363887</v>
      </c>
      <c r="P9" s="8">
        <v>26.9815</v>
      </c>
      <c r="Q9" s="5">
        <f t="shared" si="7"/>
        <v>0.22728919214893439</v>
      </c>
      <c r="R9" s="9">
        <v>118</v>
      </c>
      <c r="S9" s="5">
        <f t="shared" si="8"/>
        <v>0.81379310344827582</v>
      </c>
      <c r="T9" s="9">
        <v>118</v>
      </c>
      <c r="U9" s="5">
        <f t="shared" si="9"/>
        <v>0.83687943262411346</v>
      </c>
      <c r="V9" s="8">
        <v>0.53500000000000003</v>
      </c>
      <c r="W9" s="5">
        <f t="shared" si="10"/>
        <v>0.45338983050847464</v>
      </c>
      <c r="X9" s="7">
        <f t="shared" si="11"/>
        <v>1.2533695306010475</v>
      </c>
      <c r="Y9" s="7">
        <f t="shared" si="12"/>
        <v>1.1292599813618869</v>
      </c>
      <c r="Z9" s="7">
        <f t="shared" si="13"/>
        <v>1.0186474288391214</v>
      </c>
      <c r="AA9" s="7">
        <f t="shared" si="14"/>
        <v>0.83387604638546475</v>
      </c>
      <c r="AB9" s="5">
        <f t="shared" si="15"/>
        <v>1.0260869565217392</v>
      </c>
      <c r="AC9" s="5">
        <f t="shared" si="16"/>
        <v>1.246195652173913</v>
      </c>
      <c r="AD9" s="5">
        <f t="shared" si="17"/>
        <v>0.24318181818181817</v>
      </c>
      <c r="AE9" s="5">
        <f t="shared" si="18"/>
        <v>0.51803977272727264</v>
      </c>
      <c r="AF9" s="6">
        <v>3</v>
      </c>
      <c r="AG9" s="4">
        <f t="shared" si="24"/>
        <v>1.5</v>
      </c>
      <c r="AH9" s="2" t="s">
        <v>16</v>
      </c>
      <c r="AI9" s="22">
        <f>-0.801</f>
        <v>-0.80100000000000005</v>
      </c>
      <c r="AJ9" s="22">
        <f t="shared" si="19"/>
        <v>1.6116700201207244</v>
      </c>
      <c r="AK9" s="22">
        <v>-0.9654676875</v>
      </c>
      <c r="AL9" s="22">
        <f t="shared" si="20"/>
        <v>1.6534812253810585</v>
      </c>
      <c r="AM9" s="21">
        <v>904</v>
      </c>
      <c r="AN9" s="22">
        <f t="shared" si="21"/>
        <v>4.1658986175115205</v>
      </c>
      <c r="AO9" s="20">
        <v>293</v>
      </c>
      <c r="AP9" s="22">
        <f t="shared" si="22"/>
        <v>1.0103448275862068</v>
      </c>
      <c r="AQ9" s="22">
        <v>1.02799999999997</v>
      </c>
      <c r="AR9" s="22">
        <v>-4.70000000000051E-2</v>
      </c>
      <c r="AS9" s="22">
        <v>1.07499999999997</v>
      </c>
      <c r="AT9" s="22">
        <v>-1.1829676875000001</v>
      </c>
      <c r="AU9" s="22">
        <f t="shared" si="25"/>
        <v>2.0259765156704916</v>
      </c>
    </row>
    <row r="10" spans="1:47" x14ac:dyDescent="0.2">
      <c r="A10" s="2" t="s">
        <v>17</v>
      </c>
      <c r="B10" s="18">
        <v>1</v>
      </c>
      <c r="C10" s="5">
        <f t="shared" si="0"/>
        <v>0.51020408163265307</v>
      </c>
      <c r="D10" s="18">
        <v>2.37</v>
      </c>
      <c r="E10" s="5">
        <f t="shared" si="1"/>
        <v>2.2087604846225538E-2</v>
      </c>
      <c r="F10" s="18">
        <v>589.79999999999995</v>
      </c>
      <c r="G10" s="5">
        <f t="shared" si="2"/>
        <v>0.83234546994072811</v>
      </c>
      <c r="H10" s="5">
        <v>1145.4000000000001</v>
      </c>
      <c r="I10" s="5">
        <f t="shared" si="3"/>
        <v>0.81130471738206555</v>
      </c>
      <c r="J10" s="5">
        <v>4912.3999999999996</v>
      </c>
      <c r="K10" s="5">
        <f t="shared" si="4"/>
        <v>1.6691811077132177</v>
      </c>
      <c r="L10" s="5">
        <f t="shared" si="23"/>
        <v>296.08499999999998</v>
      </c>
      <c r="M10" s="5">
        <f t="shared" si="5"/>
        <v>0.72578747395514154</v>
      </c>
      <c r="N10" s="9">
        <v>1550</v>
      </c>
      <c r="O10" s="5">
        <f t="shared" si="6"/>
        <v>0.21203830369357046</v>
      </c>
      <c r="P10" s="8">
        <v>40.078000000000003</v>
      </c>
      <c r="Q10" s="5">
        <f t="shared" si="7"/>
        <v>0.33761266953078939</v>
      </c>
      <c r="R10" s="9">
        <v>194</v>
      </c>
      <c r="S10" s="5">
        <f t="shared" si="8"/>
        <v>1.3379310344827586</v>
      </c>
      <c r="T10" s="9">
        <v>174</v>
      </c>
      <c r="U10" s="5">
        <f t="shared" si="9"/>
        <v>1.2340425531914894</v>
      </c>
      <c r="V10" s="8">
        <v>1</v>
      </c>
      <c r="W10" s="5">
        <f t="shared" si="10"/>
        <v>0.84745762711864414</v>
      </c>
      <c r="X10" s="7">
        <f t="shared" si="11"/>
        <v>0.94509741304221395</v>
      </c>
      <c r="Y10" s="7">
        <f t="shared" si="12"/>
        <v>1.1080928509283681</v>
      </c>
      <c r="Z10" s="7">
        <f t="shared" si="13"/>
        <v>0.87062522433593659</v>
      </c>
      <c r="AA10" s="7">
        <f t="shared" si="14"/>
        <v>0.82639991631442267</v>
      </c>
      <c r="AB10" s="5">
        <f t="shared" si="15"/>
        <v>1.6869565217391305</v>
      </c>
      <c r="AC10" s="5">
        <f t="shared" si="16"/>
        <v>1.2875000000000001</v>
      </c>
      <c r="AD10" s="5">
        <f t="shared" si="17"/>
        <v>0.45454545454545453</v>
      </c>
      <c r="AE10" s="5">
        <f t="shared" si="18"/>
        <v>0.53124999999999989</v>
      </c>
      <c r="AF10" s="6">
        <v>2</v>
      </c>
      <c r="AG10" s="4">
        <f t="shared" si="24"/>
        <v>1</v>
      </c>
      <c r="AH10" s="2" t="s">
        <v>17</v>
      </c>
      <c r="AI10" s="26">
        <f>-1.853</f>
        <v>-1.853</v>
      </c>
      <c r="AJ10" s="22">
        <f t="shared" si="19"/>
        <v>3.7283702213279679</v>
      </c>
      <c r="AK10" s="22">
        <v>-2.1835926166666666</v>
      </c>
      <c r="AL10" s="22">
        <f t="shared" si="20"/>
        <v>3.7396688074441973</v>
      </c>
      <c r="AM10" s="21">
        <v>631</v>
      </c>
      <c r="AN10" s="22">
        <f t="shared" si="21"/>
        <v>2.9078341013824884</v>
      </c>
      <c r="AO10" s="20">
        <v>155</v>
      </c>
      <c r="AP10" s="22">
        <f t="shared" si="22"/>
        <v>0.53448275862068961</v>
      </c>
      <c r="AQ10" s="22">
        <v>3.9999999999985797E-2</v>
      </c>
      <c r="AR10" s="22">
        <v>0.309999999999997</v>
      </c>
      <c r="AS10" s="22">
        <v>-0.27000000000001101</v>
      </c>
      <c r="AT10" s="22">
        <v>-2.37692595</v>
      </c>
      <c r="AU10" s="22">
        <f t="shared" si="25"/>
        <v>4.0707757321459157</v>
      </c>
    </row>
    <row r="11" spans="1:47" x14ac:dyDescent="0.2">
      <c r="A11" s="2" t="s">
        <v>18</v>
      </c>
      <c r="B11" s="18">
        <v>1.81</v>
      </c>
      <c r="C11" s="5">
        <f t="shared" si="0"/>
        <v>0.92346938775510212</v>
      </c>
      <c r="D11" s="18">
        <v>28.9</v>
      </c>
      <c r="E11" s="5">
        <f t="shared" si="1"/>
        <v>0.26933830382106244</v>
      </c>
      <c r="F11" s="18">
        <v>578.79999999999995</v>
      </c>
      <c r="G11" s="5">
        <f t="shared" si="2"/>
        <v>0.8168219023426474</v>
      </c>
      <c r="H11" s="5">
        <v>1979.3</v>
      </c>
      <c r="I11" s="5">
        <f t="shared" si="3"/>
        <v>1.4019691174387308</v>
      </c>
      <c r="J11" s="5">
        <v>2963</v>
      </c>
      <c r="K11" s="5">
        <f t="shared" si="4"/>
        <v>1.0067957866123003</v>
      </c>
      <c r="L11" s="5">
        <f t="shared" si="23"/>
        <v>303.84999999999997</v>
      </c>
      <c r="M11" s="5">
        <f t="shared" si="5"/>
        <v>0.74482166932222083</v>
      </c>
      <c r="N11" s="9">
        <v>5904</v>
      </c>
      <c r="O11" s="5">
        <f t="shared" si="6"/>
        <v>0.80766073871409028</v>
      </c>
      <c r="P11" s="8">
        <v>69.722999999999999</v>
      </c>
      <c r="Q11" s="5">
        <f t="shared" si="7"/>
        <v>0.58733889310083398</v>
      </c>
      <c r="R11" s="9">
        <v>136</v>
      </c>
      <c r="S11" s="5">
        <f t="shared" si="8"/>
        <v>0.93793103448275861</v>
      </c>
      <c r="T11" s="9">
        <v>126</v>
      </c>
      <c r="U11" s="5">
        <f t="shared" si="9"/>
        <v>0.8936170212765957</v>
      </c>
      <c r="V11" s="8">
        <v>0.62</v>
      </c>
      <c r="W11" s="5">
        <f t="shared" si="10"/>
        <v>0.52542372881355937</v>
      </c>
      <c r="X11" s="7">
        <f t="shared" si="11"/>
        <v>1.1634864566934029</v>
      </c>
      <c r="Y11" s="7">
        <f t="shared" si="12"/>
        <v>1.1241739589843003</v>
      </c>
      <c r="Z11" s="7">
        <f t="shared" si="13"/>
        <v>0.98794351697694927</v>
      </c>
      <c r="AA11" s="7">
        <f t="shared" si="14"/>
        <v>0.8324993554182657</v>
      </c>
      <c r="AB11" s="5">
        <f t="shared" si="15"/>
        <v>1.182608695652174</v>
      </c>
      <c r="AC11" s="5">
        <f t="shared" si="16"/>
        <v>1.2559782608695653</v>
      </c>
      <c r="AD11" s="5">
        <f t="shared" si="17"/>
        <v>0.2818181818181818</v>
      </c>
      <c r="AE11" s="5">
        <f t="shared" si="18"/>
        <v>0.52045454545454539</v>
      </c>
      <c r="AF11" s="6">
        <v>3</v>
      </c>
      <c r="AG11" s="4">
        <f t="shared" si="24"/>
        <v>1.5</v>
      </c>
      <c r="AH11" s="2" t="s">
        <v>18</v>
      </c>
      <c r="AI11" s="26">
        <f>-0.565</f>
        <v>-0.56499999999999995</v>
      </c>
      <c r="AJ11" s="22">
        <f t="shared" si="19"/>
        <v>1.1368209255533199</v>
      </c>
      <c r="AK11" s="22">
        <v>-0.85307924999999984</v>
      </c>
      <c r="AL11" s="22">
        <f t="shared" si="20"/>
        <v>1.4610023120397326</v>
      </c>
      <c r="AM11" s="21">
        <v>371</v>
      </c>
      <c r="AN11" s="22">
        <f t="shared" si="21"/>
        <v>1.7096774193548387</v>
      </c>
      <c r="AO11" s="20">
        <v>256</v>
      </c>
      <c r="AP11" s="22">
        <f t="shared" si="22"/>
        <v>0.88275862068965516</v>
      </c>
      <c r="AQ11" s="22">
        <v>0.93499999999999694</v>
      </c>
      <c r="AR11" s="22">
        <v>0.34000000000000102</v>
      </c>
      <c r="AS11" s="22">
        <v>0.59499999999999498</v>
      </c>
      <c r="AT11" s="22">
        <v>-1.0705792499999998</v>
      </c>
      <c r="AU11" s="22">
        <f t="shared" si="25"/>
        <v>1.8334976023291656</v>
      </c>
    </row>
    <row r="12" spans="1:47" x14ac:dyDescent="0.2">
      <c r="A12" s="2" t="s">
        <v>19</v>
      </c>
      <c r="B12" s="18">
        <v>1.78</v>
      </c>
      <c r="C12" s="5">
        <f t="shared" si="0"/>
        <v>0.90816326530612246</v>
      </c>
      <c r="D12" s="18">
        <v>28.9</v>
      </c>
      <c r="E12" s="5">
        <f t="shared" si="1"/>
        <v>0.26933830382106244</v>
      </c>
      <c r="F12" s="18">
        <v>558.29999999999995</v>
      </c>
      <c r="G12" s="5">
        <f t="shared" si="2"/>
        <v>0.78789161727349699</v>
      </c>
      <c r="H12" s="5">
        <v>1820.7</v>
      </c>
      <c r="I12" s="5">
        <f t="shared" si="3"/>
        <v>1.2896302592435189</v>
      </c>
      <c r="J12" s="5">
        <v>2704</v>
      </c>
      <c r="K12" s="5">
        <f t="shared" si="4"/>
        <v>0.91879034998301057</v>
      </c>
      <c r="L12" s="5">
        <f t="shared" si="23"/>
        <v>293.59999999999997</v>
      </c>
      <c r="M12" s="5">
        <f t="shared" si="5"/>
        <v>0.71969604118151731</v>
      </c>
      <c r="N12" s="9">
        <v>7310</v>
      </c>
      <c r="O12" s="5">
        <f t="shared" si="6"/>
        <v>1</v>
      </c>
      <c r="P12" s="8">
        <v>114.818</v>
      </c>
      <c r="Q12" s="5">
        <f t="shared" si="7"/>
        <v>0.96721421952657738</v>
      </c>
      <c r="R12" s="9">
        <v>156</v>
      </c>
      <c r="S12" s="5">
        <f t="shared" si="8"/>
        <v>1.0758620689655172</v>
      </c>
      <c r="T12" s="9">
        <v>144</v>
      </c>
      <c r="U12" s="5">
        <f t="shared" si="9"/>
        <v>1.0212765957446808</v>
      </c>
      <c r="V12" s="8">
        <v>0.8</v>
      </c>
      <c r="W12" s="5">
        <f t="shared" si="10"/>
        <v>0.67796610169491534</v>
      </c>
      <c r="X12" s="7">
        <f t="shared" si="11"/>
        <v>1.0776202975278379</v>
      </c>
      <c r="Y12" s="7">
        <f t="shared" si="12"/>
        <v>1.1185762872328873</v>
      </c>
      <c r="Z12" s="7">
        <f t="shared" si="13"/>
        <v>0.92866690595833234</v>
      </c>
      <c r="AA12" s="7">
        <f t="shared" si="14"/>
        <v>0.82959896311322789</v>
      </c>
      <c r="AB12" s="5">
        <f t="shared" si="15"/>
        <v>1.3565217391304347</v>
      </c>
      <c r="AC12" s="5">
        <f t="shared" si="16"/>
        <v>1.2668478260869565</v>
      </c>
      <c r="AD12" s="5">
        <f t="shared" si="17"/>
        <v>0.36363636363636365</v>
      </c>
      <c r="AE12" s="5">
        <f t="shared" si="18"/>
        <v>0.52556818181818177</v>
      </c>
      <c r="AF12" s="6">
        <v>3</v>
      </c>
      <c r="AG12" s="4">
        <f t="shared" si="24"/>
        <v>1.5</v>
      </c>
      <c r="AH12" s="2" t="s">
        <v>19</v>
      </c>
      <c r="AI12" s="26">
        <f>-0.5</f>
        <v>-0.5</v>
      </c>
      <c r="AJ12" s="22">
        <f t="shared" si="19"/>
        <v>1.0060362173038229</v>
      </c>
      <c r="AK12" s="22">
        <v>-0.92617403749999994</v>
      </c>
      <c r="AL12" s="22">
        <f t="shared" si="20"/>
        <v>1.586186054975167</v>
      </c>
      <c r="AM12" s="21">
        <v>233</v>
      </c>
      <c r="AN12" s="22">
        <f t="shared" si="21"/>
        <v>1.0737327188940091</v>
      </c>
      <c r="AO12" s="20">
        <v>230</v>
      </c>
      <c r="AP12" s="22">
        <f t="shared" si="22"/>
        <v>0.7931034482758621</v>
      </c>
      <c r="AQ12" s="22">
        <v>0.489999999999994</v>
      </c>
      <c r="AR12" s="22">
        <v>8.99999999999926E-2</v>
      </c>
      <c r="AS12" s="22">
        <v>0.40000000000000202</v>
      </c>
      <c r="AT12" s="22">
        <v>-1.1436740374999999</v>
      </c>
      <c r="AU12" s="22">
        <f t="shared" si="25"/>
        <v>1.9586813452645999</v>
      </c>
    </row>
    <row r="13" spans="1:47" x14ac:dyDescent="0.2">
      <c r="A13" s="2" t="s">
        <v>20</v>
      </c>
      <c r="B13" s="18">
        <v>1.55</v>
      </c>
      <c r="C13" s="5">
        <f t="shared" si="0"/>
        <v>0.79081632653061229</v>
      </c>
      <c r="D13" s="5">
        <v>-50</v>
      </c>
      <c r="E13" s="5">
        <f t="shared" si="1"/>
        <v>-0.46598322460391428</v>
      </c>
      <c r="F13" s="18">
        <v>717.3</v>
      </c>
      <c r="G13" s="5">
        <f t="shared" si="2"/>
        <v>1.0122777307366637</v>
      </c>
      <c r="H13" s="5">
        <v>1509</v>
      </c>
      <c r="I13" s="5">
        <f t="shared" si="3"/>
        <v>1.0688482787930302</v>
      </c>
      <c r="J13" s="5">
        <v>3248</v>
      </c>
      <c r="K13" s="5">
        <f t="shared" si="4"/>
        <v>1.1036357458375807</v>
      </c>
      <c r="L13" s="5">
        <f t="shared" si="23"/>
        <v>333.65</v>
      </c>
      <c r="M13" s="5">
        <f t="shared" si="5"/>
        <v>0.81786983698982718</v>
      </c>
      <c r="N13" s="9">
        <v>7470</v>
      </c>
      <c r="O13" s="5">
        <f t="shared" si="6"/>
        <v>1.0218878248974008</v>
      </c>
      <c r="P13" s="8">
        <v>54.938000000000002</v>
      </c>
      <c r="Q13" s="5">
        <f t="shared" si="7"/>
        <v>0.46279167719652942</v>
      </c>
      <c r="R13" s="9">
        <v>161</v>
      </c>
      <c r="S13" s="5">
        <f t="shared" si="8"/>
        <v>1.1103448275862069</v>
      </c>
      <c r="T13" s="9">
        <v>139</v>
      </c>
      <c r="U13" s="5">
        <f t="shared" si="9"/>
        <v>0.98581560283687941</v>
      </c>
      <c r="V13" s="3">
        <v>0.83</v>
      </c>
      <c r="W13" s="5">
        <f t="shared" si="10"/>
        <v>0.70338983050847459</v>
      </c>
      <c r="X13" s="7">
        <f t="shared" si="11"/>
        <v>1.0580981906885656</v>
      </c>
      <c r="Y13" s="7">
        <f t="shared" si="12"/>
        <v>1.1171855687303835</v>
      </c>
      <c r="Z13" s="7">
        <f t="shared" si="13"/>
        <v>0.91947218411716081</v>
      </c>
      <c r="AA13" s="7">
        <f t="shared" si="14"/>
        <v>0.82911752808612516</v>
      </c>
      <c r="AB13" s="5">
        <f t="shared" si="15"/>
        <v>1.4</v>
      </c>
      <c r="AC13" s="5">
        <f t="shared" si="16"/>
        <v>1.2695652173913043</v>
      </c>
      <c r="AD13" s="5">
        <f t="shared" si="17"/>
        <v>0.3772727272727272</v>
      </c>
      <c r="AE13" s="5">
        <f t="shared" si="18"/>
        <v>0.52642045454545439</v>
      </c>
      <c r="AF13" s="6">
        <v>2</v>
      </c>
      <c r="AG13" s="4">
        <f t="shared" si="24"/>
        <v>1</v>
      </c>
      <c r="AH13" s="2" t="s">
        <v>20</v>
      </c>
      <c r="AI13" s="26">
        <v>-0.55300000000000005</v>
      </c>
      <c r="AJ13" s="22">
        <f t="shared" si="19"/>
        <v>1.1126760563380282</v>
      </c>
      <c r="AK13" s="22">
        <v>-1.512238666666667</v>
      </c>
      <c r="AL13" s="22">
        <f t="shared" si="20"/>
        <v>2.5898932465604849</v>
      </c>
      <c r="AM13" s="21">
        <v>479</v>
      </c>
      <c r="AN13" s="22">
        <f t="shared" si="21"/>
        <v>2.2073732718894008</v>
      </c>
      <c r="AO13" s="20">
        <v>220</v>
      </c>
      <c r="AP13" s="22">
        <f t="shared" si="22"/>
        <v>0.75862068965517238</v>
      </c>
      <c r="AQ13" s="22">
        <v>0.16999999999999399</v>
      </c>
      <c r="AR13" s="22">
        <v>0.47999999999996901</v>
      </c>
      <c r="AS13" s="22">
        <v>-0.30999999999997502</v>
      </c>
      <c r="AT13" s="22">
        <v>-1.7055720000000003</v>
      </c>
      <c r="AU13" s="22">
        <f t="shared" si="25"/>
        <v>2.9210001712622029</v>
      </c>
    </row>
    <row r="14" spans="1:47" x14ac:dyDescent="0.2">
      <c r="A14" s="2" t="s">
        <v>21</v>
      </c>
      <c r="B14" s="18">
        <v>1.6</v>
      </c>
      <c r="C14" s="5">
        <f t="shared" si="0"/>
        <v>0.81632653061224492</v>
      </c>
      <c r="D14" s="18">
        <v>86.1</v>
      </c>
      <c r="E14" s="5">
        <f t="shared" si="1"/>
        <v>0.80242311276794032</v>
      </c>
      <c r="F14" s="18">
        <v>652.1</v>
      </c>
      <c r="G14" s="5">
        <f t="shared" si="2"/>
        <v>0.92026531188258542</v>
      </c>
      <c r="H14" s="5">
        <v>1380</v>
      </c>
      <c r="I14" s="5">
        <f t="shared" si="3"/>
        <v>0.97747556311092221</v>
      </c>
      <c r="J14" s="5">
        <v>2416</v>
      </c>
      <c r="K14" s="5">
        <f t="shared" si="4"/>
        <v>0.82093102276588514</v>
      </c>
      <c r="L14" s="5">
        <f t="shared" si="23"/>
        <v>369.1</v>
      </c>
      <c r="M14" s="5">
        <f t="shared" si="5"/>
        <v>0.90476774114474823</v>
      </c>
      <c r="N14" s="9">
        <v>8570</v>
      </c>
      <c r="O14" s="5">
        <f t="shared" si="6"/>
        <v>1.1723666210670314</v>
      </c>
      <c r="P14" s="8">
        <v>92.906000000000006</v>
      </c>
      <c r="Q14" s="5">
        <f t="shared" si="7"/>
        <v>0.78262993850560203</v>
      </c>
      <c r="R14" s="9">
        <v>198</v>
      </c>
      <c r="S14" s="5">
        <f t="shared" si="8"/>
        <v>1.3655172413793104</v>
      </c>
      <c r="T14" s="9">
        <v>137</v>
      </c>
      <c r="U14" s="5">
        <f t="shared" si="9"/>
        <v>0.97163120567375882</v>
      </c>
      <c r="V14" s="3">
        <v>0.64</v>
      </c>
      <c r="W14" s="5">
        <f t="shared" si="10"/>
        <v>0.5423728813559322</v>
      </c>
      <c r="X14" s="7">
        <f t="shared" si="11"/>
        <v>0.93301949083081182</v>
      </c>
      <c r="Y14" s="7">
        <f t="shared" si="12"/>
        <v>1.1070007510402249</v>
      </c>
      <c r="Z14" s="7">
        <f t="shared" si="13"/>
        <v>0.98098616826584406</v>
      </c>
      <c r="AA14" s="7">
        <f t="shared" si="14"/>
        <v>0.83217608849709424</v>
      </c>
      <c r="AB14" s="5">
        <f t="shared" si="15"/>
        <v>1.7217391304347827</v>
      </c>
      <c r="AC14" s="5">
        <f t="shared" si="16"/>
        <v>1.2896739130434782</v>
      </c>
      <c r="AD14" s="5">
        <f t="shared" si="17"/>
        <v>0.29090909090909089</v>
      </c>
      <c r="AE14" s="5">
        <f t="shared" si="18"/>
        <v>0.52102272727272725</v>
      </c>
      <c r="AF14" s="6">
        <v>5</v>
      </c>
      <c r="AG14" s="4">
        <f t="shared" si="24"/>
        <v>2.5</v>
      </c>
      <c r="AH14" s="2" t="s">
        <v>21</v>
      </c>
      <c r="AI14" s="26">
        <v>-0.55700000000000005</v>
      </c>
      <c r="AJ14" s="22">
        <f t="shared" si="19"/>
        <v>1.1207243460764589</v>
      </c>
      <c r="AK14" s="22">
        <v>-0.92801425000000037</v>
      </c>
      <c r="AL14" s="22">
        <f t="shared" si="20"/>
        <v>1.5893376434320952</v>
      </c>
      <c r="AM14" s="21">
        <v>265</v>
      </c>
      <c r="AN14" s="22">
        <f t="shared" si="21"/>
        <v>1.2211981566820276</v>
      </c>
      <c r="AO14" s="20">
        <v>690</v>
      </c>
      <c r="AP14" s="22">
        <f t="shared" si="22"/>
        <v>2.3793103448275863</v>
      </c>
      <c r="AQ14" s="22">
        <v>0.72999999999998899</v>
      </c>
      <c r="AR14" s="22">
        <v>0.42999999999998001</v>
      </c>
      <c r="AS14" s="22">
        <v>0.30000000000000898</v>
      </c>
      <c r="AT14" s="22">
        <v>-1.1696809166666668</v>
      </c>
      <c r="AU14" s="22">
        <f t="shared" si="25"/>
        <v>2.0032212993092426</v>
      </c>
    </row>
    <row r="15" spans="1:47" x14ac:dyDescent="0.2">
      <c r="A15" s="2" t="s">
        <v>22</v>
      </c>
      <c r="B15" s="18">
        <v>2.16</v>
      </c>
      <c r="C15" s="5">
        <f t="shared" si="0"/>
        <v>1.1020408163265307</v>
      </c>
      <c r="D15" s="18">
        <v>71.900000000000006</v>
      </c>
      <c r="E15" s="5">
        <f t="shared" si="1"/>
        <v>0.67008387698042882</v>
      </c>
      <c r="F15" s="18">
        <v>684.3</v>
      </c>
      <c r="G15" s="5">
        <f t="shared" si="2"/>
        <v>0.96570702794242158</v>
      </c>
      <c r="H15" s="5">
        <v>1560</v>
      </c>
      <c r="I15" s="5">
        <f t="shared" si="3"/>
        <v>1.1049723756906078</v>
      </c>
      <c r="J15" s="5">
        <v>2618</v>
      </c>
      <c r="K15" s="5">
        <f t="shared" si="4"/>
        <v>0.88956846755011898</v>
      </c>
      <c r="L15" s="5">
        <f t="shared" si="23"/>
        <v>378.09999999999997</v>
      </c>
      <c r="M15" s="5">
        <f t="shared" si="5"/>
        <v>0.92682926829268286</v>
      </c>
      <c r="N15" s="9">
        <v>10280</v>
      </c>
      <c r="O15" s="5">
        <f t="shared" si="6"/>
        <v>1.4062927496580027</v>
      </c>
      <c r="P15" s="8">
        <v>95.95</v>
      </c>
      <c r="Q15" s="5">
        <f t="shared" si="7"/>
        <v>0.80827226012972797</v>
      </c>
      <c r="R15" s="9">
        <v>190</v>
      </c>
      <c r="S15" s="5">
        <f t="shared" si="8"/>
        <v>1.3103448275862069</v>
      </c>
      <c r="T15" s="9">
        <v>145</v>
      </c>
      <c r="U15" s="5">
        <f t="shared" si="9"/>
        <v>1.0283687943262412</v>
      </c>
      <c r="V15" s="3">
        <v>0.79</v>
      </c>
      <c r="W15" s="5">
        <f t="shared" si="10"/>
        <v>0.66949152542372892</v>
      </c>
      <c r="X15" s="7">
        <f t="shared" si="11"/>
        <v>0.95749213321325943</v>
      </c>
      <c r="Y15" s="7">
        <f t="shared" si="12"/>
        <v>1.1091871077436037</v>
      </c>
      <c r="Z15" s="7">
        <f t="shared" si="13"/>
        <v>0.93177281534280831</v>
      </c>
      <c r="AA15" s="7">
        <f t="shared" si="14"/>
        <v>0.8297595657240282</v>
      </c>
      <c r="AB15" s="5">
        <f t="shared" si="15"/>
        <v>1.6521739130434783</v>
      </c>
      <c r="AC15" s="5">
        <f t="shared" si="16"/>
        <v>1.2853260869565217</v>
      </c>
      <c r="AD15" s="5">
        <f t="shared" si="17"/>
        <v>0.35909090909090907</v>
      </c>
      <c r="AE15" s="5">
        <f t="shared" si="18"/>
        <v>0.52528409090909078</v>
      </c>
      <c r="AF15" s="6">
        <v>6</v>
      </c>
      <c r="AG15" s="4">
        <f t="shared" si="24"/>
        <v>3</v>
      </c>
      <c r="AH15" s="2" t="s">
        <v>22</v>
      </c>
      <c r="AI15" s="26">
        <v>-0.32800000000000001</v>
      </c>
      <c r="AJ15" s="22">
        <f t="shared" si="19"/>
        <v>0.65995975855130784</v>
      </c>
      <c r="AK15" s="22">
        <v>-0.84764820000000007</v>
      </c>
      <c r="AL15" s="22">
        <f t="shared" si="20"/>
        <v>1.4517009761945541</v>
      </c>
      <c r="AM15" s="21">
        <v>251</v>
      </c>
      <c r="AN15" s="22">
        <f t="shared" si="21"/>
        <v>1.1566820276497696</v>
      </c>
      <c r="AO15" s="20">
        <v>600</v>
      </c>
      <c r="AP15" s="22">
        <f t="shared" si="22"/>
        <v>2.0689655172413794</v>
      </c>
      <c r="AQ15" s="22">
        <v>1.2189999999999701</v>
      </c>
      <c r="AR15" s="22">
        <v>0.75499999999996803</v>
      </c>
      <c r="AS15" s="22">
        <v>0.46400000000000702</v>
      </c>
      <c r="AT15" s="22">
        <v>-1.0796482000000001</v>
      </c>
      <c r="AU15" s="22">
        <f t="shared" si="25"/>
        <v>1.849029285836616</v>
      </c>
    </row>
    <row r="16" spans="1:47" x14ac:dyDescent="0.2">
      <c r="A16" s="2" t="s">
        <v>23</v>
      </c>
      <c r="B16" s="18">
        <v>1.65</v>
      </c>
      <c r="C16" s="5">
        <f t="shared" si="0"/>
        <v>0.84183673469387754</v>
      </c>
      <c r="D16" s="5">
        <v>-58</v>
      </c>
      <c r="E16" s="5">
        <f t="shared" si="1"/>
        <v>-0.54054054054054057</v>
      </c>
      <c r="F16" s="18">
        <v>906.4</v>
      </c>
      <c r="G16" s="5">
        <f t="shared" si="2"/>
        <v>1.2791419700818514</v>
      </c>
      <c r="H16" s="5">
        <v>1733.3</v>
      </c>
      <c r="I16" s="5">
        <f t="shared" si="3"/>
        <v>1.2277234735798273</v>
      </c>
      <c r="J16" s="5">
        <v>3833</v>
      </c>
      <c r="K16" s="5">
        <f t="shared" si="4"/>
        <v>1.3024125042473667</v>
      </c>
      <c r="L16" s="5">
        <f t="shared" si="23"/>
        <v>424.2</v>
      </c>
      <c r="M16" s="5">
        <f t="shared" si="5"/>
        <v>1.0398333129059933</v>
      </c>
      <c r="N16" s="9">
        <v>7140</v>
      </c>
      <c r="O16" s="5">
        <f t="shared" si="6"/>
        <v>0.97674418604651159</v>
      </c>
      <c r="P16" s="8">
        <v>65.38</v>
      </c>
      <c r="Q16" s="5">
        <f t="shared" si="7"/>
        <v>0.55075393816864626</v>
      </c>
      <c r="R16" s="9">
        <v>142</v>
      </c>
      <c r="S16" s="5">
        <f t="shared" si="8"/>
        <v>0.97931034482758617</v>
      </c>
      <c r="T16" s="9">
        <v>131</v>
      </c>
      <c r="U16" s="5">
        <f t="shared" si="9"/>
        <v>0.92907801418439717</v>
      </c>
      <c r="V16" s="3">
        <v>0.74</v>
      </c>
      <c r="W16" s="5">
        <f t="shared" si="10"/>
        <v>0.6271186440677966</v>
      </c>
      <c r="X16" s="7">
        <f t="shared" si="11"/>
        <v>1.1363233487550355</v>
      </c>
      <c r="Y16" s="7">
        <f t="shared" si="12"/>
        <v>1.1224887836876016</v>
      </c>
      <c r="Z16" s="7">
        <f t="shared" si="13"/>
        <v>0.94761929179421656</v>
      </c>
      <c r="AA16" s="7">
        <f t="shared" si="14"/>
        <v>0.83056351241671178</v>
      </c>
      <c r="AB16" s="5">
        <f t="shared" si="15"/>
        <v>1.2347826086956522</v>
      </c>
      <c r="AC16" s="5">
        <f t="shared" si="16"/>
        <v>1.2592391304347825</v>
      </c>
      <c r="AD16" s="5">
        <f t="shared" si="17"/>
        <v>0.33636363636363631</v>
      </c>
      <c r="AE16" s="5">
        <f t="shared" si="18"/>
        <v>0.52386363636363631</v>
      </c>
      <c r="AF16" s="6">
        <v>2</v>
      </c>
      <c r="AG16" s="4">
        <f t="shared" si="24"/>
        <v>1</v>
      </c>
      <c r="AH16" s="2" t="s">
        <v>23</v>
      </c>
      <c r="AI16" s="26">
        <v>-0.71</v>
      </c>
      <c r="AJ16" s="22">
        <f t="shared" si="19"/>
        <v>1.4285714285714286</v>
      </c>
      <c r="AK16" s="22">
        <v>-0.91993085000000008</v>
      </c>
      <c r="AL16" s="22">
        <f t="shared" si="20"/>
        <v>1.5754938345607126</v>
      </c>
      <c r="AM16" s="21">
        <v>388</v>
      </c>
      <c r="AN16" s="22">
        <f t="shared" si="21"/>
        <v>1.7880184331797235</v>
      </c>
      <c r="AO16" s="20">
        <v>119</v>
      </c>
      <c r="AP16" s="22">
        <f t="shared" si="22"/>
        <v>0.41034482758620688</v>
      </c>
      <c r="AQ16" s="22">
        <v>-0.13000000000002199</v>
      </c>
      <c r="AR16" s="22">
        <v>0.18999999999998099</v>
      </c>
      <c r="AS16" s="22">
        <v>-0.320000000000004</v>
      </c>
      <c r="AT16" s="22">
        <v>-1.1132641833333334</v>
      </c>
      <c r="AU16" s="22">
        <f t="shared" si="25"/>
        <v>1.906600759262431</v>
      </c>
    </row>
    <row r="17" spans="1:603" x14ac:dyDescent="0.2">
      <c r="A17" s="2" t="s">
        <v>24</v>
      </c>
      <c r="B17" s="5">
        <v>1.63</v>
      </c>
      <c r="C17" s="5">
        <f t="shared" si="0"/>
        <v>0.83163265306122447</v>
      </c>
      <c r="D17" s="18">
        <v>50.6</v>
      </c>
      <c r="E17" s="5">
        <f t="shared" si="1"/>
        <v>0.47157502329916123</v>
      </c>
      <c r="F17" s="18">
        <v>650.9</v>
      </c>
      <c r="G17" s="5">
        <f t="shared" si="2"/>
        <v>0.91857183178097657</v>
      </c>
      <c r="H17" s="5">
        <v>1414</v>
      </c>
      <c r="I17" s="5">
        <f t="shared" si="3"/>
        <v>1.001558294375974</v>
      </c>
      <c r="J17" s="5">
        <v>2830</v>
      </c>
      <c r="K17" s="5">
        <f t="shared" si="4"/>
        <v>0.96160380564050285</v>
      </c>
      <c r="L17" s="5">
        <f t="shared" si="23"/>
        <v>350.75</v>
      </c>
      <c r="M17" s="5">
        <f t="shared" si="5"/>
        <v>0.85978673857090337</v>
      </c>
      <c r="N17" s="9">
        <v>6110</v>
      </c>
      <c r="O17" s="5">
        <f t="shared" si="6"/>
        <v>0.83584131326949385</v>
      </c>
      <c r="P17" s="8">
        <v>50.941499999999998</v>
      </c>
      <c r="Q17" s="5">
        <f t="shared" si="7"/>
        <v>0.42912560020217339</v>
      </c>
      <c r="R17" s="9">
        <v>171</v>
      </c>
      <c r="S17" s="5">
        <f t="shared" si="8"/>
        <v>1.1793103448275861</v>
      </c>
      <c r="T17" s="9">
        <v>125</v>
      </c>
      <c r="U17" s="5">
        <f t="shared" si="9"/>
        <v>0.88652482269503541</v>
      </c>
      <c r="V17" s="3">
        <v>0.57999999999999996</v>
      </c>
      <c r="W17" s="5">
        <f t="shared" si="10"/>
        <v>0.49152542372881353</v>
      </c>
      <c r="X17" s="7">
        <f t="shared" si="11"/>
        <v>1.0211017504546998</v>
      </c>
      <c r="Y17" s="7">
        <f t="shared" si="12"/>
        <v>1.1144144804191682</v>
      </c>
      <c r="Z17" s="7">
        <f t="shared" si="13"/>
        <v>1.0021585316097112</v>
      </c>
      <c r="AA17" s="7">
        <f t="shared" si="14"/>
        <v>0.83314664330357724</v>
      </c>
      <c r="AB17" s="5">
        <f t="shared" si="15"/>
        <v>1.4869565217391305</v>
      </c>
      <c r="AC17" s="5">
        <f t="shared" si="16"/>
        <v>1.2749999999999999</v>
      </c>
      <c r="AD17" s="5">
        <f t="shared" si="17"/>
        <v>0.26363636363636361</v>
      </c>
      <c r="AE17" s="5">
        <f t="shared" si="18"/>
        <v>0.51931818181818168</v>
      </c>
      <c r="AF17" s="6">
        <v>4</v>
      </c>
      <c r="AG17" s="4">
        <f t="shared" si="24"/>
        <v>2</v>
      </c>
      <c r="AH17" s="2" t="s">
        <v>24</v>
      </c>
      <c r="AI17" s="23">
        <v>-0.51200000000000001</v>
      </c>
      <c r="AJ17" s="22">
        <f t="shared" si="19"/>
        <v>1.0301810865191148</v>
      </c>
      <c r="AK17" s="22">
        <v>-1.3880035000000004</v>
      </c>
      <c r="AL17" s="22">
        <f t="shared" si="20"/>
        <v>2.3771253639321808</v>
      </c>
      <c r="AM17" s="23">
        <v>489</v>
      </c>
      <c r="AN17" s="22">
        <f t="shared" si="21"/>
        <v>2.2534562211981566</v>
      </c>
      <c r="AO17" s="20">
        <v>453</v>
      </c>
      <c r="AP17" s="22">
        <f t="shared" si="22"/>
        <v>1.5620689655172413</v>
      </c>
      <c r="AQ17" s="22">
        <v>0.589999999999964</v>
      </c>
      <c r="AR17" s="22">
        <v>0.90999999999996894</v>
      </c>
      <c r="AS17" s="22">
        <v>-0.320000000000004</v>
      </c>
      <c r="AT17" s="22">
        <v>-1.6200035000000004</v>
      </c>
      <c r="AU17" s="22">
        <f t="shared" si="25"/>
        <v>2.7744536735742429</v>
      </c>
    </row>
    <row r="18" spans="1:603" x14ac:dyDescent="0.2">
      <c r="A18" s="2" t="s">
        <v>25</v>
      </c>
      <c r="B18" s="5">
        <v>1.66</v>
      </c>
      <c r="C18" s="5">
        <f t="shared" si="0"/>
        <v>0.84693877551020402</v>
      </c>
      <c r="D18" s="18">
        <v>64.3</v>
      </c>
      <c r="E18" s="5">
        <f t="shared" si="1"/>
        <v>0.59925442684063368</v>
      </c>
      <c r="F18" s="18">
        <v>652.9</v>
      </c>
      <c r="G18" s="5">
        <f t="shared" si="2"/>
        <v>0.92139429861699118</v>
      </c>
      <c r="H18" s="5">
        <v>1590.6</v>
      </c>
      <c r="I18" s="5">
        <f t="shared" si="3"/>
        <v>1.1266468338291542</v>
      </c>
      <c r="J18" s="5">
        <v>2987</v>
      </c>
      <c r="K18" s="5">
        <f t="shared" si="4"/>
        <v>1.0149507305470609</v>
      </c>
      <c r="L18" s="5">
        <f t="shared" si="23"/>
        <v>358.59999999999997</v>
      </c>
      <c r="M18" s="5">
        <f t="shared" si="5"/>
        <v>0.8790292928054908</v>
      </c>
      <c r="N18" s="9">
        <v>7190</v>
      </c>
      <c r="O18" s="5">
        <f t="shared" si="6"/>
        <v>0.98358413132694933</v>
      </c>
      <c r="P18" s="8">
        <v>51.996000000000002</v>
      </c>
      <c r="Q18" s="5">
        <f t="shared" si="7"/>
        <v>0.43800859236795558</v>
      </c>
      <c r="R18" s="9">
        <v>166</v>
      </c>
      <c r="S18" s="5">
        <f t="shared" si="8"/>
        <v>1.1448275862068966</v>
      </c>
      <c r="T18" s="9">
        <v>127</v>
      </c>
      <c r="U18" s="5">
        <f t="shared" si="9"/>
        <v>0.900709219858156</v>
      </c>
      <c r="V18" s="3">
        <v>0.61499999999999999</v>
      </c>
      <c r="W18" s="5">
        <f t="shared" si="10"/>
        <v>0.52118644067796616</v>
      </c>
      <c r="X18" s="7">
        <f t="shared" si="11"/>
        <v>1.0392708207474879</v>
      </c>
      <c r="Y18" s="7">
        <f t="shared" si="12"/>
        <v>1.1157983040759727</v>
      </c>
      <c r="Z18" s="7">
        <f t="shared" si="13"/>
        <v>0.98969830119893321</v>
      </c>
      <c r="AA18" s="7">
        <f t="shared" si="14"/>
        <v>0.83258021139492921</v>
      </c>
      <c r="AB18" s="5">
        <f t="shared" si="15"/>
        <v>1.4434782608695653</v>
      </c>
      <c r="AC18" s="5">
        <f t="shared" si="16"/>
        <v>1.2722826086956522</v>
      </c>
      <c r="AD18" s="5">
        <f t="shared" si="17"/>
        <v>0.27954545454545454</v>
      </c>
      <c r="AE18" s="5">
        <f t="shared" si="18"/>
        <v>0.52031249999999984</v>
      </c>
      <c r="AF18" s="6">
        <v>3</v>
      </c>
      <c r="AG18" s="4">
        <f t="shared" si="24"/>
        <v>1.5</v>
      </c>
      <c r="AH18" s="2" t="s">
        <v>25</v>
      </c>
      <c r="AI18" s="23">
        <v>-0.51800000000000002</v>
      </c>
      <c r="AJ18" s="22">
        <f t="shared" si="19"/>
        <v>1.0422535211267605</v>
      </c>
      <c r="AK18" s="22">
        <v>-1.2678532500000004</v>
      </c>
      <c r="AL18" s="22">
        <f t="shared" si="20"/>
        <v>2.171353399554719</v>
      </c>
      <c r="AM18" s="23">
        <v>448</v>
      </c>
      <c r="AN18" s="22">
        <f t="shared" si="21"/>
        <v>2.064516129032258</v>
      </c>
      <c r="AO18" s="20">
        <v>339</v>
      </c>
      <c r="AP18" s="22">
        <f t="shared" si="22"/>
        <v>1.1689655172413793</v>
      </c>
      <c r="AQ18" s="22">
        <v>7.6999999999994601E-2</v>
      </c>
      <c r="AR18" s="22">
        <v>0.37699999999995099</v>
      </c>
      <c r="AS18" s="22">
        <v>-0.29999999999995602</v>
      </c>
      <c r="AT18" s="22">
        <v>-1.4853532500000006</v>
      </c>
      <c r="AU18" s="22">
        <f t="shared" si="25"/>
        <v>2.5438486898441526</v>
      </c>
    </row>
    <row r="19" spans="1:603" x14ac:dyDescent="0.2">
      <c r="A19" s="2" t="s">
        <v>26</v>
      </c>
      <c r="B19" s="5">
        <v>1.9</v>
      </c>
      <c r="C19" s="5">
        <f t="shared" si="0"/>
        <v>0.96938775510204078</v>
      </c>
      <c r="D19" s="18">
        <v>118.4</v>
      </c>
      <c r="E19" s="5">
        <f t="shared" si="1"/>
        <v>1.103448275862069</v>
      </c>
      <c r="F19" s="18">
        <v>745.5</v>
      </c>
      <c r="G19" s="5">
        <f t="shared" si="2"/>
        <v>1.0520745131244706</v>
      </c>
      <c r="H19" s="5">
        <v>1957.9</v>
      </c>
      <c r="I19" s="5">
        <f t="shared" si="3"/>
        <v>1.386811163054257</v>
      </c>
      <c r="J19" s="5">
        <v>3555</v>
      </c>
      <c r="K19" s="5">
        <f t="shared" si="4"/>
        <v>1.2079510703363914</v>
      </c>
      <c r="L19" s="5">
        <f t="shared" si="23"/>
        <v>431.95</v>
      </c>
      <c r="M19" s="5">
        <f t="shared" si="5"/>
        <v>1.0588307390611595</v>
      </c>
      <c r="N19" s="9">
        <v>8960</v>
      </c>
      <c r="O19" s="5">
        <f t="shared" si="6"/>
        <v>1.2257181942544459</v>
      </c>
      <c r="P19" s="8">
        <v>63.545999999999999</v>
      </c>
      <c r="Q19" s="5">
        <f t="shared" si="7"/>
        <v>0.53530452362901193</v>
      </c>
      <c r="R19" s="9">
        <v>145</v>
      </c>
      <c r="S19" s="5">
        <f t="shared" si="8"/>
        <v>1</v>
      </c>
      <c r="T19" s="9">
        <v>138</v>
      </c>
      <c r="U19" s="5">
        <f t="shared" si="9"/>
        <v>0.97872340425531912</v>
      </c>
      <c r="V19" s="3">
        <v>0.73</v>
      </c>
      <c r="W19" s="5">
        <f t="shared" si="10"/>
        <v>0.61864406779661019</v>
      </c>
      <c r="X19" s="7">
        <f t="shared" si="11"/>
        <v>1.1232119255001696</v>
      </c>
      <c r="Y19" s="7">
        <f t="shared" si="12"/>
        <v>1.1216480892219276</v>
      </c>
      <c r="Z19" s="7">
        <f t="shared" si="13"/>
        <v>0.9508534873293506</v>
      </c>
      <c r="AA19" s="7">
        <f t="shared" si="14"/>
        <v>0.83072448873632032</v>
      </c>
      <c r="AB19" s="5">
        <f t="shared" si="15"/>
        <v>1.2608695652173914</v>
      </c>
      <c r="AC19" s="5">
        <f t="shared" si="16"/>
        <v>1.2608695652173914</v>
      </c>
      <c r="AD19" s="5">
        <f t="shared" si="17"/>
        <v>0.33181818181818179</v>
      </c>
      <c r="AE19" s="5">
        <f t="shared" si="18"/>
        <v>0.52357954545454544</v>
      </c>
      <c r="AF19" s="6">
        <v>2</v>
      </c>
      <c r="AG19" s="4">
        <f t="shared" si="24"/>
        <v>1</v>
      </c>
      <c r="AH19" s="2" t="s">
        <v>26</v>
      </c>
      <c r="AI19" s="23">
        <v>-0.247</v>
      </c>
      <c r="AJ19" s="22">
        <f t="shared" si="19"/>
        <v>0.49698189134808851</v>
      </c>
      <c r="AK19" s="22">
        <v>-0.76629399999999992</v>
      </c>
      <c r="AL19" s="22">
        <f t="shared" si="20"/>
        <v>1.3123719815036821</v>
      </c>
      <c r="AM19" s="23">
        <v>384.4</v>
      </c>
      <c r="AN19" s="22">
        <f t="shared" si="21"/>
        <v>1.7714285714285714</v>
      </c>
      <c r="AO19" s="20">
        <v>300</v>
      </c>
      <c r="AP19" s="22">
        <f t="shared" si="22"/>
        <v>1.0344827586206897</v>
      </c>
      <c r="AQ19" s="22">
        <v>0.47999999999996901</v>
      </c>
      <c r="AR19" s="22">
        <v>0.67599999999999105</v>
      </c>
      <c r="AS19" s="22">
        <v>-0.622999999999992</v>
      </c>
      <c r="AT19" s="22">
        <v>-0.95962733333333328</v>
      </c>
      <c r="AU19" s="22">
        <f t="shared" si="25"/>
        <v>1.6434789062054005</v>
      </c>
    </row>
    <row r="20" spans="1:603" x14ac:dyDescent="0.2">
      <c r="A20" s="2" t="s">
        <v>31</v>
      </c>
      <c r="B20" s="18">
        <v>2.36</v>
      </c>
      <c r="C20" s="5">
        <f t="shared" si="0"/>
        <v>1.2040816326530612</v>
      </c>
      <c r="D20" s="18">
        <v>78.599999999999994</v>
      </c>
      <c r="E20" s="5">
        <f t="shared" si="1"/>
        <v>0.73252562907735319</v>
      </c>
      <c r="F20" s="18">
        <v>770</v>
      </c>
      <c r="G20" s="5">
        <f t="shared" si="2"/>
        <v>1.0866497318656505</v>
      </c>
      <c r="H20" s="5">
        <v>1700</v>
      </c>
      <c r="I20" s="5">
        <f t="shared" si="3"/>
        <v>1.2041365632525853</v>
      </c>
      <c r="J20" s="5">
        <v>2510</v>
      </c>
      <c r="K20" s="5">
        <f t="shared" si="4"/>
        <v>0.85287121984369696</v>
      </c>
      <c r="L20" s="5">
        <f t="shared" si="23"/>
        <v>424.3</v>
      </c>
      <c r="M20" s="5">
        <f t="shared" si="5"/>
        <v>1.0400784409854149</v>
      </c>
      <c r="N20" s="9">
        <v>19250</v>
      </c>
      <c r="O20" s="5">
        <f t="shared" si="6"/>
        <v>2.6333789329685362</v>
      </c>
      <c r="P20" s="8">
        <v>183.84</v>
      </c>
      <c r="Q20" s="5">
        <f t="shared" si="7"/>
        <v>1.5486479656305283</v>
      </c>
      <c r="R20" s="9">
        <v>193</v>
      </c>
      <c r="S20" s="5">
        <f t="shared" si="8"/>
        <v>1.3310344827586207</v>
      </c>
      <c r="T20" s="9">
        <v>146</v>
      </c>
      <c r="U20" s="5">
        <f t="shared" si="9"/>
        <v>1.0354609929078014</v>
      </c>
      <c r="V20" s="8">
        <v>0.6</v>
      </c>
      <c r="W20" s="5">
        <f t="shared" si="10"/>
        <v>0.50847457627118642</v>
      </c>
      <c r="X20" s="7">
        <f t="shared" si="11"/>
        <v>0.94816591113650683</v>
      </c>
      <c r="Y20" s="7">
        <f t="shared" si="12"/>
        <v>1.1083662126708382</v>
      </c>
      <c r="Z20" s="7">
        <f t="shared" si="13"/>
        <v>0.99500025638392753</v>
      </c>
      <c r="AA20" s="7">
        <f t="shared" si="14"/>
        <v>0.83282287358941698</v>
      </c>
      <c r="AB20" s="5">
        <f t="shared" si="15"/>
        <v>1.6782608695652175</v>
      </c>
      <c r="AC20" s="5">
        <f t="shared" si="16"/>
        <v>1.2869565217391303</v>
      </c>
      <c r="AD20" s="5">
        <f t="shared" si="17"/>
        <v>0.27272727272727271</v>
      </c>
      <c r="AE20" s="5">
        <f t="shared" si="18"/>
        <v>0.51988636363636365</v>
      </c>
      <c r="AF20" s="6">
        <v>6</v>
      </c>
      <c r="AG20" s="4">
        <f t="shared" si="24"/>
        <v>3</v>
      </c>
      <c r="AH20" s="2" t="s">
        <v>31</v>
      </c>
      <c r="AI20" s="26">
        <v>-0.251</v>
      </c>
      <c r="AJ20" s="22">
        <f t="shared" si="19"/>
        <v>0.50503018108651909</v>
      </c>
      <c r="AK20" s="22">
        <v>-0.28536070000000002</v>
      </c>
      <c r="AL20" s="22">
        <f t="shared" si="20"/>
        <v>0.48871501969515335</v>
      </c>
      <c r="AM20" s="23">
        <v>132</v>
      </c>
      <c r="AN20" s="22">
        <f t="shared" si="21"/>
        <v>0.60829493087557607</v>
      </c>
      <c r="AO20" s="20">
        <v>800</v>
      </c>
      <c r="AP20" s="22">
        <f t="shared" si="22"/>
        <v>2.7586206896551726</v>
      </c>
      <c r="AQ20" s="22">
        <v>1.5299999999999601</v>
      </c>
      <c r="AR20" s="22">
        <v>1.2999999999999601</v>
      </c>
      <c r="AS20" s="22">
        <v>0.23000000000000601</v>
      </c>
      <c r="AT20" s="22">
        <v>-0.51736070000000001</v>
      </c>
      <c r="AU20" s="22">
        <f t="shared" si="25"/>
        <v>0.8860433293372153</v>
      </c>
    </row>
    <row r="21" spans="1:603" x14ac:dyDescent="0.2">
      <c r="A21" s="2" t="s">
        <v>32</v>
      </c>
      <c r="B21" s="18">
        <v>1.93</v>
      </c>
      <c r="C21" s="5">
        <f t="shared" si="0"/>
        <v>0.98469387755102045</v>
      </c>
      <c r="D21" s="18">
        <v>125.6</v>
      </c>
      <c r="E21" s="5">
        <f t="shared" si="1"/>
        <v>1.1705498602050326</v>
      </c>
      <c r="F21" s="18">
        <v>731</v>
      </c>
      <c r="G21" s="5">
        <f t="shared" si="2"/>
        <v>1.0316116285633643</v>
      </c>
      <c r="H21" s="5">
        <v>2070</v>
      </c>
      <c r="I21" s="5">
        <f t="shared" si="3"/>
        <v>1.4662133446663834</v>
      </c>
      <c r="J21" s="5">
        <v>3361</v>
      </c>
      <c r="K21" s="5">
        <f t="shared" si="4"/>
        <v>1.1420319401970778</v>
      </c>
      <c r="L21" s="5">
        <f t="shared" si="23"/>
        <v>428.3</v>
      </c>
      <c r="M21" s="5">
        <f t="shared" si="5"/>
        <v>1.0498835641622748</v>
      </c>
      <c r="N21" s="9">
        <v>10490</v>
      </c>
      <c r="O21" s="5">
        <f t="shared" si="6"/>
        <v>1.4350205198358412</v>
      </c>
      <c r="P21" s="8">
        <v>107.8682</v>
      </c>
      <c r="Q21" s="5">
        <f t="shared" si="7"/>
        <v>0.90866986774492464</v>
      </c>
      <c r="R21" s="9">
        <v>165</v>
      </c>
      <c r="S21" s="5">
        <f t="shared" si="8"/>
        <v>1.1379310344827587</v>
      </c>
      <c r="T21" s="9">
        <v>153</v>
      </c>
      <c r="U21" s="5">
        <f t="shared" si="9"/>
        <v>1.0851063829787233</v>
      </c>
      <c r="V21" s="8">
        <v>1.1499999999999999</v>
      </c>
      <c r="W21" s="5">
        <f t="shared" si="10"/>
        <v>0.97457627118644063</v>
      </c>
      <c r="X21" s="7">
        <f t="shared" si="11"/>
        <v>1.0429825022501575</v>
      </c>
      <c r="Y21" s="7">
        <f t="shared" si="12"/>
        <v>1.1160754813167499</v>
      </c>
      <c r="Z21" s="7">
        <f t="shared" si="13"/>
        <v>0.83164200533582011</v>
      </c>
      <c r="AA21" s="7">
        <f t="shared" si="14"/>
        <v>0.82401677547323193</v>
      </c>
      <c r="AB21" s="5">
        <f t="shared" si="15"/>
        <v>1.4347826086956521</v>
      </c>
      <c r="AC21" s="5">
        <f t="shared" si="16"/>
        <v>1.2717391304347827</v>
      </c>
      <c r="AD21" s="5">
        <f t="shared" si="17"/>
        <v>0.5227272727272726</v>
      </c>
      <c r="AE21" s="5">
        <f t="shared" si="18"/>
        <v>0.53551136363636354</v>
      </c>
      <c r="AF21" s="6">
        <v>1</v>
      </c>
      <c r="AG21" s="4">
        <f t="shared" si="24"/>
        <v>0.5</v>
      </c>
      <c r="AH21" s="2" t="s">
        <v>32</v>
      </c>
      <c r="AI21" s="22">
        <v>-0.32</v>
      </c>
      <c r="AJ21" s="22">
        <f t="shared" si="19"/>
        <v>0.64386317907444668</v>
      </c>
      <c r="AK21" s="22">
        <v>-0.76560399999999995</v>
      </c>
      <c r="AL21" s="22">
        <f t="shared" si="20"/>
        <v>1.3111902723069018</v>
      </c>
      <c r="AM21" s="23">
        <v>235</v>
      </c>
      <c r="AN21" s="22">
        <f t="shared" si="21"/>
        <v>1.0829493087557605</v>
      </c>
      <c r="AO21" s="20">
        <v>255</v>
      </c>
      <c r="AP21" s="22">
        <f t="shared" si="22"/>
        <v>0.87931034482758619</v>
      </c>
      <c r="AQ21" s="22">
        <v>9.7999999999978493E-2</v>
      </c>
      <c r="AR21" s="22">
        <v>0.70399999999997498</v>
      </c>
      <c r="AS21" s="22">
        <v>-0.60599999999999599</v>
      </c>
      <c r="AT21" s="22">
        <v>-0.91060399999999997</v>
      </c>
      <c r="AU21" s="22">
        <f t="shared" si="25"/>
        <v>1.5595204658331907</v>
      </c>
    </row>
    <row r="22" spans="1:603" x14ac:dyDescent="0.2">
      <c r="A22" s="2" t="s">
        <v>33</v>
      </c>
      <c r="B22" s="18">
        <v>2.54</v>
      </c>
      <c r="C22" s="5">
        <f t="shared" si="0"/>
        <v>1.2959183673469388</v>
      </c>
      <c r="D22" s="18">
        <v>222.8</v>
      </c>
      <c r="E22" s="5">
        <f t="shared" si="1"/>
        <v>2.0764212488350422</v>
      </c>
      <c r="F22" s="18">
        <v>890.1</v>
      </c>
      <c r="G22" s="5">
        <f t="shared" si="2"/>
        <v>1.2561388653683319</v>
      </c>
      <c r="H22" s="5">
        <v>1980</v>
      </c>
      <c r="I22" s="5">
        <f t="shared" si="3"/>
        <v>1.4024649383765406</v>
      </c>
      <c r="J22" s="5">
        <v>2890</v>
      </c>
      <c r="K22" s="5">
        <f t="shared" si="4"/>
        <v>0.98199116547740406</v>
      </c>
      <c r="L22" s="5">
        <f t="shared" si="23"/>
        <v>556.45000000000005</v>
      </c>
      <c r="M22" s="5">
        <f t="shared" si="5"/>
        <v>1.3640151979409243</v>
      </c>
      <c r="N22" s="9">
        <v>19300</v>
      </c>
      <c r="O22" s="5">
        <f t="shared" si="6"/>
        <v>2.6402188782489739</v>
      </c>
      <c r="P22" s="8">
        <v>196.9666</v>
      </c>
      <c r="Q22" s="5">
        <f t="shared" si="7"/>
        <v>1.6592250021059727</v>
      </c>
      <c r="R22" s="9">
        <v>174</v>
      </c>
      <c r="S22" s="5">
        <f t="shared" si="8"/>
        <v>1.2</v>
      </c>
      <c r="T22" s="9">
        <v>144</v>
      </c>
      <c r="U22" s="5">
        <f t="shared" si="9"/>
        <v>1.0212765957446808</v>
      </c>
      <c r="V22" s="8">
        <v>0.85</v>
      </c>
      <c r="W22" s="5">
        <f t="shared" si="10"/>
        <v>0.72033898305084743</v>
      </c>
      <c r="X22" s="7">
        <f t="shared" si="11"/>
        <v>1.010502078304651</v>
      </c>
      <c r="Y22" s="7">
        <f t="shared" si="12"/>
        <v>1.113585832581985</v>
      </c>
      <c r="Z22" s="7">
        <f t="shared" si="13"/>
        <v>0.9134428583196712</v>
      </c>
      <c r="AA22" s="7">
        <f t="shared" si="14"/>
        <v>0.82879688171203247</v>
      </c>
      <c r="AB22" s="5">
        <f t="shared" si="15"/>
        <v>1.5130434782608695</v>
      </c>
      <c r="AC22" s="5">
        <f t="shared" si="16"/>
        <v>1.2766304347826087</v>
      </c>
      <c r="AD22" s="5">
        <f t="shared" si="17"/>
        <v>0.3863636363636363</v>
      </c>
      <c r="AE22" s="5">
        <f t="shared" si="18"/>
        <v>0.52698863636363635</v>
      </c>
      <c r="AF22" s="6">
        <v>3</v>
      </c>
      <c r="AG22" s="4">
        <f t="shared" si="24"/>
        <v>1.5</v>
      </c>
      <c r="AH22" s="2" t="s">
        <v>33</v>
      </c>
      <c r="AI22" s="22">
        <v>-0.17499999999999999</v>
      </c>
      <c r="AJ22" s="22">
        <f t="shared" si="19"/>
        <v>0.352112676056338</v>
      </c>
      <c r="AK22" s="22">
        <v>-0.53358606250000007</v>
      </c>
      <c r="AL22" s="22">
        <f t="shared" si="20"/>
        <v>0.91383124250727876</v>
      </c>
      <c r="AM22" s="23">
        <v>129.1</v>
      </c>
      <c r="AN22" s="22">
        <f t="shared" si="21"/>
        <v>0.59493087557603686</v>
      </c>
      <c r="AO22" s="20">
        <v>330</v>
      </c>
      <c r="AP22" s="22">
        <f t="shared" si="22"/>
        <v>1.1379310344827587</v>
      </c>
      <c r="AQ22" s="22">
        <v>0.13599999999999199</v>
      </c>
      <c r="AR22" s="22">
        <v>0.76300000000000401</v>
      </c>
      <c r="AS22" s="22">
        <v>-0.62700000000001099</v>
      </c>
      <c r="AT22" s="22">
        <v>-0.7510860625000001</v>
      </c>
      <c r="AU22" s="22">
        <f t="shared" si="25"/>
        <v>1.2863265327967119</v>
      </c>
    </row>
    <row r="23" spans="1:603" x14ac:dyDescent="0.2">
      <c r="A23" s="2" t="s">
        <v>34</v>
      </c>
      <c r="B23" s="18">
        <v>1.31</v>
      </c>
      <c r="C23" s="5">
        <f t="shared" si="0"/>
        <v>0.66836734693877553</v>
      </c>
      <c r="D23" s="5">
        <v>-40</v>
      </c>
      <c r="E23" s="5">
        <f t="shared" si="1"/>
        <v>-0.37278657968313139</v>
      </c>
      <c r="F23" s="18">
        <v>737.7</v>
      </c>
      <c r="G23" s="5">
        <f t="shared" si="2"/>
        <v>1.0410668924640136</v>
      </c>
      <c r="H23" s="5">
        <v>1450.7</v>
      </c>
      <c r="I23" s="5">
        <f t="shared" si="3"/>
        <v>1.0275534778297211</v>
      </c>
      <c r="J23" s="5">
        <v>7732.7</v>
      </c>
      <c r="K23" s="5">
        <f t="shared" si="4"/>
        <v>2.6274889568467548</v>
      </c>
      <c r="L23" s="5">
        <f t="shared" si="23"/>
        <v>348.85</v>
      </c>
      <c r="M23" s="5">
        <f t="shared" si="5"/>
        <v>0.85512930506189488</v>
      </c>
      <c r="N23" s="9">
        <v>1738</v>
      </c>
      <c r="O23" s="5">
        <f t="shared" si="6"/>
        <v>0.23775649794801643</v>
      </c>
      <c r="P23" s="8">
        <v>24.305</v>
      </c>
      <c r="Q23" s="5">
        <f t="shared" si="7"/>
        <v>0.20474265015584198</v>
      </c>
      <c r="R23" s="9">
        <v>145</v>
      </c>
      <c r="S23" s="5">
        <f t="shared" si="8"/>
        <v>1</v>
      </c>
      <c r="T23" s="9">
        <v>130</v>
      </c>
      <c r="U23" s="5">
        <f t="shared" si="9"/>
        <v>0.92198581560283688</v>
      </c>
      <c r="V23" s="8">
        <v>0.72</v>
      </c>
      <c r="W23" s="5">
        <f t="shared" si="10"/>
        <v>0.61016949152542377</v>
      </c>
      <c r="X23" s="7">
        <f t="shared" si="11"/>
        <v>1.1232119255001696</v>
      </c>
      <c r="Y23" s="7">
        <f t="shared" si="12"/>
        <v>1.1216480892219276</v>
      </c>
      <c r="Z23" s="7">
        <f t="shared" si="13"/>
        <v>0.95410983488869783</v>
      </c>
      <c r="AA23" s="7">
        <f t="shared" si="14"/>
        <v>0.83088552746752875</v>
      </c>
      <c r="AB23" s="5">
        <f t="shared" si="15"/>
        <v>1.2608695652173914</v>
      </c>
      <c r="AC23" s="5">
        <f t="shared" si="16"/>
        <v>1.2608695652173914</v>
      </c>
      <c r="AD23" s="5">
        <f t="shared" si="17"/>
        <v>0.32727272727272722</v>
      </c>
      <c r="AE23" s="5">
        <f t="shared" si="18"/>
        <v>0.52329545454545445</v>
      </c>
      <c r="AF23" s="6">
        <v>2</v>
      </c>
      <c r="AG23" s="4">
        <f t="shared" si="24"/>
        <v>1</v>
      </c>
      <c r="AH23" s="2" t="s">
        <v>34</v>
      </c>
      <c r="AI23" s="22">
        <v>-1.278</v>
      </c>
      <c r="AJ23" s="22">
        <f t="shared" si="19"/>
        <v>2.5714285714285716</v>
      </c>
      <c r="AK23" s="22">
        <v>-1.4508916999999999</v>
      </c>
      <c r="AL23" s="22">
        <f t="shared" si="20"/>
        <v>2.484829080321973</v>
      </c>
      <c r="AM23" s="23">
        <v>1020</v>
      </c>
      <c r="AN23" s="22">
        <f t="shared" si="21"/>
        <v>4.7004608294930872</v>
      </c>
      <c r="AO23" s="20">
        <v>128</v>
      </c>
      <c r="AP23" s="22">
        <f t="shared" si="22"/>
        <v>0.44137931034482758</v>
      </c>
      <c r="AQ23" s="22">
        <v>-5.8000000000022901E-2</v>
      </c>
      <c r="AR23" s="22">
        <v>0.25799999999995299</v>
      </c>
      <c r="AS23" s="22">
        <v>-0.31599999999997602</v>
      </c>
      <c r="AT23" s="22">
        <v>-1.6442250333333333</v>
      </c>
      <c r="AU23" s="22">
        <f t="shared" si="25"/>
        <v>2.8159360050236915</v>
      </c>
    </row>
    <row r="24" spans="1:603" x14ac:dyDescent="0.2">
      <c r="A24" s="2" t="s">
        <v>27</v>
      </c>
      <c r="B24" s="22">
        <v>2.2000000000000002</v>
      </c>
      <c r="C24" s="5">
        <f t="shared" si="0"/>
        <v>1.1224489795918369</v>
      </c>
      <c r="D24" s="18">
        <v>53.7</v>
      </c>
      <c r="E24" s="5">
        <f t="shared" si="1"/>
        <v>0.50046598322460401</v>
      </c>
      <c r="F24" s="18">
        <v>804.4</v>
      </c>
      <c r="G24" s="5">
        <f t="shared" si="2"/>
        <v>1.1351961614451029</v>
      </c>
      <c r="H24" s="5">
        <v>1870</v>
      </c>
      <c r="I24" s="5">
        <f t="shared" si="3"/>
        <v>1.324550219577844</v>
      </c>
      <c r="J24" s="5">
        <v>3177</v>
      </c>
      <c r="K24" s="5">
        <f t="shared" si="4"/>
        <v>1.0795107033639144</v>
      </c>
      <c r="L24" s="5">
        <f t="shared" si="23"/>
        <v>429.05</v>
      </c>
      <c r="M24" s="5">
        <f t="shared" si="5"/>
        <v>1.051722024757936</v>
      </c>
      <c r="N24" s="9">
        <v>12023</v>
      </c>
      <c r="O24" s="5">
        <f t="shared" si="6"/>
        <v>1.644733242134063</v>
      </c>
      <c r="P24" s="8">
        <v>106.42</v>
      </c>
      <c r="Q24" s="5">
        <f t="shared" si="7"/>
        <v>0.89647039002611417</v>
      </c>
      <c r="R24" s="9">
        <v>169</v>
      </c>
      <c r="S24" s="5">
        <f t="shared" si="8"/>
        <v>1.1655172413793105</v>
      </c>
      <c r="T24" s="9">
        <v>131</v>
      </c>
      <c r="U24" s="5">
        <f t="shared" si="9"/>
        <v>0.92907801418439717</v>
      </c>
      <c r="V24" s="19">
        <v>0.86</v>
      </c>
      <c r="W24" s="5">
        <f t="shared" si="10"/>
        <v>0.72881355932203395</v>
      </c>
      <c r="X24" s="7">
        <f t="shared" si="11"/>
        <v>1.0282926078522681</v>
      </c>
      <c r="Y24" s="7">
        <f t="shared" si="12"/>
        <v>1.1149675977819551</v>
      </c>
      <c r="Z24" s="7">
        <f t="shared" si="13"/>
        <v>0.91045775093954162</v>
      </c>
      <c r="AA24" s="7">
        <f t="shared" si="14"/>
        <v>0.82863665151019361</v>
      </c>
      <c r="AB24" s="5">
        <f t="shared" si="15"/>
        <v>1.4695652173913043</v>
      </c>
      <c r="AC24" s="5">
        <f t="shared" si="16"/>
        <v>1.2739130434782608</v>
      </c>
      <c r="AD24" s="5">
        <f t="shared" si="17"/>
        <v>0.39090909090909087</v>
      </c>
      <c r="AE24" s="5">
        <f t="shared" si="18"/>
        <v>0.52727272727272723</v>
      </c>
      <c r="AF24" s="21">
        <v>2</v>
      </c>
      <c r="AG24" s="4">
        <f t="shared" si="24"/>
        <v>1</v>
      </c>
      <c r="AH24" s="2" t="s">
        <v>27</v>
      </c>
      <c r="AI24" s="22">
        <v>-0.218</v>
      </c>
      <c r="AJ24" s="22">
        <f t="shared" si="19"/>
        <v>0.43863179074446679</v>
      </c>
      <c r="AK24" s="22">
        <v>-0.63990966666666649</v>
      </c>
      <c r="AL24" s="22">
        <f t="shared" si="20"/>
        <v>1.0959233887081119</v>
      </c>
      <c r="AM24" s="23">
        <v>240</v>
      </c>
      <c r="AN24" s="22">
        <f t="shared" si="21"/>
        <v>1.1059907834101383</v>
      </c>
      <c r="AO24" s="20">
        <v>178</v>
      </c>
      <c r="AP24" s="22">
        <f t="shared" si="22"/>
        <v>0.61379310344827587</v>
      </c>
      <c r="AQ24" s="22">
        <v>2.0999999999952799E-2</v>
      </c>
      <c r="AR24" s="22">
        <v>0.90799999999996395</v>
      </c>
      <c r="AS24" s="22">
        <v>-0.887000000000011</v>
      </c>
      <c r="AT24" s="22">
        <v>-0.83324299999999984</v>
      </c>
      <c r="AU24" s="22">
        <f t="shared" si="25"/>
        <v>1.4270303134098303</v>
      </c>
    </row>
    <row r="25" spans="1:603" x14ac:dyDescent="0.2">
      <c r="A25" s="2" t="s">
        <v>68</v>
      </c>
      <c r="B25" s="22">
        <v>1.69</v>
      </c>
      <c r="C25" s="5">
        <f t="shared" si="0"/>
        <v>0.86224489795918369</v>
      </c>
      <c r="D25" s="5">
        <v>-68</v>
      </c>
      <c r="E25" s="5">
        <f t="shared" si="1"/>
        <v>-0.6337371854613234</v>
      </c>
      <c r="F25" s="18">
        <v>867.8</v>
      </c>
      <c r="G25" s="5">
        <f t="shared" si="2"/>
        <v>1.2246683601467683</v>
      </c>
      <c r="H25" s="5">
        <v>1631.4</v>
      </c>
      <c r="I25" s="5">
        <f t="shared" si="3"/>
        <v>1.1555461113472165</v>
      </c>
      <c r="J25" s="5">
        <v>3616</v>
      </c>
      <c r="K25" s="5">
        <f t="shared" si="4"/>
        <v>1.2286782195039077</v>
      </c>
      <c r="L25" s="5">
        <f t="shared" si="23"/>
        <v>399.9</v>
      </c>
      <c r="M25" s="5">
        <f t="shared" si="5"/>
        <v>0.98026718960656944</v>
      </c>
      <c r="N25" s="9">
        <v>8650</v>
      </c>
      <c r="O25" s="5">
        <f t="shared" si="6"/>
        <v>1.1833105335157319</v>
      </c>
      <c r="P25" s="8">
        <v>112.414</v>
      </c>
      <c r="Q25" s="5">
        <f t="shared" si="7"/>
        <v>0.94696318760003373</v>
      </c>
      <c r="R25" s="9">
        <v>161</v>
      </c>
      <c r="S25" s="5">
        <f t="shared" si="8"/>
        <v>1.1103448275862069</v>
      </c>
      <c r="T25" s="9">
        <v>148</v>
      </c>
      <c r="U25" s="5">
        <f t="shared" si="9"/>
        <v>1.0496453900709219</v>
      </c>
      <c r="V25" s="19">
        <v>0.61499999999999999</v>
      </c>
      <c r="W25" s="5">
        <f t="shared" si="10"/>
        <v>0.52118644067796616</v>
      </c>
      <c r="X25" s="7">
        <f t="shared" si="11"/>
        <v>1.0580981906885656</v>
      </c>
      <c r="Y25" s="7">
        <f t="shared" si="12"/>
        <v>1.1171855687303835</v>
      </c>
      <c r="Z25" s="7">
        <f t="shared" si="13"/>
        <v>0.98969830119893321</v>
      </c>
      <c r="AA25" s="7">
        <f t="shared" si="14"/>
        <v>0.83258021139492921</v>
      </c>
      <c r="AB25" s="5">
        <f t="shared" si="15"/>
        <v>1.4</v>
      </c>
      <c r="AC25" s="5">
        <f t="shared" si="16"/>
        <v>1.2695652173913043</v>
      </c>
      <c r="AD25" s="5">
        <f t="shared" si="17"/>
        <v>0.27954545454545454</v>
      </c>
      <c r="AE25" s="5">
        <f t="shared" si="18"/>
        <v>0.52031249999999984</v>
      </c>
      <c r="AF25" s="21">
        <v>3</v>
      </c>
      <c r="AG25" s="4">
        <f t="shared" si="24"/>
        <v>1.5</v>
      </c>
      <c r="AH25" s="2" t="s">
        <v>68</v>
      </c>
      <c r="AI25" s="22">
        <v>-0.57999999999999996</v>
      </c>
      <c r="AJ25" s="22">
        <f t="shared" si="19"/>
        <v>1.1670020120724345</v>
      </c>
      <c r="AK25" s="22">
        <v>-1.0488102750000001</v>
      </c>
      <c r="AL25" s="22">
        <f t="shared" si="20"/>
        <v>1.7962155762973115</v>
      </c>
      <c r="AM25" s="23">
        <v>230</v>
      </c>
      <c r="AN25" s="22">
        <f t="shared" si="21"/>
        <v>1.0599078341013826</v>
      </c>
      <c r="AO25" s="20">
        <v>100</v>
      </c>
      <c r="AP25" s="22">
        <f t="shared" si="22"/>
        <v>0.34482758620689657</v>
      </c>
      <c r="AQ25" s="22">
        <v>-2.0000000000043899E-2</v>
      </c>
      <c r="AR25" s="22">
        <v>0.28599999999999798</v>
      </c>
      <c r="AS25" s="22">
        <v>-0.30600000000004202</v>
      </c>
      <c r="AT25" s="22">
        <v>-1.2421436083333335</v>
      </c>
      <c r="AU25" s="22">
        <f t="shared" si="25"/>
        <v>2.1273225009990298</v>
      </c>
    </row>
    <row r="26" spans="1:603" x14ac:dyDescent="0.2">
      <c r="A26" s="2" t="s">
        <v>69</v>
      </c>
      <c r="B26" s="22">
        <v>2.0099999999999998</v>
      </c>
      <c r="C26" s="5">
        <f t="shared" si="0"/>
        <v>1.0255102040816326</v>
      </c>
      <c r="D26" s="18">
        <v>119</v>
      </c>
      <c r="E26" s="5">
        <f t="shared" si="1"/>
        <v>1.1090400745573159</v>
      </c>
      <c r="F26" s="18">
        <v>762</v>
      </c>
      <c r="G26" s="5">
        <f t="shared" si="2"/>
        <v>1.0753598645215918</v>
      </c>
      <c r="H26" s="5">
        <v>1537.5</v>
      </c>
      <c r="I26" s="5">
        <f t="shared" si="3"/>
        <v>1.089035274118147</v>
      </c>
      <c r="J26" s="5">
        <v>3302.1</v>
      </c>
      <c r="K26" s="5">
        <f t="shared" si="4"/>
        <v>1.1220183486238531</v>
      </c>
      <c r="L26" s="5">
        <f t="shared" si="23"/>
        <v>440.5</v>
      </c>
      <c r="M26" s="5">
        <f t="shared" si="5"/>
        <v>1.0797891898516976</v>
      </c>
      <c r="N26" s="9">
        <v>5323</v>
      </c>
      <c r="O26" s="5">
        <f t="shared" si="6"/>
        <v>0.72818057455540353</v>
      </c>
      <c r="P26" s="8">
        <v>72.63</v>
      </c>
      <c r="Q26" s="5">
        <f t="shared" si="7"/>
        <v>0.61182714177407127</v>
      </c>
      <c r="R26" s="9">
        <v>125</v>
      </c>
      <c r="S26" s="5">
        <f t="shared" si="8"/>
        <v>0.86206896551724133</v>
      </c>
      <c r="T26" s="9">
        <v>122</v>
      </c>
      <c r="U26" s="5">
        <f t="shared" si="9"/>
        <v>0.86524822695035464</v>
      </c>
      <c r="V26" s="19">
        <v>0.73</v>
      </c>
      <c r="W26" s="5">
        <f t="shared" si="10"/>
        <v>0.61864406779661019</v>
      </c>
      <c r="X26" s="7">
        <f t="shared" si="11"/>
        <v>1.2168129192918504</v>
      </c>
      <c r="Y26" s="7">
        <f t="shared" si="12"/>
        <v>1.1272766248686865</v>
      </c>
      <c r="Z26" s="7">
        <f t="shared" si="13"/>
        <v>0.9508534873293506</v>
      </c>
      <c r="AA26" s="7">
        <f t="shared" si="14"/>
        <v>0.83072448873632032</v>
      </c>
      <c r="AB26" s="5">
        <f t="shared" si="15"/>
        <v>1.0869565217391304</v>
      </c>
      <c r="AC26" s="5">
        <f t="shared" si="16"/>
        <v>1.25</v>
      </c>
      <c r="AD26" s="5">
        <f t="shared" si="17"/>
        <v>0.33181818181818179</v>
      </c>
      <c r="AE26" s="5">
        <f t="shared" si="18"/>
        <v>0.52357954545454544</v>
      </c>
      <c r="AF26" s="21">
        <v>2</v>
      </c>
      <c r="AG26" s="4">
        <f t="shared" si="24"/>
        <v>1</v>
      </c>
      <c r="AH26" s="2" t="s">
        <v>69</v>
      </c>
      <c r="AI26" s="22">
        <v>-0.45400000000000001</v>
      </c>
      <c r="AJ26" s="22">
        <f t="shared" si="19"/>
        <v>0.91348088531187122</v>
      </c>
      <c r="AK26" s="22">
        <v>-0.85</v>
      </c>
      <c r="AL26" s="22">
        <f t="shared" si="20"/>
        <v>1.4557287206713478</v>
      </c>
      <c r="AM26" s="23">
        <v>321.39999999999998</v>
      </c>
      <c r="AN26" s="22">
        <f t="shared" si="21"/>
        <v>1.4811059907834101</v>
      </c>
      <c r="AO26" s="20">
        <v>334</v>
      </c>
      <c r="AP26" s="22">
        <f t="shared" si="22"/>
        <v>1.1517241379310346</v>
      </c>
      <c r="AQ26" s="22">
        <v>-6.90000000000488E-2</v>
      </c>
      <c r="AR26" s="22">
        <v>0.107999999999983</v>
      </c>
      <c r="AS26" s="22">
        <v>-0.17700000000003199</v>
      </c>
      <c r="AT26" s="22">
        <v>-1.0433333333333332</v>
      </c>
      <c r="AU26" s="22">
        <f t="shared" si="25"/>
        <v>1.7868356453730661</v>
      </c>
    </row>
    <row r="27" spans="1:603" s="17" customFormat="1" x14ac:dyDescent="0.2">
      <c r="A27" s="10" t="s">
        <v>28</v>
      </c>
      <c r="B27" s="11">
        <v>1.96</v>
      </c>
      <c r="C27" s="11"/>
      <c r="D27" s="12">
        <v>107.3</v>
      </c>
      <c r="E27" s="12"/>
      <c r="F27" s="12">
        <v>708.6</v>
      </c>
      <c r="G27" s="12"/>
      <c r="H27" s="12">
        <v>1411.8</v>
      </c>
      <c r="I27" s="12"/>
      <c r="J27" s="12">
        <v>2943</v>
      </c>
      <c r="K27" s="12"/>
      <c r="L27" s="12">
        <f>(D27+F27)/2</f>
        <v>407.95</v>
      </c>
      <c r="M27" s="10"/>
      <c r="N27" s="10">
        <v>7310</v>
      </c>
      <c r="O27" s="10"/>
      <c r="P27" s="11">
        <v>118.71</v>
      </c>
      <c r="Q27" s="10"/>
      <c r="R27" s="13">
        <v>145</v>
      </c>
      <c r="S27" s="13"/>
      <c r="T27" s="13">
        <v>141</v>
      </c>
      <c r="U27" s="13"/>
      <c r="V27" s="14">
        <v>1.18</v>
      </c>
      <c r="W27" s="14"/>
      <c r="X27" s="15">
        <f t="shared" si="11"/>
        <v>1.1232119255001696</v>
      </c>
      <c r="Y27" s="15">
        <f t="shared" si="12"/>
        <v>1.1216480892219276</v>
      </c>
      <c r="Z27" s="15">
        <f t="shared" si="13"/>
        <v>0.82426056741863829</v>
      </c>
      <c r="AA27" s="15">
        <f t="shared" si="14"/>
        <v>0.82354179573301334</v>
      </c>
      <c r="AB27" s="11">
        <f t="shared" si="15"/>
        <v>1.2608695652173914</v>
      </c>
      <c r="AC27" s="11">
        <f t="shared" si="16"/>
        <v>1.2608695652173914</v>
      </c>
      <c r="AD27" s="11">
        <f t="shared" si="17"/>
        <v>0.53636363636363626</v>
      </c>
      <c r="AE27" s="11">
        <f t="shared" si="18"/>
        <v>0.53636363636363626</v>
      </c>
      <c r="AF27" s="13">
        <v>2</v>
      </c>
      <c r="AG27" s="10"/>
      <c r="AH27" s="10" t="s">
        <v>28</v>
      </c>
      <c r="AI27" s="10">
        <v>-0.497</v>
      </c>
      <c r="AJ27" s="28"/>
      <c r="AK27" s="27">
        <v>-0.58389999999999997</v>
      </c>
      <c r="AL27" s="28"/>
      <c r="AM27" s="27">
        <v>217</v>
      </c>
      <c r="AN27" s="28"/>
      <c r="AO27" s="29">
        <v>290</v>
      </c>
      <c r="AP27" s="28"/>
      <c r="AQ27" s="28"/>
      <c r="AR27" s="28"/>
      <c r="AS27" s="28"/>
      <c r="AT27" s="27">
        <v>-0.58389999999999997</v>
      </c>
      <c r="AU27" s="28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</row>
    <row r="28" spans="1:603" x14ac:dyDescent="0.2">
      <c r="A28" s="10" t="s">
        <v>29</v>
      </c>
      <c r="B28" s="11">
        <v>2.66</v>
      </c>
      <c r="C28" s="11"/>
      <c r="D28" s="11">
        <v>295.2</v>
      </c>
      <c r="E28" s="11"/>
      <c r="F28" s="11">
        <v>1008.4</v>
      </c>
      <c r="G28" s="11"/>
      <c r="H28" s="11"/>
      <c r="I28" s="11"/>
      <c r="J28" s="11"/>
      <c r="K28" s="11"/>
      <c r="L28" s="12">
        <f>(D28+F28)/2</f>
        <v>651.79999999999995</v>
      </c>
      <c r="M28" s="10"/>
      <c r="N28" s="13">
        <v>4940</v>
      </c>
      <c r="O28" s="10"/>
      <c r="P28" s="16">
        <v>126.9</v>
      </c>
      <c r="Q28" s="10"/>
      <c r="R28" s="10">
        <v>115</v>
      </c>
      <c r="S28" s="10"/>
      <c r="T28" s="13">
        <v>133</v>
      </c>
      <c r="U28" s="13"/>
      <c r="V28" s="14">
        <v>2.2000000000000002</v>
      </c>
      <c r="W28" s="14"/>
      <c r="X28" s="15"/>
      <c r="Y28" s="15"/>
      <c r="Z28" s="15"/>
      <c r="AA28" s="15"/>
      <c r="AB28" s="15"/>
      <c r="AC28" s="15"/>
      <c r="AD28" s="15"/>
      <c r="AE28" s="15"/>
      <c r="AF28" s="15"/>
      <c r="AG28" s="10"/>
      <c r="AH28" s="10" t="s">
        <v>29</v>
      </c>
      <c r="AI28" s="10" t="s">
        <v>64</v>
      </c>
      <c r="AJ28" s="28"/>
      <c r="AK28" s="28"/>
      <c r="AL28" s="28"/>
      <c r="AM28" s="28"/>
      <c r="AN28" s="28"/>
      <c r="AO28" s="29"/>
      <c r="AP28" s="28"/>
      <c r="AQ28" s="28"/>
      <c r="AR28" s="28"/>
      <c r="AS28" s="28"/>
      <c r="AT28" s="27"/>
      <c r="AU28" s="28"/>
    </row>
    <row r="29" spans="1:603" x14ac:dyDescent="0.2">
      <c r="A29" s="10" t="s">
        <v>30</v>
      </c>
      <c r="B29" s="11">
        <v>0.79</v>
      </c>
      <c r="C29" s="11"/>
      <c r="D29" s="11">
        <v>45.5</v>
      </c>
      <c r="E29" s="11"/>
      <c r="F29" s="11">
        <v>375.7</v>
      </c>
      <c r="G29" s="11"/>
      <c r="H29" s="11"/>
      <c r="I29" s="11"/>
      <c r="J29" s="11"/>
      <c r="K29" s="11"/>
      <c r="L29" s="12">
        <f>(D29+F29)/2</f>
        <v>210.6</v>
      </c>
      <c r="M29" s="10"/>
      <c r="N29" s="10">
        <v>1879</v>
      </c>
      <c r="O29" s="10"/>
      <c r="P29" s="16">
        <v>132.9</v>
      </c>
      <c r="Q29" s="10"/>
      <c r="R29" s="10">
        <v>298</v>
      </c>
      <c r="S29" s="10"/>
      <c r="T29" s="13">
        <v>225</v>
      </c>
      <c r="U29" s="13"/>
      <c r="V29" s="14">
        <v>1.74</v>
      </c>
      <c r="W29" s="14"/>
      <c r="X29" s="15"/>
      <c r="Y29" s="15"/>
      <c r="Z29" s="15"/>
      <c r="AA29" s="15"/>
      <c r="AB29" s="15"/>
      <c r="AC29" s="15"/>
      <c r="AD29" s="15"/>
      <c r="AE29" s="15"/>
      <c r="AF29" s="15"/>
      <c r="AG29" s="10"/>
      <c r="AH29" s="10" t="s">
        <v>30</v>
      </c>
      <c r="AI29" s="30">
        <v>-1.6519999999999999</v>
      </c>
      <c r="AJ29" s="28"/>
      <c r="AK29" s="28"/>
      <c r="AL29" s="28"/>
      <c r="AM29" s="28"/>
      <c r="AN29" s="28"/>
      <c r="AO29" s="29"/>
      <c r="AP29" s="28"/>
      <c r="AQ29" s="28"/>
      <c r="AR29" s="28"/>
      <c r="AS29" s="28"/>
      <c r="AT29" s="27"/>
      <c r="AU29" s="28"/>
    </row>
    <row r="31" spans="1:603" x14ac:dyDescent="0.2">
      <c r="AF31" s="1"/>
      <c r="AH31"/>
    </row>
    <row r="32" spans="1:603" x14ac:dyDescent="0.2">
      <c r="A32" s="33"/>
      <c r="B32" s="31"/>
      <c r="C32" s="31"/>
      <c r="D32" s="31"/>
      <c r="E32" s="31"/>
      <c r="F32" s="31"/>
      <c r="AF32" s="1"/>
      <c r="AH32"/>
    </row>
    <row r="33" spans="1:34" x14ac:dyDescent="0.2">
      <c r="A33" s="33"/>
      <c r="B33" s="31"/>
      <c r="C33" s="31"/>
      <c r="D33" s="31"/>
      <c r="E33" s="31"/>
      <c r="F33" s="31"/>
      <c r="AF33" s="1"/>
      <c r="AH33"/>
    </row>
    <row r="34" spans="1:34" x14ac:dyDescent="0.2">
      <c r="A34" s="33"/>
      <c r="B34" s="31"/>
      <c r="C34" s="31"/>
      <c r="D34" s="31"/>
      <c r="E34" s="31"/>
      <c r="F34" s="31"/>
      <c r="AF34" s="1"/>
      <c r="AH34"/>
    </row>
    <row r="35" spans="1:34" x14ac:dyDescent="0.2">
      <c r="A35" s="33"/>
      <c r="B35" s="31"/>
      <c r="C35" s="31"/>
      <c r="D35" s="31"/>
      <c r="E35" s="31"/>
      <c r="F35" s="31"/>
      <c r="AF35" s="1"/>
      <c r="AH35"/>
    </row>
    <row r="36" spans="1:34" x14ac:dyDescent="0.2">
      <c r="A36" s="33"/>
      <c r="B36" s="31"/>
      <c r="C36" s="31"/>
      <c r="D36" s="31"/>
      <c r="E36" s="31"/>
      <c r="F36" s="31"/>
      <c r="AF36" s="1"/>
      <c r="AH36"/>
    </row>
    <row r="37" spans="1:34" x14ac:dyDescent="0.2">
      <c r="A37" s="33"/>
      <c r="B37" s="31"/>
      <c r="C37" s="31"/>
      <c r="D37" s="31"/>
      <c r="E37" s="31"/>
      <c r="F37" s="31"/>
      <c r="AF37" s="1"/>
      <c r="AH37"/>
    </row>
    <row r="38" spans="1:34" x14ac:dyDescent="0.2">
      <c r="A38" s="33"/>
      <c r="B38" s="31"/>
      <c r="C38" s="31"/>
      <c r="D38" s="31"/>
      <c r="E38" s="31"/>
      <c r="F38" s="31"/>
      <c r="AF38" s="1"/>
      <c r="AH38"/>
    </row>
    <row r="39" spans="1:34" x14ac:dyDescent="0.2">
      <c r="A39" s="33"/>
      <c r="B39" s="31"/>
      <c r="C39" s="31"/>
      <c r="D39" s="31"/>
      <c r="E39" s="31"/>
      <c r="F39" s="31"/>
      <c r="AF39" s="1"/>
      <c r="AH39"/>
    </row>
    <row r="40" spans="1:34" x14ac:dyDescent="0.2">
      <c r="A40" s="33"/>
      <c r="B40" s="32"/>
      <c r="C40" s="32"/>
      <c r="D40" s="32"/>
      <c r="E40" s="32"/>
      <c r="F40" s="32"/>
      <c r="AF40" s="1"/>
      <c r="AH40"/>
    </row>
    <row r="41" spans="1:34" x14ac:dyDescent="0.2">
      <c r="A41" s="33"/>
      <c r="B41" s="31"/>
      <c r="C41" s="31"/>
      <c r="D41" s="31"/>
      <c r="E41" s="31"/>
      <c r="F41" s="31"/>
      <c r="AF41" s="1"/>
      <c r="AH41"/>
    </row>
    <row r="42" spans="1:34" x14ac:dyDescent="0.2">
      <c r="A42" s="33"/>
      <c r="B42" s="31"/>
      <c r="C42" s="31"/>
      <c r="D42" s="31"/>
      <c r="E42" s="31"/>
      <c r="F42" s="31"/>
      <c r="AF42" s="1"/>
      <c r="AH42"/>
    </row>
    <row r="43" spans="1:34" x14ac:dyDescent="0.2">
      <c r="A43" s="33"/>
      <c r="B43" s="31"/>
      <c r="C43" s="31"/>
      <c r="D43" s="31"/>
      <c r="E43" s="31"/>
      <c r="F43" s="31"/>
      <c r="AF43" s="1"/>
      <c r="AH43"/>
    </row>
    <row r="44" spans="1:34" x14ac:dyDescent="0.2">
      <c r="A44" s="33"/>
      <c r="B44" s="31"/>
      <c r="C44" s="31"/>
      <c r="D44" s="31"/>
      <c r="E44" s="31"/>
      <c r="F44" s="31"/>
      <c r="AF44" s="1"/>
      <c r="AH44"/>
    </row>
    <row r="45" spans="1:34" x14ac:dyDescent="0.2">
      <c r="A45" s="33"/>
      <c r="B45" s="31"/>
      <c r="C45" s="31"/>
      <c r="D45" s="31"/>
      <c r="E45" s="31"/>
      <c r="F45" s="31"/>
      <c r="AF45" s="1"/>
      <c r="AH45"/>
    </row>
    <row r="46" spans="1:34" x14ac:dyDescent="0.2">
      <c r="A46" s="33"/>
      <c r="B46" s="31"/>
      <c r="C46" s="31"/>
      <c r="D46" s="31"/>
      <c r="E46" s="31"/>
      <c r="F46" s="31"/>
      <c r="AF46" s="1"/>
      <c r="AH46"/>
    </row>
    <row r="47" spans="1:34" x14ac:dyDescent="0.2">
      <c r="A47" s="33"/>
      <c r="B47" s="31"/>
      <c r="C47" s="31"/>
      <c r="D47" s="31"/>
      <c r="E47" s="31"/>
      <c r="F47" s="31"/>
      <c r="AF47" s="1"/>
      <c r="AH47"/>
    </row>
    <row r="48" spans="1:34" x14ac:dyDescent="0.2">
      <c r="A48" s="33"/>
      <c r="B48" s="31"/>
      <c r="C48" s="31"/>
      <c r="D48" s="31"/>
      <c r="E48" s="31"/>
      <c r="F48" s="31"/>
      <c r="AF48" s="1"/>
      <c r="AH48"/>
    </row>
    <row r="49" spans="1:34" x14ac:dyDescent="0.2">
      <c r="A49" s="33"/>
      <c r="B49" s="31"/>
      <c r="C49" s="31"/>
      <c r="D49" s="31"/>
      <c r="E49" s="31"/>
      <c r="F49" s="31"/>
      <c r="AF49" s="1"/>
      <c r="AH49"/>
    </row>
    <row r="50" spans="1:34" x14ac:dyDescent="0.2">
      <c r="A50" s="33"/>
      <c r="B50" s="31"/>
      <c r="C50" s="31"/>
      <c r="D50" s="31"/>
      <c r="E50" s="31"/>
      <c r="F50" s="31"/>
      <c r="AF50" s="1"/>
      <c r="AH50"/>
    </row>
    <row r="51" spans="1:34" x14ac:dyDescent="0.2">
      <c r="A51" s="33"/>
      <c r="B51" s="31"/>
      <c r="C51" s="31"/>
      <c r="D51" s="31"/>
      <c r="E51" s="31"/>
      <c r="F51" s="31"/>
      <c r="AF51" s="1"/>
      <c r="AH51"/>
    </row>
    <row r="52" spans="1:34" x14ac:dyDescent="0.2">
      <c r="A52" s="33"/>
      <c r="B52" s="31"/>
      <c r="C52" s="31"/>
      <c r="D52" s="31"/>
      <c r="E52" s="31"/>
      <c r="F52" s="31"/>
      <c r="AF52" s="1"/>
      <c r="AH52"/>
    </row>
    <row r="53" spans="1:34" x14ac:dyDescent="0.2">
      <c r="A53" s="33"/>
      <c r="B53" s="31"/>
      <c r="C53" s="31"/>
      <c r="D53" s="31"/>
      <c r="E53" s="31"/>
      <c r="F53" s="31"/>
      <c r="AF53" s="1"/>
      <c r="AH53"/>
    </row>
    <row r="54" spans="1:34" x14ac:dyDescent="0.2">
      <c r="A54" s="33"/>
      <c r="B54" s="32"/>
      <c r="C54" s="32"/>
      <c r="D54" s="32"/>
      <c r="E54" s="32"/>
      <c r="F54" s="32"/>
      <c r="AF54" s="1"/>
      <c r="AH54"/>
    </row>
    <row r="55" spans="1:34" x14ac:dyDescent="0.2">
      <c r="A55" s="33"/>
      <c r="B55" s="31"/>
      <c r="C55" s="31"/>
      <c r="D55" s="31"/>
      <c r="E55" s="31"/>
      <c r="F55" s="31"/>
      <c r="AF55" s="1"/>
      <c r="AH55"/>
    </row>
    <row r="56" spans="1:34" x14ac:dyDescent="0.2">
      <c r="A56" s="33"/>
      <c r="B56" s="32"/>
      <c r="C56" s="32"/>
      <c r="D56" s="32"/>
      <c r="E56" s="32"/>
      <c r="F56" s="32"/>
      <c r="AF56" s="1"/>
      <c r="AH56"/>
    </row>
    <row r="57" spans="1:34" x14ac:dyDescent="0.2">
      <c r="A57" s="33"/>
      <c r="B57" s="31"/>
      <c r="C57" s="31"/>
      <c r="D57" s="31"/>
      <c r="E57" s="31"/>
      <c r="F57" s="31"/>
      <c r="AF57" s="1"/>
      <c r="AH57"/>
    </row>
    <row r="58" spans="1:34" x14ac:dyDescent="0.2">
      <c r="B58" s="31"/>
      <c r="C58" s="31"/>
      <c r="D58" s="31"/>
      <c r="E58" s="31"/>
      <c r="F58" s="31"/>
      <c r="AF58" s="1"/>
      <c r="AH58"/>
    </row>
    <row r="59" spans="1:34" x14ac:dyDescent="0.2">
      <c r="B59" s="31"/>
      <c r="C59" s="31"/>
      <c r="D59" s="31"/>
      <c r="E59" s="31"/>
      <c r="F59" s="31"/>
      <c r="AF59" s="1"/>
      <c r="AH5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4BE7A-93F5-F349-A578-9FF90F9E4394}">
  <dimension ref="A1:CO25"/>
  <sheetViews>
    <sheetView tabSelected="1" zoomScale="182" zoomScaleNormal="91" workbookViewId="0">
      <selection activeCell="H12" sqref="H12"/>
    </sheetView>
  </sheetViews>
  <sheetFormatPr baseColWidth="10" defaultRowHeight="16" x14ac:dyDescent="0.2"/>
  <cols>
    <col min="1" max="1" width="10.83203125" style="1"/>
    <col min="2" max="2" width="10.6640625" style="1" customWidth="1"/>
    <col min="3" max="5" width="10.83203125" style="1"/>
    <col min="6" max="6" width="13.33203125" style="1" customWidth="1"/>
    <col min="7" max="7" width="10.83203125" style="1"/>
    <col min="8" max="8" width="15.6640625" style="1" customWidth="1"/>
    <col min="9" max="9" width="10.83203125" style="1"/>
    <col min="10" max="10" width="16.6640625" style="1" customWidth="1"/>
    <col min="11" max="13" width="10.83203125" style="1"/>
    <col min="14" max="14" width="16.83203125" style="1" customWidth="1"/>
    <col min="15" max="15" width="10.83203125" style="1"/>
    <col min="16" max="16" width="12.1640625" style="1" bestFit="1" customWidth="1"/>
    <col min="17" max="17" width="11" style="1" bestFit="1" customWidth="1"/>
    <col min="18" max="19" width="10.83203125" style="1"/>
    <col min="20" max="20" width="18.33203125" style="1" customWidth="1"/>
    <col min="21" max="21" width="10.83203125" style="1"/>
    <col min="22" max="22" width="18.1640625" style="1" customWidth="1"/>
    <col min="23" max="31" width="10.83203125" style="1"/>
    <col min="32" max="32" width="15.5" style="1" customWidth="1"/>
    <col min="33" max="34" width="10.83203125" style="1"/>
    <col min="35" max="35" width="27.83203125" style="1" customWidth="1"/>
    <col min="36" max="36" width="10.83203125" style="1"/>
    <col min="37" max="37" width="29.83203125" style="1" customWidth="1"/>
    <col min="38" max="38" width="10.83203125" style="1"/>
    <col min="39" max="39" width="22.1640625" style="1" customWidth="1"/>
    <col min="40" max="40" width="10.83203125" style="1"/>
    <col min="41" max="41" width="23.33203125" style="1" customWidth="1"/>
    <col min="42" max="42" width="10.83203125" style="1"/>
  </cols>
  <sheetData>
    <row r="1" spans="1:42" x14ac:dyDescent="0.2">
      <c r="A1" s="2"/>
      <c r="B1" s="10" t="s">
        <v>0</v>
      </c>
      <c r="C1" s="2" t="s">
        <v>0</v>
      </c>
      <c r="D1" s="10" t="s">
        <v>1</v>
      </c>
      <c r="E1" s="2" t="s">
        <v>35</v>
      </c>
      <c r="F1" s="10" t="s">
        <v>54</v>
      </c>
      <c r="G1" s="2" t="s">
        <v>55</v>
      </c>
      <c r="H1" s="10" t="s">
        <v>56</v>
      </c>
      <c r="I1" s="2" t="s">
        <v>57</v>
      </c>
      <c r="J1" s="24" t="s">
        <v>58</v>
      </c>
      <c r="K1" s="25" t="s">
        <v>59</v>
      </c>
      <c r="L1" s="10" t="s">
        <v>2</v>
      </c>
      <c r="M1" s="2" t="s">
        <v>2</v>
      </c>
      <c r="N1" s="10" t="s">
        <v>3</v>
      </c>
      <c r="O1" s="2" t="s">
        <v>36</v>
      </c>
      <c r="P1" s="10" t="s">
        <v>4</v>
      </c>
      <c r="Q1" s="2" t="s">
        <v>37</v>
      </c>
      <c r="R1" s="10" t="s">
        <v>5</v>
      </c>
      <c r="S1" s="2" t="s">
        <v>38</v>
      </c>
      <c r="T1" s="10" t="s">
        <v>6</v>
      </c>
      <c r="U1" s="2" t="s">
        <v>39</v>
      </c>
      <c r="V1" s="10" t="s">
        <v>7</v>
      </c>
      <c r="W1" s="2" t="s">
        <v>40</v>
      </c>
      <c r="X1" s="2" t="s">
        <v>41</v>
      </c>
      <c r="Y1" s="2" t="s">
        <v>42</v>
      </c>
      <c r="Z1" s="2" t="s">
        <v>43</v>
      </c>
      <c r="AA1" s="2" t="s">
        <v>44</v>
      </c>
      <c r="AB1" s="2" t="s">
        <v>45</v>
      </c>
      <c r="AC1" s="2" t="s">
        <v>46</v>
      </c>
      <c r="AD1" s="2" t="s">
        <v>47</v>
      </c>
      <c r="AE1" s="2" t="s">
        <v>48</v>
      </c>
      <c r="AF1" s="10" t="s">
        <v>8</v>
      </c>
      <c r="AG1" s="2" t="s">
        <v>49</v>
      </c>
      <c r="AH1" s="2"/>
      <c r="AI1" s="27" t="s">
        <v>50</v>
      </c>
      <c r="AJ1" s="23" t="s">
        <v>60</v>
      </c>
      <c r="AK1" s="27" t="s">
        <v>51</v>
      </c>
      <c r="AL1" s="23" t="s">
        <v>61</v>
      </c>
      <c r="AM1" s="27" t="s">
        <v>52</v>
      </c>
      <c r="AN1" s="23" t="s">
        <v>62</v>
      </c>
      <c r="AO1" s="27" t="s">
        <v>53</v>
      </c>
      <c r="AP1" s="23" t="s">
        <v>63</v>
      </c>
    </row>
    <row r="2" spans="1:42" x14ac:dyDescent="0.2">
      <c r="A2" s="23" t="s">
        <v>70</v>
      </c>
      <c r="B2" s="22">
        <v>0.95</v>
      </c>
      <c r="C2" s="5">
        <f t="shared" ref="C2:C21" si="0">B2/$B$23</f>
        <v>0.48469387755102039</v>
      </c>
      <c r="D2" s="22">
        <v>5.03</v>
      </c>
      <c r="E2" s="5">
        <f>D2/$D$23</f>
        <v>4.6877912395153779E-2</v>
      </c>
      <c r="F2" s="22">
        <v>549.5</v>
      </c>
      <c r="G2" s="5">
        <f>F2/$F$23</f>
        <v>0.77547276319503244</v>
      </c>
      <c r="H2" s="23">
        <v>1064.2</v>
      </c>
      <c r="I2" s="5">
        <f>H2/$H$23</f>
        <v>0.7537894885961185</v>
      </c>
      <c r="J2" s="22">
        <v>4138</v>
      </c>
      <c r="K2" s="5">
        <f>J2/$J$23</f>
        <v>1.4060482500849474</v>
      </c>
      <c r="L2" s="5">
        <f t="shared" ref="L2:L21" si="1">(D2+F2)/2</f>
        <v>277.26499999999999</v>
      </c>
      <c r="M2" s="5">
        <f>L2/$L$23</f>
        <v>0.67965436940801571</v>
      </c>
      <c r="N2" s="22">
        <v>2630</v>
      </c>
      <c r="O2" s="5">
        <f>N2/$N$23</f>
        <v>0.359781121751026</v>
      </c>
      <c r="P2" s="22">
        <v>87.62</v>
      </c>
      <c r="Q2" s="5">
        <f>P2/$P$23</f>
        <v>0.73810125515963276</v>
      </c>
      <c r="R2" s="23">
        <v>219</v>
      </c>
      <c r="S2" s="5">
        <f>R2/$R$23</f>
        <v>1.5103448275862068</v>
      </c>
      <c r="T2" s="23">
        <v>192</v>
      </c>
      <c r="U2" s="5">
        <f>T2/$T$23</f>
        <v>1.3617021276595744</v>
      </c>
      <c r="V2" s="22">
        <v>1.18</v>
      </c>
      <c r="W2" s="5">
        <f>V2/$V$23</f>
        <v>1</v>
      </c>
      <c r="X2" s="7">
        <f>($R$25+$R$24)/(SQRT(2)*(R2+$R$24))</f>
        <v>0.87435658871270694</v>
      </c>
      <c r="Y2" s="7">
        <f>($R$25+$R$24)/(SQRT(2)*(((0.9375*$R$23)+(0.065*R2))+$R$24))</f>
        <v>1.1013023621606466</v>
      </c>
      <c r="Z2" s="7">
        <f>($V$25+$V$24)/(SQRT(2)*(V2+$V$24))</f>
        <v>0.82426056741863829</v>
      </c>
      <c r="AA2" s="7">
        <f>($V$25+$V$24)/(SQRT(2)*(((0.9375*$V$23)+(0.065*V2))+$V$24))</f>
        <v>0.82354179573301334</v>
      </c>
      <c r="AB2" s="5">
        <f>R2/$R$24</f>
        <v>1.9043478260869566</v>
      </c>
      <c r="AC2" s="5">
        <f>((0.9375*$R$23)+(0.0625*R2))/$R$24</f>
        <v>1.3010869565217391</v>
      </c>
      <c r="AD2" s="5">
        <f>V2/$V$24</f>
        <v>0.53636363636363626</v>
      </c>
      <c r="AE2" s="5">
        <f>((0.9375*$V$23)+(0.0625*V2))/$V$24</f>
        <v>0.53636363636363626</v>
      </c>
      <c r="AF2" s="23">
        <v>2</v>
      </c>
      <c r="AG2" s="4">
        <f>AF2/$AF$23</f>
        <v>1</v>
      </c>
      <c r="AH2" s="23" t="s">
        <v>70</v>
      </c>
      <c r="AI2" s="23">
        <v>-1.962</v>
      </c>
      <c r="AJ2" s="22">
        <f t="shared" ref="AJ2:AJ21" si="2">AI2/$AI$23</f>
        <v>3.9476861167002011</v>
      </c>
      <c r="AK2" s="23">
        <v>-1.8380000000000001</v>
      </c>
      <c r="AL2" s="22">
        <f t="shared" ref="AL2:AL21" si="3">AK2/$AK$23</f>
        <v>3.14779928069875</v>
      </c>
      <c r="AM2" s="22">
        <v>300</v>
      </c>
      <c r="AN2" s="22">
        <f>AM2/$AM$23</f>
        <v>1.3824884792626728</v>
      </c>
      <c r="AO2" s="23">
        <v>137</v>
      </c>
      <c r="AP2" s="22">
        <f>AO2/$AO$23</f>
        <v>0.47241379310344828</v>
      </c>
    </row>
    <row r="3" spans="1:42" x14ac:dyDescent="0.2">
      <c r="A3" s="23" t="s">
        <v>71</v>
      </c>
      <c r="B3" s="22">
        <v>0.89</v>
      </c>
      <c r="C3" s="5">
        <f t="shared" si="0"/>
        <v>0.45408163265306123</v>
      </c>
      <c r="D3" s="22">
        <v>13.95</v>
      </c>
      <c r="E3" s="5">
        <f>D3/$D$23</f>
        <v>0.13000931966449208</v>
      </c>
      <c r="F3" s="22">
        <v>502.9</v>
      </c>
      <c r="G3" s="5">
        <f>F3/$F$23</f>
        <v>0.70970928591589044</v>
      </c>
      <c r="H3" s="23">
        <v>965.2</v>
      </c>
      <c r="I3" s="5">
        <f>H3/$H$23</f>
        <v>0.68366624167729151</v>
      </c>
      <c r="J3" s="22">
        <v>3600</v>
      </c>
      <c r="K3" s="5">
        <f>J3/$J$23</f>
        <v>1.2232415902140672</v>
      </c>
      <c r="L3" s="5">
        <f t="shared" si="1"/>
        <v>258.42500000000001</v>
      </c>
      <c r="M3" s="5">
        <f>L3/$L$23</f>
        <v>0.63347223924500551</v>
      </c>
      <c r="N3" s="22">
        <v>3510</v>
      </c>
      <c r="O3" s="5">
        <f>N3/$N$23</f>
        <v>0.48016415868673051</v>
      </c>
      <c r="P3" s="22">
        <v>137.327</v>
      </c>
      <c r="Q3" s="5">
        <f>P3/$P$23</f>
        <v>1.1568275629685789</v>
      </c>
      <c r="R3" s="23">
        <v>253</v>
      </c>
      <c r="S3" s="5">
        <f>R3/$R$23</f>
        <v>1.7448275862068965</v>
      </c>
      <c r="T3" s="23">
        <v>198</v>
      </c>
      <c r="U3" s="5">
        <f>T3/$T$23</f>
        <v>1.4042553191489362</v>
      </c>
      <c r="V3" s="22">
        <v>1.35</v>
      </c>
      <c r="W3" s="5">
        <f>V3/$V$23</f>
        <v>1.1440677966101696</v>
      </c>
      <c r="X3" s="7">
        <f>($R$25+$R$24)/(SQRT(2)*(R3+$R$24))</f>
        <v>0.7935736430164243</v>
      </c>
      <c r="Y3" s="7">
        <f>($R$25+$R$24)/(SQRT(2)*(((0.9375*$R$23)+(0.065*R3))+$R$24))</f>
        <v>1.0921997536489638</v>
      </c>
      <c r="Z3" s="7">
        <f>($V$25+$V$24)/(SQRT(2)*(V3+$V$24))</f>
        <v>0.78478893461267529</v>
      </c>
      <c r="AA3" s="7">
        <f>($V$25+$V$24)/(SQRT(2)*(((0.9375*$V$23)+(0.065*V3))+$V$24))</f>
        <v>0.82086055329257424</v>
      </c>
      <c r="AB3" s="5">
        <f>R3/$R$24</f>
        <v>2.2000000000000002</v>
      </c>
      <c r="AC3" s="5">
        <f>((0.9375*$R$23)+(0.0625*R3))/$R$24</f>
        <v>1.3195652173913044</v>
      </c>
      <c r="AD3" s="5">
        <f>V3/$V$24</f>
        <v>0.61363636363636365</v>
      </c>
      <c r="AE3" s="5">
        <f>((0.9375*$V$23)+(0.0625*V3))/$V$24</f>
        <v>0.54119318181818177</v>
      </c>
      <c r="AF3" s="23">
        <v>2</v>
      </c>
      <c r="AG3" s="4">
        <f>AF3/$AF$23</f>
        <v>1</v>
      </c>
      <c r="AH3" s="23" t="s">
        <v>71</v>
      </c>
      <c r="AI3" s="23">
        <v>-2.0939999999999999</v>
      </c>
      <c r="AJ3" s="22">
        <f t="shared" si="2"/>
        <v>4.2132796780684103</v>
      </c>
      <c r="AK3" s="23">
        <v>-1.92</v>
      </c>
      <c r="AL3" s="22">
        <f t="shared" si="3"/>
        <v>3.2882342866929268</v>
      </c>
      <c r="AM3" s="22">
        <v>205</v>
      </c>
      <c r="AN3" s="22">
        <f>AM3/$AM$23</f>
        <v>0.9447004608294931</v>
      </c>
      <c r="AO3" s="23">
        <v>140</v>
      </c>
      <c r="AP3" s="22">
        <f>AO3/$AO$23</f>
        <v>0.48275862068965519</v>
      </c>
    </row>
    <row r="4" spans="1:42" x14ac:dyDescent="0.2">
      <c r="A4" s="23" t="s">
        <v>72</v>
      </c>
      <c r="B4" s="22">
        <v>1.3</v>
      </c>
      <c r="C4" s="5">
        <f t="shared" si="0"/>
        <v>0.66326530612244905</v>
      </c>
      <c r="D4" s="22">
        <v>0</v>
      </c>
      <c r="E4" s="5">
        <f>D4/$D$23</f>
        <v>0</v>
      </c>
      <c r="F4" s="22">
        <v>658.5</v>
      </c>
      <c r="G4" s="5">
        <f>F4/$F$23</f>
        <v>0.92929720575783237</v>
      </c>
      <c r="H4" s="23">
        <v>1440</v>
      </c>
      <c r="I4" s="5">
        <f>H4/$H$23</f>
        <v>1.0199745006374841</v>
      </c>
      <c r="J4" s="22">
        <v>2250</v>
      </c>
      <c r="K4" s="5">
        <f>J4/$J$23</f>
        <v>0.76452599388379205</v>
      </c>
      <c r="L4" s="5">
        <f t="shared" si="1"/>
        <v>329.25</v>
      </c>
      <c r="M4" s="5">
        <f>L4/$L$23</f>
        <v>0.80708420149528126</v>
      </c>
      <c r="N4" s="22">
        <v>13310</v>
      </c>
      <c r="O4" s="5">
        <f>N4/$N$23</f>
        <v>1.8207934336525309</v>
      </c>
      <c r="P4" s="22">
        <v>178.48599999999999</v>
      </c>
      <c r="Q4" s="5">
        <f>P4/$P$23</f>
        <v>1.5035464577541908</v>
      </c>
      <c r="R4" s="23">
        <v>208</v>
      </c>
      <c r="S4" s="5">
        <f>R4/$R$23</f>
        <v>1.4344827586206896</v>
      </c>
      <c r="T4" s="23">
        <v>150</v>
      </c>
      <c r="U4" s="5">
        <f>T4/$T$23</f>
        <v>1.0638297872340425</v>
      </c>
      <c r="V4" s="22">
        <v>0.71</v>
      </c>
      <c r="W4" s="5">
        <f>V4/$V$23</f>
        <v>0.60169491525423724</v>
      </c>
      <c r="X4" s="7">
        <f>($R$25+$R$24)/(SQRT(2)*(R4+$R$24))</f>
        <v>0.90413343848310868</v>
      </c>
      <c r="Y4" s="7">
        <f>($R$25+$R$24)/(SQRT(2)*(((0.9375*$R$23)+(0.065*R4))+$R$24))</f>
        <v>1.1042798961271438</v>
      </c>
      <c r="Z4" s="7">
        <f>($V$25+$V$24)/(SQRT(2)*(V4+$V$24))</f>
        <v>0.95738856284364171</v>
      </c>
      <c r="AA4" s="7">
        <f>($V$25+$V$24)/(SQRT(2)*(((0.9375*$V$23)+(0.065*V4))+$V$24))</f>
        <v>0.83104662864664036</v>
      </c>
      <c r="AB4" s="5">
        <f>R4/$R$24</f>
        <v>1.808695652173913</v>
      </c>
      <c r="AC4" s="5">
        <f>((0.9375*$R$23)+(0.0625*R4))/$R$24</f>
        <v>1.295108695652174</v>
      </c>
      <c r="AD4" s="5">
        <f>V4/$V$24</f>
        <v>0.3227272727272727</v>
      </c>
      <c r="AE4" s="5">
        <f>((0.9375*$V$23)+(0.0625*V4))/$V$24</f>
        <v>0.52301136363636358</v>
      </c>
      <c r="AF4" s="23">
        <v>4</v>
      </c>
      <c r="AG4" s="4">
        <f>AF4/$AF$23</f>
        <v>2</v>
      </c>
      <c r="AH4" s="23" t="s">
        <v>72</v>
      </c>
      <c r="AI4" s="23">
        <v>-1.0229999999999999</v>
      </c>
      <c r="AJ4" s="22">
        <f t="shared" si="2"/>
        <v>2.0583501006036218</v>
      </c>
      <c r="AK4" s="23">
        <v>-1.0469999999999999</v>
      </c>
      <c r="AL4" s="22">
        <f t="shared" si="3"/>
        <v>1.7931152594622366</v>
      </c>
      <c r="AM4" s="22">
        <v>144</v>
      </c>
      <c r="AN4" s="22">
        <f>AM4/$AM$23</f>
        <v>0.66359447004608296</v>
      </c>
      <c r="AO4" s="23">
        <v>630</v>
      </c>
      <c r="AP4" s="22">
        <f>AO4/$AO$23</f>
        <v>2.1724137931034484</v>
      </c>
    </row>
    <row r="5" spans="1:42" x14ac:dyDescent="0.2">
      <c r="A5" s="23" t="s">
        <v>73</v>
      </c>
      <c r="B5" s="22">
        <v>1.5</v>
      </c>
      <c r="C5" s="5">
        <f t="shared" si="0"/>
        <v>0.76530612244897955</v>
      </c>
      <c r="D5" s="22">
        <v>31</v>
      </c>
      <c r="E5" s="5">
        <f>D5/$D$23</f>
        <v>0.28890959925442683</v>
      </c>
      <c r="F5" s="22">
        <v>761</v>
      </c>
      <c r="G5" s="5">
        <f>F5/$F$23</f>
        <v>1.0739486311035844</v>
      </c>
      <c r="H5" s="23">
        <v>1500</v>
      </c>
      <c r="I5" s="5">
        <f>H5/$H$23</f>
        <v>1.0624734381640459</v>
      </c>
      <c r="J5" s="22">
        <v>0</v>
      </c>
      <c r="K5" s="5">
        <f>J5/$J$23</f>
        <v>0</v>
      </c>
      <c r="L5" s="5">
        <f t="shared" si="1"/>
        <v>396</v>
      </c>
      <c r="M5" s="5">
        <f>L5/$L$23</f>
        <v>0.97070719450913101</v>
      </c>
      <c r="N5" s="22">
        <v>16650</v>
      </c>
      <c r="O5" s="5">
        <f>N5/$N$23</f>
        <v>2.2777017783857727</v>
      </c>
      <c r="P5" s="22">
        <v>180.9479</v>
      </c>
      <c r="Q5" s="5">
        <f>P5/$P$23</f>
        <v>1.5242852329205627</v>
      </c>
      <c r="R5" s="23">
        <v>200</v>
      </c>
      <c r="S5" s="5">
        <f>R5/$R$23</f>
        <v>1.3793103448275863</v>
      </c>
      <c r="T5" s="23">
        <v>138</v>
      </c>
      <c r="U5" s="5">
        <f>T5/$T$23</f>
        <v>0.97872340425531912</v>
      </c>
      <c r="V5" s="22">
        <v>0.64</v>
      </c>
      <c r="W5" s="5">
        <f>V5/$V$23</f>
        <v>0.5423728813559322</v>
      </c>
      <c r="X5" s="7">
        <f>($R$25+$R$24)/(SQRT(2)*(R5+$R$24))</f>
        <v>0.92709555755569562</v>
      </c>
      <c r="Y5" s="7">
        <f>($R$25+$R$24)/(SQRT(2)*(((0.9375*$R$23)+(0.065*R5))+$R$24))</f>
        <v>1.1064555079518601</v>
      </c>
      <c r="Z5" s="7">
        <f>($V$25+$V$24)/(SQRT(2)*(V5+$V$24))</f>
        <v>0.98098616826584406</v>
      </c>
      <c r="AA5" s="7">
        <f>($V$25+$V$24)/(SQRT(2)*(((0.9375*$V$23)+(0.065*V5))+$V$24))</f>
        <v>0.83217608849709424</v>
      </c>
      <c r="AB5" s="5">
        <f>R5/$R$24</f>
        <v>1.7391304347826086</v>
      </c>
      <c r="AC5" s="5">
        <f>((0.9375*$R$23)+(0.0625*R5))/$R$24</f>
        <v>1.2907608695652173</v>
      </c>
      <c r="AD5" s="5">
        <f>V5/$V$24</f>
        <v>0.29090909090909089</v>
      </c>
      <c r="AE5" s="5">
        <f>((0.9375*$V$23)+(0.0625*V5))/$V$24</f>
        <v>0.52102272727272725</v>
      </c>
      <c r="AF5" s="23">
        <v>5</v>
      </c>
      <c r="AG5" s="4">
        <f>AF5/$AF$23</f>
        <v>2.5</v>
      </c>
      <c r="AH5" s="23" t="s">
        <v>73</v>
      </c>
      <c r="AI5" s="23">
        <v>-0.50600000000000001</v>
      </c>
      <c r="AJ5" s="22">
        <f t="shared" si="2"/>
        <v>1.0181086519114688</v>
      </c>
      <c r="AK5" s="23">
        <v>-0.59599999999999997</v>
      </c>
      <c r="AL5" s="22">
        <f t="shared" si="3"/>
        <v>1.0207227264942627</v>
      </c>
      <c r="AM5" s="22">
        <v>140</v>
      </c>
      <c r="AN5" s="22">
        <f>AM5/$AM$23</f>
        <v>0.64516129032258063</v>
      </c>
      <c r="AO5" s="23">
        <v>735</v>
      </c>
      <c r="AP5" s="22">
        <f>AO5/$AO$23</f>
        <v>2.5344827586206895</v>
      </c>
    </row>
    <row r="6" spans="1:42" x14ac:dyDescent="0.2">
      <c r="A6" s="23" t="s">
        <v>74</v>
      </c>
      <c r="B6" s="22">
        <v>1.9</v>
      </c>
      <c r="C6" s="5">
        <f t="shared" si="0"/>
        <v>0.96938775510204078</v>
      </c>
      <c r="D6" s="22">
        <v>14.5</v>
      </c>
      <c r="E6" s="5">
        <f>D6/$D$23</f>
        <v>0.13513513513513514</v>
      </c>
      <c r="F6" s="22">
        <v>760</v>
      </c>
      <c r="G6" s="5">
        <f>F6/$F$23</f>
        <v>1.0725373976855772</v>
      </c>
      <c r="H6" s="23">
        <v>1260</v>
      </c>
      <c r="I6" s="5">
        <f>H6/$H$23</f>
        <v>0.89247768805779859</v>
      </c>
      <c r="J6" s="22">
        <v>2510</v>
      </c>
      <c r="K6" s="5">
        <f>J6/$J$23</f>
        <v>0.85287121984369696</v>
      </c>
      <c r="L6" s="5">
        <f t="shared" si="1"/>
        <v>387.25</v>
      </c>
      <c r="M6" s="5">
        <f>L6/$L$23</f>
        <v>0.94925848755974995</v>
      </c>
      <c r="N6" s="22">
        <v>21020</v>
      </c>
      <c r="O6" s="5">
        <f>N6/$N$23</f>
        <v>2.8755129958960328</v>
      </c>
      <c r="P6" s="22">
        <v>186.20699999999999</v>
      </c>
      <c r="Q6" s="5">
        <f>P6/$P$23</f>
        <v>1.5685873136214303</v>
      </c>
      <c r="R6" s="23">
        <v>188</v>
      </c>
      <c r="S6" s="5">
        <f>R6/$R$23</f>
        <v>1.296551724137931</v>
      </c>
      <c r="T6" s="23">
        <v>159</v>
      </c>
      <c r="U6" s="5">
        <f>T6/$T$23</f>
        <v>1.1276595744680851</v>
      </c>
      <c r="V6" s="22">
        <v>0.63</v>
      </c>
      <c r="W6" s="5">
        <f>V6/$V$23</f>
        <v>0.53389830508474578</v>
      </c>
      <c r="X6" s="7">
        <f>($R$25+$R$24)/(SQRT(2)*(R6+$R$24))</f>
        <v>0.96381221330047551</v>
      </c>
      <c r="Y6" s="7">
        <f>($R$25+$R$24)/(SQRT(2)*(((0.9375*$R$23)+(0.065*R6))+$R$24))</f>
        <v>1.109735046996738</v>
      </c>
      <c r="Z6" s="7">
        <f>($V$25+$V$24)/(SQRT(2)*(V6+$V$24))</f>
        <v>0.98445255048586466</v>
      </c>
      <c r="AA6" s="7">
        <f>($V$25+$V$24)/(SQRT(2)*(((0.9375*$V$23)+(0.065*V6))+$V$24))</f>
        <v>0.83233769056972906</v>
      </c>
      <c r="AB6" s="5">
        <f>R6/$R$24</f>
        <v>1.6347826086956523</v>
      </c>
      <c r="AC6" s="5">
        <f>((0.9375*$R$23)+(0.0625*R6))/$R$24</f>
        <v>1.2842391304347827</v>
      </c>
      <c r="AD6" s="5">
        <f>V6/$V$24</f>
        <v>0.28636363636363632</v>
      </c>
      <c r="AE6" s="5">
        <f>((0.9375*$V$23)+(0.0625*V6))/$V$24</f>
        <v>0.52073863636363626</v>
      </c>
      <c r="AF6" s="23">
        <v>4</v>
      </c>
      <c r="AG6" s="4">
        <f>AF6/$AF$23</f>
        <v>2</v>
      </c>
      <c r="AH6" s="23" t="s">
        <v>74</v>
      </c>
      <c r="AI6" s="23">
        <v>-6.9000000000000006E-2</v>
      </c>
      <c r="AJ6" s="22">
        <f t="shared" si="2"/>
        <v>0.13883299798792759</v>
      </c>
      <c r="AK6" s="23">
        <v>-6.9000000000000006E-2</v>
      </c>
      <c r="AL6" s="22">
        <f t="shared" si="3"/>
        <v>0.11817091967802708</v>
      </c>
      <c r="AM6" s="22">
        <v>137</v>
      </c>
      <c r="AN6" s="22">
        <f>AM6/$AM$23</f>
        <v>0.63133640552995396</v>
      </c>
      <c r="AO6" s="23">
        <v>705</v>
      </c>
      <c r="AP6" s="22">
        <f>AO6/$AO$23</f>
        <v>2.4310344827586206</v>
      </c>
    </row>
    <row r="7" spans="1:42" x14ac:dyDescent="0.2">
      <c r="A7" s="23" t="s">
        <v>75</v>
      </c>
      <c r="B7" s="22">
        <v>1.83</v>
      </c>
      <c r="C7" s="5">
        <f t="shared" si="0"/>
        <v>0.93367346938775519</v>
      </c>
      <c r="D7" s="22">
        <v>15.7</v>
      </c>
      <c r="E7" s="5">
        <f>D7/$D$23</f>
        <v>0.14631873252562907</v>
      </c>
      <c r="F7" s="22">
        <v>762.5</v>
      </c>
      <c r="G7" s="5">
        <f>F7/$F$23</f>
        <v>1.0760654812305954</v>
      </c>
      <c r="H7" s="23">
        <v>1561.9</v>
      </c>
      <c r="I7" s="5">
        <f>H7/$H$23</f>
        <v>1.1063181753789491</v>
      </c>
      <c r="J7" s="22">
        <v>2957</v>
      </c>
      <c r="K7" s="5">
        <f>J7/$J$23</f>
        <v>1.0047570506286103</v>
      </c>
      <c r="L7" s="5">
        <f t="shared" si="1"/>
        <v>389.1</v>
      </c>
      <c r="M7" s="5">
        <f>L7/$L$23</f>
        <v>0.95379335702904777</v>
      </c>
      <c r="N7" s="22">
        <v>7874</v>
      </c>
      <c r="O7" s="5">
        <f>N7/$N$23</f>
        <v>1.077154582763338</v>
      </c>
      <c r="P7" s="22">
        <v>55.844999999999999</v>
      </c>
      <c r="Q7" s="5">
        <f>P7/$P$23</f>
        <v>0.47043214556482182</v>
      </c>
      <c r="R7" s="23">
        <v>156</v>
      </c>
      <c r="S7" s="5">
        <f>R7/$R$23</f>
        <v>1.0758620689655172</v>
      </c>
      <c r="T7" s="23">
        <v>125</v>
      </c>
      <c r="U7" s="5">
        <f>T7/$T$23</f>
        <v>0.88652482269503541</v>
      </c>
      <c r="V7" s="22">
        <v>0.64500000000000002</v>
      </c>
      <c r="W7" s="5">
        <f>V7/$V$23</f>
        <v>0.54661016949152552</v>
      </c>
      <c r="X7" s="7">
        <f>($R$25+$R$24)/(SQRT(2)*(R7+$R$24))</f>
        <v>1.0776202975278379</v>
      </c>
      <c r="Y7" s="7">
        <f>($R$25+$R$24)/(SQRT(2)*(((0.9375*$R$23)+(0.065*R7))+$R$24))</f>
        <v>1.1185762872328873</v>
      </c>
      <c r="Z7" s="7">
        <f>($V$25+$V$24)/(SQRT(2)*(V7+$V$24))</f>
        <v>0.97926211524604478</v>
      </c>
      <c r="AA7" s="7">
        <f>($V$25+$V$24)/(SQRT(2)*(((0.9375*$V$23)+(0.065*V7))+$V$24))</f>
        <v>0.83209531099031464</v>
      </c>
      <c r="AB7" s="5">
        <f>R7/$R$24</f>
        <v>1.3565217391304347</v>
      </c>
      <c r="AC7" s="5">
        <f>((0.9375*$R$23)+(0.0625*R7))/$R$24</f>
        <v>1.2668478260869565</v>
      </c>
      <c r="AD7" s="5">
        <f>V7/$V$24</f>
        <v>0.29318181818181815</v>
      </c>
      <c r="AE7" s="5">
        <f>((0.9375*$V$23)+(0.0625*V7))/$V$24</f>
        <v>0.52116477272727268</v>
      </c>
      <c r="AF7" s="23">
        <v>3</v>
      </c>
      <c r="AG7" s="4">
        <f>AF7/$AF$23</f>
        <v>1.5</v>
      </c>
      <c r="AH7" s="23" t="s">
        <v>75</v>
      </c>
      <c r="AI7" s="23">
        <v>-0.27900000000000003</v>
      </c>
      <c r="AJ7" s="22">
        <f t="shared" si="2"/>
        <v>0.56136820925553321</v>
      </c>
      <c r="AK7" s="23">
        <v>-0.27900000000000003</v>
      </c>
      <c r="AL7" s="22">
        <f t="shared" si="3"/>
        <v>0.477821544785066</v>
      </c>
      <c r="AM7" s="22">
        <v>449</v>
      </c>
      <c r="AN7" s="22">
        <f>AM7/$AM$23</f>
        <v>2.0691244239631335</v>
      </c>
      <c r="AO7" s="23">
        <v>347</v>
      </c>
      <c r="AP7" s="22">
        <f>AO7/$AO$23</f>
        <v>1.1965517241379311</v>
      </c>
    </row>
    <row r="8" spans="1:42" x14ac:dyDescent="0.2">
      <c r="A8" s="23" t="s">
        <v>76</v>
      </c>
      <c r="B8" s="22">
        <v>2.2000000000000002</v>
      </c>
      <c r="C8" s="5">
        <f t="shared" si="0"/>
        <v>1.1224489795918369</v>
      </c>
      <c r="D8" s="22">
        <v>101.3</v>
      </c>
      <c r="E8" s="5">
        <f>D8/$D$23</f>
        <v>0.94408201304753026</v>
      </c>
      <c r="F8" s="22">
        <v>710.2</v>
      </c>
      <c r="G8" s="5">
        <f>F8/$F$23</f>
        <v>1.0022579734688117</v>
      </c>
      <c r="H8" s="23">
        <v>1620</v>
      </c>
      <c r="I8" s="5">
        <f>H8/$H$23</f>
        <v>1.1474713132171697</v>
      </c>
      <c r="J8" s="22">
        <v>2747</v>
      </c>
      <c r="K8" s="5">
        <f>J8/$J$23</f>
        <v>0.93340129119945636</v>
      </c>
      <c r="L8" s="5">
        <f t="shared" si="1"/>
        <v>405.75</v>
      </c>
      <c r="M8" s="5">
        <f>L8/$L$23</f>
        <v>0.99460718225272704</v>
      </c>
      <c r="N8" s="22">
        <v>12370</v>
      </c>
      <c r="O8" s="5">
        <f>N8/$N$23</f>
        <v>1.6922024623803009</v>
      </c>
      <c r="P8" s="22">
        <v>101.07</v>
      </c>
      <c r="Q8" s="5">
        <f>P8/$P$23</f>
        <v>0.85140257771038663</v>
      </c>
      <c r="R8" s="23">
        <v>178</v>
      </c>
      <c r="S8" s="5">
        <f>R8/$R$23</f>
        <v>1.2275862068965517</v>
      </c>
      <c r="T8" s="23">
        <v>126</v>
      </c>
      <c r="U8" s="5">
        <f>T8/$T$23</f>
        <v>0.8936170212765957</v>
      </c>
      <c r="V8" s="22">
        <v>0.68</v>
      </c>
      <c r="W8" s="5">
        <f>V8/$V$23</f>
        <v>0.57627118644067798</v>
      </c>
      <c r="X8" s="7">
        <f>($R$25+$R$24)/(SQRT(2)*(R8+$R$24))</f>
        <v>0.99670682808888766</v>
      </c>
      <c r="Y8" s="7">
        <f>($R$25+$R$24)/(SQRT(2)*(((0.9375*$R$23)+(0.065*R8))+$R$24))</f>
        <v>1.1124828838415821</v>
      </c>
      <c r="Z8" s="7">
        <f>($V$25+$V$24)/(SQRT(2)*(V8+$V$24))</f>
        <v>0.96736136037326292</v>
      </c>
      <c r="AA8" s="7">
        <f>($V$25+$V$24)/(SQRT(2)*(((0.9375*$V$23)+(0.065*V8))+$V$24))</f>
        <v>0.83153030723484811</v>
      </c>
      <c r="AB8" s="5">
        <f>R8/$R$24</f>
        <v>1.5478260869565217</v>
      </c>
      <c r="AC8" s="5">
        <f>((0.9375*$R$23)+(0.0625*R8))/$R$24</f>
        <v>1.2788043478260869</v>
      </c>
      <c r="AD8" s="5">
        <f>V8/$V$24</f>
        <v>0.30909090909090908</v>
      </c>
      <c r="AE8" s="5">
        <f>((0.9375*$V$23)+(0.0625*V8))/$V$24</f>
        <v>0.52215909090909085</v>
      </c>
      <c r="AF8" s="23">
        <v>3</v>
      </c>
      <c r="AG8" s="4">
        <f>AF8/$AF$23</f>
        <v>1.5</v>
      </c>
      <c r="AH8" s="23" t="s">
        <v>76</v>
      </c>
      <c r="AI8" s="23">
        <v>-0.21299999999999999</v>
      </c>
      <c r="AJ8" s="22">
        <f t="shared" si="2"/>
        <v>0.42857142857142855</v>
      </c>
      <c r="AK8" s="23">
        <v>-0.21299999999999999</v>
      </c>
      <c r="AL8" s="22">
        <f t="shared" si="3"/>
        <v>0.36478849117999657</v>
      </c>
      <c r="AM8" s="22">
        <v>238</v>
      </c>
      <c r="AN8" s="22">
        <f>AM8/$AM$23</f>
        <v>1.096774193548387</v>
      </c>
      <c r="AO8" s="23">
        <v>580</v>
      </c>
      <c r="AP8" s="22">
        <f>AO8/$AO$23</f>
        <v>2</v>
      </c>
    </row>
    <row r="9" spans="1:42" x14ac:dyDescent="0.2">
      <c r="A9" s="23" t="s">
        <v>77</v>
      </c>
      <c r="B9" s="22">
        <v>2.2000000000000002</v>
      </c>
      <c r="C9" s="5">
        <f t="shared" si="0"/>
        <v>1.1224489795918369</v>
      </c>
      <c r="D9" s="22">
        <v>106.1</v>
      </c>
      <c r="E9" s="5">
        <f>D9/$D$23</f>
        <v>0.98881640260950598</v>
      </c>
      <c r="F9" s="22">
        <v>840</v>
      </c>
      <c r="G9" s="5">
        <f>F9/$F$23</f>
        <v>1.1854360711261642</v>
      </c>
      <c r="H9" s="23">
        <v>1600</v>
      </c>
      <c r="I9" s="5">
        <f>H9/$H$23</f>
        <v>1.1333050007083156</v>
      </c>
      <c r="J9" s="22">
        <v>0</v>
      </c>
      <c r="K9" s="5">
        <f>J9/$J$23</f>
        <v>0</v>
      </c>
      <c r="L9" s="5">
        <f t="shared" si="1"/>
        <v>473.05</v>
      </c>
      <c r="M9" s="5">
        <f>L9/$L$23</f>
        <v>1.1595783797033952</v>
      </c>
      <c r="N9" s="22">
        <v>22590</v>
      </c>
      <c r="O9" s="5">
        <f>N9/$N$23</f>
        <v>3.0902872777017785</v>
      </c>
      <c r="P9" s="22">
        <v>190.23</v>
      </c>
      <c r="Q9" s="5">
        <f>P9/$P$23</f>
        <v>1.6024766237048269</v>
      </c>
      <c r="R9" s="23">
        <v>185</v>
      </c>
      <c r="S9" s="5">
        <f>R9/$R$23</f>
        <v>1.2758620689655173</v>
      </c>
      <c r="T9" s="23">
        <v>128</v>
      </c>
      <c r="U9" s="5">
        <f>T9/$T$23</f>
        <v>0.90780141843971629</v>
      </c>
      <c r="V9" s="22">
        <v>0.63</v>
      </c>
      <c r="W9" s="5">
        <f>V9/$V$23</f>
        <v>0.53389830508474578</v>
      </c>
      <c r="X9" s="7">
        <f>($R$25+$R$24)/(SQRT(2)*(R9+$R$24))</f>
        <v>0.97345033543348036</v>
      </c>
      <c r="Y9" s="7">
        <f>($R$25+$R$24)/(SQRT(2)*(((0.9375*$R$23)+(0.065*R9))+$R$24))</f>
        <v>1.1105579716881462</v>
      </c>
      <c r="Z9" s="7">
        <f>($V$25+$V$24)/(SQRT(2)*(V9+$V$24))</f>
        <v>0.98445255048586466</v>
      </c>
      <c r="AA9" s="7">
        <f>($V$25+$V$24)/(SQRT(2)*(((0.9375*$V$23)+(0.065*V9))+$V$24))</f>
        <v>0.83233769056972906</v>
      </c>
      <c r="AB9" s="5">
        <f>R9/$R$24</f>
        <v>1.6086956521739131</v>
      </c>
      <c r="AC9" s="5">
        <f>((0.9375*$R$23)+(0.0625*R9))/$R$24</f>
        <v>1.2826086956521738</v>
      </c>
      <c r="AD9" s="5">
        <f>V9/$V$24</f>
        <v>0.28636363636363632</v>
      </c>
      <c r="AE9" s="5">
        <f>((0.9375*$V$23)+(0.0625*V9))/$V$24</f>
        <v>0.52073863636363626</v>
      </c>
      <c r="AF9" s="23">
        <v>4</v>
      </c>
      <c r="AG9" s="4">
        <f>AF9/$AF$23</f>
        <v>2</v>
      </c>
      <c r="AH9" s="23" t="s">
        <v>77</v>
      </c>
      <c r="AI9" s="23">
        <v>-5.0000000000000001E-3</v>
      </c>
      <c r="AJ9" s="22">
        <f t="shared" si="2"/>
        <v>1.0060362173038229E-2</v>
      </c>
      <c r="AK9" s="23">
        <v>-5.0000000000000001E-3</v>
      </c>
      <c r="AL9" s="22">
        <f t="shared" si="3"/>
        <v>8.5631101215961642E-3</v>
      </c>
      <c r="AM9" s="22">
        <v>130</v>
      </c>
      <c r="AN9" s="22">
        <f>AM9/$AM$23</f>
        <v>0.59907834101382484</v>
      </c>
      <c r="AO9" s="23">
        <v>630</v>
      </c>
      <c r="AP9" s="22">
        <f>AO9/$AO$23</f>
        <v>2.1724137931034484</v>
      </c>
    </row>
    <row r="10" spans="1:42" x14ac:dyDescent="0.2">
      <c r="A10" s="23" t="s">
        <v>78</v>
      </c>
      <c r="B10" s="22">
        <v>1.88</v>
      </c>
      <c r="C10" s="5">
        <f t="shared" si="0"/>
        <v>0.95918367346938771</v>
      </c>
      <c r="D10" s="22">
        <v>63.7</v>
      </c>
      <c r="E10" s="5">
        <f>D10/$D$23</f>
        <v>0.59366262814538684</v>
      </c>
      <c r="F10" s="22">
        <v>760.4</v>
      </c>
      <c r="G10" s="5">
        <f>F10/$F$23</f>
        <v>1.0731018910527801</v>
      </c>
      <c r="H10" s="23">
        <v>1648</v>
      </c>
      <c r="I10" s="5">
        <f>H10/$H$23</f>
        <v>1.1673041507295652</v>
      </c>
      <c r="J10" s="22">
        <v>3232</v>
      </c>
      <c r="K10" s="5">
        <f>J10/$J$23</f>
        <v>1.0981991165477405</v>
      </c>
      <c r="L10" s="5">
        <f t="shared" si="1"/>
        <v>412.05</v>
      </c>
      <c r="M10" s="5">
        <f>L10/$L$23</f>
        <v>1.0100502512562815</v>
      </c>
      <c r="N10" s="22">
        <v>8900</v>
      </c>
      <c r="O10" s="5">
        <f>N10/$N$23</f>
        <v>1.2175102599179206</v>
      </c>
      <c r="P10" s="22">
        <v>58.933</v>
      </c>
      <c r="Q10" s="5">
        <f>P10/$P$23</f>
        <v>0.49644511835565669</v>
      </c>
      <c r="R10" s="23">
        <v>152</v>
      </c>
      <c r="S10" s="5">
        <f>R10/$R$23</f>
        <v>1.0482758620689656</v>
      </c>
      <c r="T10" s="23">
        <v>126</v>
      </c>
      <c r="U10" s="5">
        <f>T10/$T$23</f>
        <v>0.8936170212765957</v>
      </c>
      <c r="V10" s="22">
        <v>0.745</v>
      </c>
      <c r="W10" s="5">
        <f>V10/$V$23</f>
        <v>0.63135593220338981</v>
      </c>
      <c r="X10" s="7">
        <f>($R$25+$R$24)/(SQRT(2)*(R10+$R$24))</f>
        <v>1.0937644218353713</v>
      </c>
      <c r="Y10" s="7">
        <f>($R$25+$R$24)/(SQRT(2)*(((0.9375*$R$23)+(0.065*R10))+$R$24))</f>
        <v>1.1196913574819332</v>
      </c>
      <c r="Z10" s="7">
        <f>($V$25+$V$24)/(SQRT(2)*(V10+$V$24))</f>
        <v>0.94601043051782574</v>
      </c>
      <c r="AA10" s="7">
        <f>($V$25+$V$24)/(SQRT(2)*(((0.9375*$V$23)+(0.065*V10))+$V$24))</f>
        <v>0.83048304764992054</v>
      </c>
      <c r="AB10" s="5">
        <f>R10/$R$24</f>
        <v>1.3217391304347825</v>
      </c>
      <c r="AC10" s="5">
        <f>((0.9375*$R$23)+(0.0625*R10))/$R$24</f>
        <v>1.2646739130434783</v>
      </c>
      <c r="AD10" s="5">
        <f>V10/$V$24</f>
        <v>0.33863636363636362</v>
      </c>
      <c r="AE10" s="5">
        <f>((0.9375*$V$23)+(0.0625*V10))/$V$24</f>
        <v>0.52400568181818175</v>
      </c>
      <c r="AF10" s="23">
        <v>2</v>
      </c>
      <c r="AG10" s="4">
        <f>AF10/$AF$23</f>
        <v>1</v>
      </c>
      <c r="AH10" s="23" t="s">
        <v>78</v>
      </c>
      <c r="AI10" s="23">
        <v>-0.32600000000000001</v>
      </c>
      <c r="AJ10" s="22">
        <f t="shared" si="2"/>
        <v>0.65593561368209263</v>
      </c>
      <c r="AK10" s="23">
        <v>-0.13500000000000001</v>
      </c>
      <c r="AL10" s="22">
        <f t="shared" si="3"/>
        <v>0.23120397328309644</v>
      </c>
      <c r="AM10" s="22">
        <v>421</v>
      </c>
      <c r="AN10" s="22">
        <f>AM10/$AM$23</f>
        <v>1.9400921658986174</v>
      </c>
      <c r="AO10" s="23">
        <v>375</v>
      </c>
      <c r="AP10" s="22">
        <f>AO10/$AO$23</f>
        <v>1.2931034482758621</v>
      </c>
    </row>
    <row r="11" spans="1:42" x14ac:dyDescent="0.2">
      <c r="A11" s="23" t="s">
        <v>79</v>
      </c>
      <c r="B11" s="22">
        <v>2.2799999999999998</v>
      </c>
      <c r="C11" s="5">
        <f t="shared" si="0"/>
        <v>1.1632653061224489</v>
      </c>
      <c r="D11" s="22">
        <v>109.7</v>
      </c>
      <c r="E11" s="5">
        <f>D11/$D$23</f>
        <v>1.022367194780988</v>
      </c>
      <c r="F11" s="22">
        <v>719.7</v>
      </c>
      <c r="G11" s="5">
        <f>F11/$F$23</f>
        <v>1.0156646909398814</v>
      </c>
      <c r="H11" s="23">
        <v>1740</v>
      </c>
      <c r="I11" s="5">
        <f>H11/$H$23</f>
        <v>1.2324691882702934</v>
      </c>
      <c r="J11" s="22">
        <v>2997</v>
      </c>
      <c r="K11" s="5">
        <f>J11/$J$23</f>
        <v>1.0183486238532109</v>
      </c>
      <c r="L11" s="5">
        <f t="shared" si="1"/>
        <v>414.70000000000005</v>
      </c>
      <c r="M11" s="5">
        <f>L11/$L$23</f>
        <v>1.0165461453609512</v>
      </c>
      <c r="N11" s="22">
        <v>12450</v>
      </c>
      <c r="O11" s="5">
        <f>N11/$N$23</f>
        <v>1.7031463748290014</v>
      </c>
      <c r="P11" s="22">
        <v>102.9055</v>
      </c>
      <c r="Q11" s="5">
        <f>P11/$P$23</f>
        <v>0.86686462808524989</v>
      </c>
      <c r="R11" s="23">
        <v>173</v>
      </c>
      <c r="S11" s="5">
        <f>R11/$R$23</f>
        <v>1.193103448275862</v>
      </c>
      <c r="T11" s="23">
        <v>45</v>
      </c>
      <c r="U11" s="5">
        <f>T11/$T$23</f>
        <v>0.31914893617021278</v>
      </c>
      <c r="V11" s="22">
        <v>0.66500000000000004</v>
      </c>
      <c r="W11" s="5">
        <f>V11/$V$23</f>
        <v>0.56355932203389836</v>
      </c>
      <c r="X11" s="7">
        <f>($R$25+$R$24)/(SQRT(2)*(R11+$R$24))</f>
        <v>1.0140107660765421</v>
      </c>
      <c r="Y11" s="7">
        <f>($R$25+$R$24)/(SQRT(2)*(((0.9375*$R$23)+(0.065*R11))+$R$24))</f>
        <v>1.1138619115693995</v>
      </c>
      <c r="Z11" s="7">
        <f>($V$25+$V$24)/(SQRT(2)*(V11+$V$24))</f>
        <v>0.97242607953752092</v>
      </c>
      <c r="AA11" s="7">
        <f>($V$25+$V$24)/(SQRT(2)*(((0.9375*$V$23)+(0.065*V11))+$V$24))</f>
        <v>0.83177235772023894</v>
      </c>
      <c r="AB11" s="5">
        <f>R11/$R$24</f>
        <v>1.5043478260869565</v>
      </c>
      <c r="AC11" s="5">
        <f>((0.9375*$R$23)+(0.0625*R11))/$R$24</f>
        <v>1.2760869565217392</v>
      </c>
      <c r="AD11" s="5">
        <f>V11/$V$24</f>
        <v>0.30227272727272725</v>
      </c>
      <c r="AE11" s="5">
        <f>((0.9375*$V$23)+(0.0625*V11))/$V$24</f>
        <v>0.52173295454545443</v>
      </c>
      <c r="AF11" s="23">
        <v>3</v>
      </c>
      <c r="AG11" s="4">
        <f>AF11/$AF$23</f>
        <v>1.5</v>
      </c>
      <c r="AH11" s="23" t="s">
        <v>79</v>
      </c>
      <c r="AI11" s="23">
        <v>-0.41299999999999998</v>
      </c>
      <c r="AJ11" s="22">
        <f t="shared" si="2"/>
        <v>0.83098591549295775</v>
      </c>
      <c r="AK11" s="35">
        <v>-0.41299999999999998</v>
      </c>
      <c r="AL11" s="22">
        <f t="shared" si="3"/>
        <v>0.70731289604384306</v>
      </c>
      <c r="AM11" s="22">
        <v>240</v>
      </c>
      <c r="AN11" s="22">
        <f>AM11/$AM$23</f>
        <v>1.1059907834101383</v>
      </c>
      <c r="AO11" s="23">
        <v>495</v>
      </c>
      <c r="AP11" s="22">
        <f>AO11/$AO$23</f>
        <v>1.7068965517241379</v>
      </c>
    </row>
    <row r="12" spans="1:42" x14ac:dyDescent="0.2">
      <c r="A12" s="23" t="s">
        <v>80</v>
      </c>
      <c r="B12" s="22">
        <v>2.2000000000000002</v>
      </c>
      <c r="C12" s="5">
        <f t="shared" si="0"/>
        <v>1.1224489795918369</v>
      </c>
      <c r="D12" s="22">
        <v>151</v>
      </c>
      <c r="E12" s="5">
        <f>D12/$D$23</f>
        <v>1.4072693383038211</v>
      </c>
      <c r="F12" s="22">
        <v>880</v>
      </c>
      <c r="G12" s="5">
        <f>F12/$F$23</f>
        <v>1.2418854078464578</v>
      </c>
      <c r="H12" s="23">
        <v>1600</v>
      </c>
      <c r="I12" s="5">
        <f>H12/$H$23</f>
        <v>1.1333050007083156</v>
      </c>
      <c r="J12" s="22">
        <v>0</v>
      </c>
      <c r="K12" s="5">
        <f>J12/$J$23</f>
        <v>0</v>
      </c>
      <c r="L12" s="5">
        <f t="shared" si="1"/>
        <v>515.5</v>
      </c>
      <c r="M12" s="5">
        <f>L12/$L$23</f>
        <v>1.2636352494178209</v>
      </c>
      <c r="N12" s="22">
        <v>22560</v>
      </c>
      <c r="O12" s="5">
        <f>N12/$N$23</f>
        <v>3.0861833105335159</v>
      </c>
      <c r="P12" s="22">
        <v>192.21700000000001</v>
      </c>
      <c r="Q12" s="5">
        <f>P12/$P$23</f>
        <v>1.6192148934377897</v>
      </c>
      <c r="R12" s="23">
        <v>180</v>
      </c>
      <c r="S12" s="5">
        <f>R12/$R$23</f>
        <v>1.2413793103448276</v>
      </c>
      <c r="T12" s="23">
        <v>77</v>
      </c>
      <c r="U12" s="5">
        <f>T12/$T$23</f>
        <v>0.54609929078014185</v>
      </c>
      <c r="V12" s="22">
        <v>0.625</v>
      </c>
      <c r="W12" s="5">
        <f>V12/$V$23</f>
        <v>0.52966101694915257</v>
      </c>
      <c r="X12" s="7">
        <f>($R$25+$R$24)/(SQRT(2)*(R12+$R$24))</f>
        <v>0.98994949366116647</v>
      </c>
      <c r="Y12" s="7">
        <f>($R$25+$R$24)/(SQRT(2)*(((0.9375*$R$23)+(0.065*R12))+$R$24))</f>
        <v>1.1119322283757809</v>
      </c>
      <c r="Z12" s="7">
        <f>($V$25+$V$24)/(SQRT(2)*(V12+$V$24))</f>
        <v>0.98619494438053001</v>
      </c>
      <c r="AA12" s="7">
        <f>($V$25+$V$24)/(SQRT(2)*(((0.9375*$V$23)+(0.065*V12))+$V$24))</f>
        <v>0.83241851514472376</v>
      </c>
      <c r="AB12" s="5">
        <f>R12/$R$24</f>
        <v>1.5652173913043479</v>
      </c>
      <c r="AC12" s="5">
        <f>((0.9375*$R$23)+(0.0625*R12))/$R$24</f>
        <v>1.2798913043478262</v>
      </c>
      <c r="AD12" s="5">
        <f>V12/$V$24</f>
        <v>0.28409090909090906</v>
      </c>
      <c r="AE12" s="5">
        <f>((0.9375*$V$23)+(0.0625*V12))/$V$24</f>
        <v>0.52059659090909083</v>
      </c>
      <c r="AF12" s="23">
        <v>4</v>
      </c>
      <c r="AG12" s="4">
        <f>AF12/$AF$23</f>
        <v>2</v>
      </c>
      <c r="AH12" s="23" t="s">
        <v>80</v>
      </c>
      <c r="AI12" s="23">
        <v>-0.17799999999999999</v>
      </c>
      <c r="AJ12" s="22">
        <f t="shared" si="2"/>
        <v>0.35814889336016092</v>
      </c>
      <c r="AK12" s="23">
        <v>-0.17799999999999999</v>
      </c>
      <c r="AL12" s="22">
        <f t="shared" si="3"/>
        <v>0.30484672032882343</v>
      </c>
      <c r="AM12" s="22">
        <v>131</v>
      </c>
      <c r="AN12" s="22">
        <f>AM12/$AM$23</f>
        <v>0.60368663594470051</v>
      </c>
      <c r="AO12" s="23">
        <v>560</v>
      </c>
      <c r="AP12" s="22">
        <f>AO12/$AO$23</f>
        <v>1.9310344827586208</v>
      </c>
    </row>
    <row r="13" spans="1:42" x14ac:dyDescent="0.2">
      <c r="A13" s="23" t="s">
        <v>81</v>
      </c>
      <c r="B13" s="22">
        <v>2.2799999999999998</v>
      </c>
      <c r="C13" s="5">
        <f t="shared" si="0"/>
        <v>1.1632653061224489</v>
      </c>
      <c r="D13" s="22">
        <v>205.3</v>
      </c>
      <c r="E13" s="5">
        <f>D13/$D$23</f>
        <v>1.9133271202236721</v>
      </c>
      <c r="F13" s="22">
        <v>870</v>
      </c>
      <c r="G13" s="5">
        <f>F13/$F$23</f>
        <v>1.2277730736663843</v>
      </c>
      <c r="H13" s="23">
        <v>1791</v>
      </c>
      <c r="I13" s="5">
        <f>H13/$H$23</f>
        <v>1.268593285167871</v>
      </c>
      <c r="J13" s="22">
        <v>0</v>
      </c>
      <c r="K13" s="5">
        <f>J13/$J$23</f>
        <v>0</v>
      </c>
      <c r="L13" s="5">
        <f t="shared" si="1"/>
        <v>537.65</v>
      </c>
      <c r="M13" s="5">
        <f>L13/$L$23</f>
        <v>1.3179311190096825</v>
      </c>
      <c r="N13" s="22">
        <v>21450</v>
      </c>
      <c r="O13" s="5">
        <f>N13/$N$23</f>
        <v>2.9343365253077973</v>
      </c>
      <c r="P13" s="22">
        <v>195.084</v>
      </c>
      <c r="Q13" s="5">
        <f>P13/$P$23</f>
        <v>1.6433661865049281</v>
      </c>
      <c r="R13" s="23">
        <v>177</v>
      </c>
      <c r="S13" s="5">
        <f>R13/$R$23</f>
        <v>1.2206896551724138</v>
      </c>
      <c r="T13" s="23">
        <v>128</v>
      </c>
      <c r="U13" s="5">
        <f>T13/$T$23</f>
        <v>0.90780141843971629</v>
      </c>
      <c r="V13" s="22">
        <v>0.63500000000000001</v>
      </c>
      <c r="W13" s="5">
        <f>V13/$V$23</f>
        <v>0.53813559322033899</v>
      </c>
      <c r="X13" s="7">
        <f>($R$25+$R$24)/(SQRT(2)*(R13+$R$24))</f>
        <v>1.0001202076371374</v>
      </c>
      <c r="Y13" s="7">
        <f>($R$25+$R$24)/(SQRT(2)*(((0.9375*$R$23)+(0.065*R13))+$R$24))</f>
        <v>1.1127584161484672</v>
      </c>
      <c r="Z13" s="7">
        <f>($V$25+$V$24)/(SQRT(2)*(V13+$V$24))</f>
        <v>0.98271630260140996</v>
      </c>
      <c r="AA13" s="7">
        <f>($V$25+$V$24)/(SQRT(2)*(((0.9375*$V$23)+(0.065*V13))+$V$24))</f>
        <v>0.83225688168870948</v>
      </c>
      <c r="AB13" s="5">
        <f>R13/$R$24</f>
        <v>1.5391304347826087</v>
      </c>
      <c r="AC13" s="5">
        <f>((0.9375*$R$23)+(0.0625*R13))/$R$24</f>
        <v>1.2782608695652173</v>
      </c>
      <c r="AD13" s="5">
        <f>V13/$V$24</f>
        <v>0.28863636363636364</v>
      </c>
      <c r="AE13" s="5">
        <f>((0.9375*$V$23)+(0.0625*V13))/$V$24</f>
        <v>0.52088068181818181</v>
      </c>
      <c r="AF13" s="23">
        <v>4</v>
      </c>
      <c r="AG13" s="4">
        <f>AF13/$AF$23</f>
        <v>2</v>
      </c>
      <c r="AH13" s="23" t="s">
        <v>81</v>
      </c>
      <c r="AI13" s="23">
        <v>-0.151</v>
      </c>
      <c r="AJ13" s="22">
        <f t="shared" si="2"/>
        <v>0.30382293762575452</v>
      </c>
      <c r="AK13" s="23">
        <v>-0.27</v>
      </c>
      <c r="AL13" s="22">
        <f t="shared" si="3"/>
        <v>0.46240794656619288</v>
      </c>
      <c r="AM13" s="22">
        <v>133</v>
      </c>
      <c r="AN13" s="22">
        <f>AM13/$AM$23</f>
        <v>0.61290322580645162</v>
      </c>
      <c r="AO13" s="23">
        <v>490</v>
      </c>
      <c r="AP13" s="22">
        <f>AO13/$AO$23</f>
        <v>1.6896551724137931</v>
      </c>
    </row>
    <row r="14" spans="1:42" x14ac:dyDescent="0.2">
      <c r="A14" s="23" t="s">
        <v>82</v>
      </c>
      <c r="B14" s="22">
        <v>2.04</v>
      </c>
      <c r="C14" s="5">
        <f t="shared" si="0"/>
        <v>1.0408163265306123</v>
      </c>
      <c r="D14" s="22">
        <v>26.7</v>
      </c>
      <c r="E14" s="5">
        <f>D14/$D$23</f>
        <v>0.24883504193849021</v>
      </c>
      <c r="F14" s="22">
        <v>800.6</v>
      </c>
      <c r="G14" s="5">
        <f>F14/$F$23</f>
        <v>1.1298334744566751</v>
      </c>
      <c r="H14" s="23">
        <v>2427.1</v>
      </c>
      <c r="I14" s="5">
        <f>H14/$H$23</f>
        <v>1.7191528545119705</v>
      </c>
      <c r="J14" s="22">
        <v>3659.7</v>
      </c>
      <c r="K14" s="5">
        <f>J14/$J$23</f>
        <v>1.2435270132517839</v>
      </c>
      <c r="L14" s="5">
        <f t="shared" si="1"/>
        <v>413.65000000000003</v>
      </c>
      <c r="M14" s="5">
        <f>L14/$L$23</f>
        <v>1.0139723005270256</v>
      </c>
      <c r="N14" s="22">
        <v>2460</v>
      </c>
      <c r="O14" s="5">
        <f>N14/$N$23</f>
        <v>0.33652530779753764</v>
      </c>
      <c r="P14" s="22">
        <v>10.81</v>
      </c>
      <c r="Q14" s="5">
        <f>P14/$P$23</f>
        <v>9.106225254822678E-2</v>
      </c>
      <c r="R14" s="23">
        <v>87</v>
      </c>
      <c r="S14" s="5">
        <f>R14/$R$23</f>
        <v>0.6</v>
      </c>
      <c r="T14" s="23">
        <v>82</v>
      </c>
      <c r="U14" s="5">
        <f>T14/$T$23</f>
        <v>0.58156028368794321</v>
      </c>
      <c r="V14" s="22">
        <v>0.27</v>
      </c>
      <c r="W14" s="5">
        <f>V14/$V$23</f>
        <v>0.22881355932203393</v>
      </c>
      <c r="X14" s="7">
        <f>($R$25+$R$24)/(SQRT(2)*(R14+$R$24))</f>
        <v>1.4457183199507133</v>
      </c>
      <c r="Y14" s="7">
        <f>($R$25+$R$24)/(SQRT(2)*(((0.9375*$R$23)+(0.065*R14))+$R$24))</f>
        <v>1.1381279680039134</v>
      </c>
      <c r="Z14" s="7">
        <f>($V$25+$V$24)/(SQRT(2)*(V14+$V$24))</f>
        <v>1.1279355133097155</v>
      </c>
      <c r="AA14" s="7">
        <f>($V$25+$V$24)/(SQRT(2)*(((0.9375*$V$23)+(0.065*V14))+$V$24))</f>
        <v>0.83819746009838048</v>
      </c>
      <c r="AB14" s="5">
        <f>R14/$R$24</f>
        <v>0.75652173913043474</v>
      </c>
      <c r="AC14" s="5">
        <f>((0.9375*$R$23)+(0.0625*R14))/$R$24</f>
        <v>1.2293478260869566</v>
      </c>
      <c r="AD14" s="5">
        <f>V14/$V$24</f>
        <v>0.12272727272727273</v>
      </c>
      <c r="AE14" s="5">
        <f>((0.9375*$V$23)+(0.0625*V14))/$V$24</f>
        <v>0.51051136363636351</v>
      </c>
      <c r="AF14" s="23">
        <v>3</v>
      </c>
      <c r="AG14" s="4">
        <f>AF14/$AF$23</f>
        <v>1.5</v>
      </c>
      <c r="AH14" s="23" t="s">
        <v>82</v>
      </c>
      <c r="AI14" s="23">
        <v>-0.188</v>
      </c>
      <c r="AJ14" s="22">
        <f t="shared" si="2"/>
        <v>0.3782696177062374</v>
      </c>
      <c r="AK14" s="23">
        <v>-0.188</v>
      </c>
      <c r="AL14" s="22">
        <f t="shared" si="3"/>
        <v>0.32197294057201575</v>
      </c>
      <c r="AM14" s="22">
        <v>1030</v>
      </c>
      <c r="AN14" s="22">
        <f>AM14/$AM$23</f>
        <v>4.7465437788018434</v>
      </c>
      <c r="AO14" s="23">
        <v>507</v>
      </c>
      <c r="AP14" s="22">
        <f>AO14/$AO$23</f>
        <v>1.7482758620689656</v>
      </c>
    </row>
    <row r="15" spans="1:42" x14ac:dyDescent="0.2">
      <c r="A15" s="23" t="s">
        <v>83</v>
      </c>
      <c r="B15" s="22">
        <v>1.62</v>
      </c>
      <c r="C15" s="5">
        <f t="shared" si="0"/>
        <v>0.82653061224489799</v>
      </c>
      <c r="D15" s="22">
        <v>19.2</v>
      </c>
      <c r="E15" s="5">
        <f>D15/$D$23</f>
        <v>0.17893755824790308</v>
      </c>
      <c r="F15" s="22">
        <v>589.4</v>
      </c>
      <c r="G15" s="5">
        <f>F15/$F$23</f>
        <v>0.83178097657352523</v>
      </c>
      <c r="H15" s="23">
        <v>1971</v>
      </c>
      <c r="I15" s="5">
        <f>H15/$H$23</f>
        <v>1.3960900977475563</v>
      </c>
      <c r="J15" s="22">
        <v>2878</v>
      </c>
      <c r="K15" s="5">
        <f>J15/$J$23</f>
        <v>0.97791369351002377</v>
      </c>
      <c r="L15" s="5">
        <f t="shared" si="1"/>
        <v>304.3</v>
      </c>
      <c r="M15" s="5">
        <f>L15/$L$23</f>
        <v>0.74592474567961764</v>
      </c>
      <c r="N15" s="22">
        <v>11850</v>
      </c>
      <c r="O15" s="5">
        <f>N15/$N$23</f>
        <v>1.6210670314637483</v>
      </c>
      <c r="P15" s="22">
        <v>204.38</v>
      </c>
      <c r="Q15" s="5">
        <f>P15/$P$23</f>
        <v>1.7216746693623115</v>
      </c>
      <c r="R15" s="23">
        <v>156</v>
      </c>
      <c r="S15" s="5">
        <f>R15/$R$23</f>
        <v>1.0758620689655172</v>
      </c>
      <c r="T15" s="23">
        <v>148</v>
      </c>
      <c r="U15" s="5">
        <f>T15/$T$23</f>
        <v>1.0496453900709219</v>
      </c>
      <c r="V15" s="22">
        <v>1.5</v>
      </c>
      <c r="W15" s="5">
        <f>V15/$V$23</f>
        <v>1.2711864406779663</v>
      </c>
      <c r="X15" s="7">
        <f>($R$25+$R$24)/(SQRT(2)*(R15+$R$24))</f>
        <v>1.0776202975278379</v>
      </c>
      <c r="Y15" s="7">
        <f>($R$25+$R$24)/(SQRT(2)*(((0.9375*$R$23)+(0.065*R15))+$R$24))</f>
        <v>1.1185762872328873</v>
      </c>
      <c r="Z15" s="7">
        <f>($V$25+$V$24)/(SQRT(2)*(V15+$V$24))</f>
        <v>0.75297316699324257</v>
      </c>
      <c r="AA15" s="7">
        <f>($V$25+$V$24)/(SQRT(2)*(((0.9375*$V$23)+(0.065*V15))+$V$24))</f>
        <v>0.81850920833639285</v>
      </c>
      <c r="AB15" s="5">
        <f>R15/$R$24</f>
        <v>1.3565217391304347</v>
      </c>
      <c r="AC15" s="5">
        <f>((0.9375*$R$23)+(0.0625*R15))/$R$24</f>
        <v>1.2668478260869565</v>
      </c>
      <c r="AD15" s="5">
        <f>V15/$V$24</f>
        <v>0.68181818181818177</v>
      </c>
      <c r="AE15" s="5">
        <f>((0.9375*$V$23)+(0.0625*V15))/$V$24</f>
        <v>0.54545454545454541</v>
      </c>
      <c r="AF15" s="23">
        <v>1</v>
      </c>
      <c r="AG15" s="4">
        <f>AF15/$AF$23</f>
        <v>0.5</v>
      </c>
      <c r="AH15" s="23" t="s">
        <v>83</v>
      </c>
      <c r="AI15" s="23">
        <v>-0.64200000000000002</v>
      </c>
      <c r="AJ15" s="22">
        <f t="shared" si="2"/>
        <v>1.2917505030181087</v>
      </c>
      <c r="AK15" s="23">
        <v>-0.76500000000000001</v>
      </c>
      <c r="AL15" s="22">
        <f t="shared" si="3"/>
        <v>1.3101558486042131</v>
      </c>
      <c r="AM15" s="22">
        <v>129</v>
      </c>
      <c r="AN15" s="22">
        <f>AM15/$AM$23</f>
        <v>0.59447004608294929</v>
      </c>
      <c r="AO15" s="23">
        <v>165</v>
      </c>
      <c r="AP15" s="22">
        <f>AO15/$AO$23</f>
        <v>0.56896551724137934</v>
      </c>
    </row>
    <row r="16" spans="1:42" x14ac:dyDescent="0.2">
      <c r="A16" s="23" t="s">
        <v>87</v>
      </c>
      <c r="B16" s="22">
        <v>3.04</v>
      </c>
      <c r="C16" s="5">
        <f t="shared" si="0"/>
        <v>1.5510204081632653</v>
      </c>
      <c r="D16" s="22">
        <v>7</v>
      </c>
      <c r="E16" s="5">
        <f>D16/$D$23</f>
        <v>6.5237651444548003E-2</v>
      </c>
      <c r="F16" s="22">
        <v>1402.3</v>
      </c>
      <c r="G16" s="5">
        <f>F16/$F$23</f>
        <v>1.9789726220716906</v>
      </c>
      <c r="H16" s="23">
        <v>2856</v>
      </c>
      <c r="I16" s="5">
        <f>H16/$H$23</f>
        <v>2.0229494262643435</v>
      </c>
      <c r="J16" s="22">
        <v>4578.1000000000004</v>
      </c>
      <c r="K16" s="5">
        <f>J16/$J$23</f>
        <v>1.5555895344886173</v>
      </c>
      <c r="L16" s="5">
        <f t="shared" si="1"/>
        <v>704.65</v>
      </c>
      <c r="M16" s="5">
        <f>L16/$L$23</f>
        <v>1.7272950116435837</v>
      </c>
      <c r="N16" s="22">
        <v>1.2509999999999999</v>
      </c>
      <c r="O16" s="5">
        <f>N16/$N$23</f>
        <v>1.7113543091655265E-4</v>
      </c>
      <c r="P16" s="22">
        <v>14.007</v>
      </c>
      <c r="Q16" s="5">
        <f>P16/$P$23</f>
        <v>0.11799342936568108</v>
      </c>
      <c r="R16" s="23">
        <v>56</v>
      </c>
      <c r="S16" s="5">
        <f>R16/$R$23</f>
        <v>0.38620689655172413</v>
      </c>
      <c r="T16" s="23">
        <v>75</v>
      </c>
      <c r="U16" s="5">
        <f>T16/$T$23</f>
        <v>0.53191489361702127</v>
      </c>
      <c r="V16" s="22">
        <v>0.16</v>
      </c>
      <c r="W16" s="5">
        <f>V16/$V$23</f>
        <v>0.13559322033898305</v>
      </c>
      <c r="X16" s="7">
        <f>($R$25+$R$24)/(SQRT(2)*(R16+$R$24))</f>
        <v>1.7078076060236498</v>
      </c>
      <c r="Y16" s="7">
        <f>($R$25+$R$24)/(SQRT(2)*(((0.9375*$R$23)+(0.065*R16))+$R$24))</f>
        <v>1.1471363362042761</v>
      </c>
      <c r="Z16" s="7">
        <f>($V$25+$V$24)/(SQRT(2)*(V16+$V$24))</f>
        <v>1.1805087787605919</v>
      </c>
      <c r="AA16" s="7">
        <f>($V$25+$V$24)/(SQRT(2)*(((0.9375*$V$23)+(0.065*V16))+$V$24))</f>
        <v>0.84000443757254983</v>
      </c>
      <c r="AB16" s="5">
        <f>R16/$R$24</f>
        <v>0.48695652173913045</v>
      </c>
      <c r="AC16" s="5">
        <f>((0.9375*$R$23)+(0.0625*R16))/$R$24</f>
        <v>1.2124999999999999</v>
      </c>
      <c r="AD16" s="5">
        <f>V16/$V$24</f>
        <v>7.2727272727272724E-2</v>
      </c>
      <c r="AE16" s="5">
        <f>((0.9375*$V$23)+(0.0625*V16))/$V$24</f>
        <v>0.50738636363636358</v>
      </c>
      <c r="AF16" s="23">
        <v>3</v>
      </c>
      <c r="AG16" s="4">
        <f>AF16/$AF$23</f>
        <v>1.5</v>
      </c>
      <c r="AH16" s="23" t="s">
        <v>87</v>
      </c>
      <c r="AI16" s="23">
        <v>0.91800000000000004</v>
      </c>
      <c r="AJ16" s="22">
        <f t="shared" si="2"/>
        <v>-1.847082494969819</v>
      </c>
      <c r="AK16" s="23">
        <v>0.91800000000000004</v>
      </c>
      <c r="AL16" s="22">
        <f t="shared" si="3"/>
        <v>-1.5721870183250557</v>
      </c>
      <c r="AM16" s="22">
        <v>1040</v>
      </c>
      <c r="AN16" s="22">
        <f>AM16/$AM$23</f>
        <v>4.7926267281105988</v>
      </c>
      <c r="AO16" s="23">
        <v>2.79</v>
      </c>
      <c r="AP16" s="22">
        <f>AO16/$AO$23</f>
        <v>9.6206896551724146E-3</v>
      </c>
    </row>
    <row r="17" spans="1:93" x14ac:dyDescent="0.2">
      <c r="A17" s="23" t="s">
        <v>84</v>
      </c>
      <c r="B17" s="22">
        <v>2.19</v>
      </c>
      <c r="C17" s="5">
        <f t="shared" si="0"/>
        <v>1.1173469387755102</v>
      </c>
      <c r="D17" s="22">
        <v>72</v>
      </c>
      <c r="E17" s="5">
        <f>D17/$D$23</f>
        <v>0.6710158434296366</v>
      </c>
      <c r="F17" s="22">
        <v>1011.8</v>
      </c>
      <c r="G17" s="5">
        <f>F17/$F$23</f>
        <v>1.4278859723398249</v>
      </c>
      <c r="H17" s="23">
        <v>1907</v>
      </c>
      <c r="I17" s="5">
        <f>H17/$H$23</f>
        <v>1.3507578977192238</v>
      </c>
      <c r="J17" s="22">
        <v>2914.1</v>
      </c>
      <c r="K17" s="5">
        <f>J17/$J$23</f>
        <v>0.99018008834522597</v>
      </c>
      <c r="L17" s="5">
        <f t="shared" si="1"/>
        <v>541.9</v>
      </c>
      <c r="M17" s="5">
        <f>L17/$L$23</f>
        <v>1.3283490623850962</v>
      </c>
      <c r="N17" s="22">
        <v>1823</v>
      </c>
      <c r="O17" s="5">
        <f>N17/$N$23</f>
        <v>0.24938440492476061</v>
      </c>
      <c r="P17" s="22">
        <v>30.973759999999999</v>
      </c>
      <c r="Q17" s="5">
        <f>P17/$P$23</f>
        <v>0.26091955184904392</v>
      </c>
      <c r="R17" s="23">
        <v>98</v>
      </c>
      <c r="S17" s="5">
        <f>R17/$R$23</f>
        <v>0.67586206896551726</v>
      </c>
      <c r="T17" s="23">
        <v>106</v>
      </c>
      <c r="U17" s="5">
        <f>T17/$T$23</f>
        <v>0.75177304964539005</v>
      </c>
      <c r="V17" s="22">
        <v>0.44</v>
      </c>
      <c r="W17" s="5">
        <f>V17/$V$23</f>
        <v>0.3728813559322034</v>
      </c>
      <c r="X17" s="7">
        <f>($R$25+$R$24)/(SQRT(2)*(R17+$R$24))</f>
        <v>1.3710568104696905</v>
      </c>
      <c r="Y17" s="7">
        <f>($R$25+$R$24)/(SQRT(2)*(((0.9375*$R$23)+(0.065*R17))+$R$24))</f>
        <v>1.1349653649040314</v>
      </c>
      <c r="Z17" s="7">
        <f>($V$25+$V$24)/(SQRT(2)*(V17+$V$24))</f>
        <v>1.0553033022253777</v>
      </c>
      <c r="AA17" s="7">
        <f>($V$25+$V$24)/(SQRT(2)*(((0.9375*$V$23)+(0.065*V17))+$V$24))</f>
        <v>0.83542009921735527</v>
      </c>
      <c r="AB17" s="5">
        <f>R17/$R$24</f>
        <v>0.85217391304347823</v>
      </c>
      <c r="AC17" s="5">
        <f>((0.9375*$R$23)+(0.0625*R17))/$R$24</f>
        <v>1.2353260869565217</v>
      </c>
      <c r="AD17" s="5">
        <f>V17/$V$24</f>
        <v>0.19999999999999998</v>
      </c>
      <c r="AE17" s="5">
        <f>((0.9375*$V$23)+(0.0625*V17))/$V$24</f>
        <v>0.51534090909090902</v>
      </c>
      <c r="AF17" s="23">
        <v>3</v>
      </c>
      <c r="AG17" s="4">
        <f>AF17/$AF$23</f>
        <v>1.5</v>
      </c>
      <c r="AH17" s="23" t="s">
        <v>84</v>
      </c>
      <c r="AI17" s="23">
        <v>-0.252</v>
      </c>
      <c r="AJ17" s="22">
        <f t="shared" si="2"/>
        <v>0.50704225352112675</v>
      </c>
      <c r="AK17" s="23">
        <v>-0.252</v>
      </c>
      <c r="AL17" s="22">
        <f t="shared" si="3"/>
        <v>0.43158075012844666</v>
      </c>
      <c r="AM17" s="22">
        <v>769.7</v>
      </c>
      <c r="AN17" s="22">
        <f>AM17/$AM$23</f>
        <v>3.5470046082949311</v>
      </c>
      <c r="AO17" s="23">
        <v>12.4</v>
      </c>
      <c r="AP17" s="22">
        <f>AO17/$AO$23</f>
        <v>4.275862068965517E-2</v>
      </c>
    </row>
    <row r="18" spans="1:93" x14ac:dyDescent="0.2">
      <c r="A18" s="23" t="s">
        <v>88</v>
      </c>
      <c r="B18" s="22">
        <v>3.44</v>
      </c>
      <c r="C18" s="5">
        <f t="shared" si="0"/>
        <v>1.7551020408163265</v>
      </c>
      <c r="D18" s="22">
        <v>141</v>
      </c>
      <c r="E18" s="5">
        <f>D18/$D$23</f>
        <v>1.3140726933830382</v>
      </c>
      <c r="F18" s="22">
        <v>1313.9</v>
      </c>
      <c r="G18" s="5">
        <f>F18/$F$23</f>
        <v>1.854219587919842</v>
      </c>
      <c r="H18" s="23">
        <v>3388.3</v>
      </c>
      <c r="I18" s="5">
        <f>H18/$H$23</f>
        <v>2.3999858336874915</v>
      </c>
      <c r="J18" s="22">
        <v>5300.5</v>
      </c>
      <c r="K18" s="5">
        <f>J18/$J$23</f>
        <v>1.8010533469249066</v>
      </c>
      <c r="L18" s="5">
        <f t="shared" si="1"/>
        <v>727.45</v>
      </c>
      <c r="M18" s="5">
        <f>L18/$L$23</f>
        <v>1.7831842137516853</v>
      </c>
      <c r="N18" s="22">
        <v>1.429</v>
      </c>
      <c r="O18" s="5">
        <f>N18/$N$23</f>
        <v>1.9548563611491109E-4</v>
      </c>
      <c r="P18" s="22">
        <v>15.999000000000001</v>
      </c>
      <c r="Q18" s="5">
        <f>P18/$P$23</f>
        <v>0.13477381854940612</v>
      </c>
      <c r="R18" s="23">
        <v>48</v>
      </c>
      <c r="S18" s="5">
        <f>R18/$R$23</f>
        <v>0.33103448275862069</v>
      </c>
      <c r="T18" s="23">
        <v>73</v>
      </c>
      <c r="U18" s="5">
        <f>T18/$T$23</f>
        <v>0.51773049645390068</v>
      </c>
      <c r="V18" s="22">
        <v>1.4</v>
      </c>
      <c r="W18" s="5">
        <f>V18/$V$23</f>
        <v>1.1864406779661016</v>
      </c>
      <c r="X18" s="7">
        <f>($R$25+$R$24)/(SQRT(2)*(R18+$R$24))</f>
        <v>1.7916263842333995</v>
      </c>
      <c r="Y18" s="7">
        <f>($R$25+$R$24)/(SQRT(2)*(((0.9375*$R$23)+(0.065*R18))+$R$24))</f>
        <v>1.1494842727730696</v>
      </c>
      <c r="Z18" s="7">
        <f>($V$25+$V$24)/(SQRT(2)*(V18+$V$24))</f>
        <v>0.77388908829861036</v>
      </c>
      <c r="AA18" s="7">
        <f>($V$25+$V$24)/(SQRT(2)*(((0.9375*$V$23)+(0.065*V18))+$V$24))</f>
        <v>0.82007527202148711</v>
      </c>
      <c r="AB18" s="5">
        <f>R18/$R$24</f>
        <v>0.41739130434782606</v>
      </c>
      <c r="AC18" s="5">
        <f>((0.9375*$R$23)+(0.0625*R18))/$R$24</f>
        <v>1.2081521739130434</v>
      </c>
      <c r="AD18" s="5">
        <f>V18/$V$24</f>
        <v>0.63636363636363624</v>
      </c>
      <c r="AE18" s="5">
        <f>((0.9375*$V$23)+(0.0625*V18))/$V$24</f>
        <v>0.54261363636363624</v>
      </c>
      <c r="AF18" s="23">
        <v>-2</v>
      </c>
      <c r="AG18" s="4">
        <f>AF18/$AF$23</f>
        <v>-1</v>
      </c>
      <c r="AH18" s="23" t="s">
        <v>88</v>
      </c>
      <c r="AI18" s="23">
        <v>-0.18</v>
      </c>
      <c r="AJ18" s="22">
        <f t="shared" si="2"/>
        <v>0.36217303822937624</v>
      </c>
      <c r="AK18" s="23">
        <v>-0.18</v>
      </c>
      <c r="AL18" s="22">
        <f t="shared" si="3"/>
        <v>0.3082719643774619</v>
      </c>
      <c r="AM18" s="22">
        <v>919</v>
      </c>
      <c r="AN18" s="22">
        <f>AM18/$AM$23</f>
        <v>4.2350230414746548</v>
      </c>
      <c r="AO18" s="23">
        <v>3.41</v>
      </c>
      <c r="AP18" s="22">
        <f>AO18/$AO$23</f>
        <v>1.1758620689655172E-2</v>
      </c>
    </row>
    <row r="19" spans="1:93" x14ac:dyDescent="0.2">
      <c r="A19" s="23" t="s">
        <v>62</v>
      </c>
      <c r="B19" s="22">
        <v>2.58</v>
      </c>
      <c r="C19" s="5">
        <f t="shared" si="0"/>
        <v>1.3163265306122449</v>
      </c>
      <c r="D19" s="22">
        <v>200</v>
      </c>
      <c r="E19" s="5">
        <f>D19/$D$23</f>
        <v>1.8639328984156571</v>
      </c>
      <c r="F19" s="22">
        <v>999.6</v>
      </c>
      <c r="G19" s="5">
        <f>F19/$F$23</f>
        <v>1.4106689246401354</v>
      </c>
      <c r="H19" s="23">
        <v>2252</v>
      </c>
      <c r="I19" s="5">
        <f>H19/$H$23</f>
        <v>1.5951267884969542</v>
      </c>
      <c r="J19" s="22">
        <v>3357</v>
      </c>
      <c r="K19" s="5">
        <f>J19/$J$23</f>
        <v>1.1406727828746177</v>
      </c>
      <c r="L19" s="5">
        <f t="shared" si="1"/>
        <v>599.79999999999995</v>
      </c>
      <c r="M19" s="5">
        <f>L19/$L$23</f>
        <v>1.4702782203701432</v>
      </c>
      <c r="N19" s="22">
        <v>1960</v>
      </c>
      <c r="O19" s="5">
        <f>N19/$N$23</f>
        <v>0.26812585499316005</v>
      </c>
      <c r="P19" s="22">
        <v>32.06</v>
      </c>
      <c r="Q19" s="5">
        <f>P19/$P$23</f>
        <v>0.27006991828826554</v>
      </c>
      <c r="R19" s="23">
        <v>88</v>
      </c>
      <c r="S19" s="5">
        <f>R19/$R$23</f>
        <v>0.60689655172413792</v>
      </c>
      <c r="T19" s="23">
        <v>102</v>
      </c>
      <c r="U19" s="5">
        <f>T19/$T$23</f>
        <v>0.72340425531914898</v>
      </c>
      <c r="V19" s="22">
        <v>0.37</v>
      </c>
      <c r="W19" s="5">
        <f>V19/$V$23</f>
        <v>0.3135593220338983</v>
      </c>
      <c r="X19" s="7">
        <f>($R$25+$R$24)/(SQRT(2)*(R19+$R$24))</f>
        <v>1.4385965548278035</v>
      </c>
      <c r="Y19" s="7">
        <f>($R$25+$R$24)/(SQRT(2)*(((0.9375*$R$23)+(0.065*R19))+$R$24))</f>
        <v>1.13783973049704</v>
      </c>
      <c r="Z19" s="7">
        <f>($V$25+$V$24)/(SQRT(2)*(V19+$V$24))</f>
        <v>1.0840469719357966</v>
      </c>
      <c r="AA19" s="7">
        <f>($V$25+$V$24)/(SQRT(2)*(((0.9375*$V$23)+(0.065*V19))+$V$24))</f>
        <v>0.83656148631504579</v>
      </c>
      <c r="AB19" s="5">
        <f>R19/$R$24</f>
        <v>0.76521739130434785</v>
      </c>
      <c r="AC19" s="5">
        <f>((0.9375*$R$23)+(0.0625*R19))/$R$24</f>
        <v>1.2298913043478261</v>
      </c>
      <c r="AD19" s="5">
        <f>V19/$V$24</f>
        <v>0.16818181818181815</v>
      </c>
      <c r="AE19" s="5">
        <f>((0.9375*$V$23)+(0.0625*V19))/$V$24</f>
        <v>0.51335227272727268</v>
      </c>
      <c r="AF19" s="23">
        <v>4</v>
      </c>
      <c r="AG19" s="4">
        <f>AF19/$AF$23</f>
        <v>2</v>
      </c>
      <c r="AH19" s="23" t="s">
        <v>62</v>
      </c>
      <c r="AI19" s="23">
        <v>-0.16700000000000001</v>
      </c>
      <c r="AJ19" s="22">
        <f t="shared" si="2"/>
        <v>0.3360160965794769</v>
      </c>
      <c r="AK19" s="23">
        <v>-0.16700000000000001</v>
      </c>
      <c r="AL19" s="22">
        <f t="shared" si="3"/>
        <v>0.28600787806131189</v>
      </c>
      <c r="AM19" s="22">
        <v>705</v>
      </c>
      <c r="AN19" s="22">
        <f>AM19/$AM$23</f>
        <v>3.2488479262672811</v>
      </c>
      <c r="AO19" s="23">
        <v>9.8000000000000007</v>
      </c>
      <c r="AP19" s="22">
        <f>AO19/$AO$23</f>
        <v>3.3793103448275866E-2</v>
      </c>
    </row>
    <row r="20" spans="1:93" x14ac:dyDescent="0.2">
      <c r="A20" s="23" t="s">
        <v>85</v>
      </c>
      <c r="B20" s="22">
        <v>2.5499999999999998</v>
      </c>
      <c r="C20" s="5">
        <f t="shared" si="0"/>
        <v>1.3010204081632653</v>
      </c>
      <c r="D20" s="22">
        <v>195</v>
      </c>
      <c r="E20" s="5">
        <f>D20/$D$23</f>
        <v>1.8173345759552657</v>
      </c>
      <c r="F20" s="22">
        <v>941</v>
      </c>
      <c r="G20" s="5">
        <f>F20/$F$23</f>
        <v>1.3279706463449055</v>
      </c>
      <c r="H20" s="23">
        <v>2045</v>
      </c>
      <c r="I20" s="5">
        <f>H20/$H$23</f>
        <v>1.4485054540303159</v>
      </c>
      <c r="J20" s="22">
        <v>2973.7</v>
      </c>
      <c r="K20" s="5">
        <f>J20/$J$23</f>
        <v>1.0104315324498809</v>
      </c>
      <c r="L20" s="5">
        <f t="shared" si="1"/>
        <v>568</v>
      </c>
      <c r="M20" s="5">
        <f>L20/$L$23</f>
        <v>1.3923274911141073</v>
      </c>
      <c r="N20" s="22">
        <v>4819</v>
      </c>
      <c r="O20" s="5">
        <f>N20/$N$23</f>
        <v>0.659233926128591</v>
      </c>
      <c r="P20" s="22">
        <v>78.971000000000004</v>
      </c>
      <c r="Q20" s="5">
        <f>P20/$P$23</f>
        <v>0.66524302923089884</v>
      </c>
      <c r="R20" s="23">
        <v>103</v>
      </c>
      <c r="S20" s="5">
        <f>R20/$R$23</f>
        <v>0.71034482758620687</v>
      </c>
      <c r="T20" s="23">
        <v>116</v>
      </c>
      <c r="U20" s="5">
        <f>T20/$T$23</f>
        <v>0.82269503546099287</v>
      </c>
      <c r="V20" s="22">
        <v>0.5</v>
      </c>
      <c r="W20" s="5">
        <f>V20/$V$23</f>
        <v>0.42372881355932207</v>
      </c>
      <c r="X20" s="7">
        <f>($R$25+$R$24)/(SQRT(2)*(R20+$R$24))</f>
        <v>1.3396105533488261</v>
      </c>
      <c r="Y20" s="7">
        <f>($R$25+$R$24)/(SQRT(2)*(((0.9375*$R$23)+(0.065*R20))+$R$24))</f>
        <v>1.1335336210689415</v>
      </c>
      <c r="Z20" s="7">
        <f>($V$25+$V$24)/(SQRT(2)*(V20+$V$24))</f>
        <v>1.0318521177314803</v>
      </c>
      <c r="AA20" s="7">
        <f>($V$25+$V$24)/(SQRT(2)*(((0.9375*$V$23)+(0.065*V20))+$V$24))</f>
        <v>0.83444424346686552</v>
      </c>
      <c r="AB20" s="5">
        <f>R20/$R$24</f>
        <v>0.89565217391304353</v>
      </c>
      <c r="AC20" s="5">
        <f>((0.9375*$R$23)+(0.0625*R20))/$R$24</f>
        <v>1.2380434782608696</v>
      </c>
      <c r="AD20" s="5">
        <f>V20/$V$24</f>
        <v>0.22727272727272727</v>
      </c>
      <c r="AE20" s="5">
        <f>((0.9375*$V$23)+(0.0625*V20))/$V$24</f>
        <v>0.51704545454545447</v>
      </c>
      <c r="AF20" s="23">
        <v>4</v>
      </c>
      <c r="AG20" s="4">
        <f>AF20/$AF$23</f>
        <v>2</v>
      </c>
      <c r="AH20" s="23" t="s">
        <v>85</v>
      </c>
      <c r="AI20" s="23">
        <v>-0.104</v>
      </c>
      <c r="AJ20" s="22">
        <f t="shared" si="2"/>
        <v>0.20925553319919515</v>
      </c>
      <c r="AK20" s="23">
        <v>-0.104</v>
      </c>
      <c r="AL20" s="22">
        <f t="shared" si="3"/>
        <v>0.1781126905292002</v>
      </c>
      <c r="AM20" s="22">
        <v>321.2</v>
      </c>
      <c r="AN20" s="22">
        <f>AM20/$AM$23</f>
        <v>1.480184331797235</v>
      </c>
      <c r="AO20" s="23">
        <v>26</v>
      </c>
      <c r="AP20" s="22">
        <f>AO20/$AO$23</f>
        <v>8.9655172413793102E-2</v>
      </c>
    </row>
    <row r="21" spans="1:93" x14ac:dyDescent="0.2">
      <c r="A21" s="23" t="s">
        <v>86</v>
      </c>
      <c r="B21" s="22">
        <v>2.1</v>
      </c>
      <c r="C21" s="5">
        <f t="shared" si="0"/>
        <v>1.0714285714285714</v>
      </c>
      <c r="D21" s="22">
        <v>190.2</v>
      </c>
      <c r="E21" s="5">
        <f>D21/$D$23</f>
        <v>1.7726001863932899</v>
      </c>
      <c r="F21" s="22">
        <v>869.3</v>
      </c>
      <c r="G21" s="5">
        <f>F21/$F$23</f>
        <v>1.2267852102737791</v>
      </c>
      <c r="H21" s="23">
        <v>1790</v>
      </c>
      <c r="I21" s="5">
        <f>H21/$H$23</f>
        <v>1.2678849695424281</v>
      </c>
      <c r="J21" s="22">
        <v>2698</v>
      </c>
      <c r="K21" s="5">
        <f>J21/$J$23</f>
        <v>0.91675161399932037</v>
      </c>
      <c r="L21" s="5">
        <f t="shared" si="1"/>
        <v>529.75</v>
      </c>
      <c r="M21" s="5">
        <f>L21/$L$23</f>
        <v>1.2985660007353843</v>
      </c>
      <c r="N21" s="22">
        <v>6240</v>
      </c>
      <c r="O21" s="5">
        <f>N21/$N$23</f>
        <v>0.853625170998632</v>
      </c>
      <c r="P21" s="22">
        <v>127.6</v>
      </c>
      <c r="Q21" s="5">
        <f>P21/$P$23</f>
        <v>1.0748883834554797</v>
      </c>
      <c r="R21" s="23">
        <v>52</v>
      </c>
      <c r="S21" s="5">
        <f>R21/$R$23</f>
        <v>0.35862068965517241</v>
      </c>
      <c r="T21" s="23">
        <v>135</v>
      </c>
      <c r="U21" s="5">
        <f>T21/$T$23</f>
        <v>0.95744680851063835</v>
      </c>
      <c r="V21" s="22">
        <v>0.97</v>
      </c>
      <c r="W21" s="5">
        <f>V21/$V$23</f>
        <v>0.82203389830508478</v>
      </c>
      <c r="X21" s="7">
        <f>($R$25+$R$24)/(SQRT(2)*(R21+$R$24))</f>
        <v>1.7487131774254139</v>
      </c>
      <c r="Y21" s="7">
        <f>($R$25+$R$24)/(SQRT(2)*(((0.9375*$R$23)+(0.065*R21))+$R$24))</f>
        <v>1.1483091042891036</v>
      </c>
      <c r="Z21" s="7">
        <f>($V$25+$V$24)/(SQRT(2)*(V21+$V$24))</f>
        <v>0.87886457977129251</v>
      </c>
      <c r="AA21" s="7">
        <f>($V$25+$V$24)/(SQRT(2)*(((0.9375*$V$23)+(0.065*V21))+$V$24))</f>
        <v>0.8268781995889346</v>
      </c>
      <c r="AB21" s="5">
        <f>R21/$R$24</f>
        <v>0.45217391304347826</v>
      </c>
      <c r="AC21" s="5">
        <f>((0.9375*$R$23)+(0.0625*R21))/$R$24</f>
        <v>1.2103260869565218</v>
      </c>
      <c r="AD21" s="5">
        <f>V21/$V$24</f>
        <v>0.44090909090909086</v>
      </c>
      <c r="AE21" s="5">
        <f>((0.9375*$V$23)+(0.0625*V21))/$V$24</f>
        <v>0.53039772727272716</v>
      </c>
      <c r="AF21" s="23">
        <v>4</v>
      </c>
      <c r="AG21" s="4">
        <f>AF21/$AF$23</f>
        <v>2</v>
      </c>
      <c r="AH21" s="23" t="s">
        <v>86</v>
      </c>
      <c r="AI21" s="23">
        <v>-0.25</v>
      </c>
      <c r="AJ21" s="22">
        <f t="shared" si="2"/>
        <v>0.50301810865191143</v>
      </c>
      <c r="AK21" s="23">
        <v>-0.25</v>
      </c>
      <c r="AL21" s="22">
        <f t="shared" si="3"/>
        <v>0.42815550607980818</v>
      </c>
      <c r="AM21" s="22">
        <v>201</v>
      </c>
      <c r="AN21" s="22">
        <f>AM21/$AM$23</f>
        <v>0.92626728110599077</v>
      </c>
      <c r="AO21" s="23">
        <v>48</v>
      </c>
      <c r="AP21" s="22">
        <f>AO21/$AO$23</f>
        <v>0.16551724137931034</v>
      </c>
    </row>
    <row r="22" spans="1:93" x14ac:dyDescent="0.2">
      <c r="A22" s="23"/>
      <c r="B22" s="22"/>
      <c r="C22" s="5"/>
    </row>
    <row r="23" spans="1:93" s="17" customFormat="1" x14ac:dyDescent="0.2">
      <c r="A23" s="10" t="s">
        <v>28</v>
      </c>
      <c r="B23" s="11">
        <v>1.96</v>
      </c>
      <c r="C23" s="11"/>
      <c r="D23" s="12">
        <v>107.3</v>
      </c>
      <c r="E23" s="12"/>
      <c r="F23" s="12">
        <v>708.6</v>
      </c>
      <c r="G23" s="12"/>
      <c r="H23" s="12">
        <v>1411.8</v>
      </c>
      <c r="I23" s="12"/>
      <c r="J23" s="12">
        <v>2943</v>
      </c>
      <c r="K23" s="12"/>
      <c r="L23" s="12">
        <f>(D23+F23)/2</f>
        <v>407.95</v>
      </c>
      <c r="M23" s="10"/>
      <c r="N23" s="10">
        <v>7310</v>
      </c>
      <c r="O23" s="10"/>
      <c r="P23" s="11">
        <v>118.71</v>
      </c>
      <c r="Q23" s="10"/>
      <c r="R23" s="13">
        <v>145</v>
      </c>
      <c r="S23" s="13"/>
      <c r="T23" s="13">
        <v>141</v>
      </c>
      <c r="U23" s="13"/>
      <c r="V23" s="14">
        <v>1.18</v>
      </c>
      <c r="W23" s="14"/>
      <c r="X23" s="15">
        <f>($R$25+$R$24)/(SQRT(2)*(R23+$R$24))</f>
        <v>1.1232119255001696</v>
      </c>
      <c r="Y23" s="15">
        <f>($R$25+$R$24)/(SQRT(2)*(((0.9375*$R$23)+(0.065*R23))+$R$24))</f>
        <v>1.1216480892219276</v>
      </c>
      <c r="Z23" s="15">
        <f>($V$25+$V$24)/(SQRT(2)*(V23+$V$24))</f>
        <v>0.82426056741863829</v>
      </c>
      <c r="AA23" s="15">
        <f>($V$25+$V$24)/(SQRT(2)*(((0.9375*$V$23)+(0.065*V23))+$V$24))</f>
        <v>0.82354179573301334</v>
      </c>
      <c r="AB23" s="11">
        <f>R23/$R$24</f>
        <v>1.2608695652173914</v>
      </c>
      <c r="AC23" s="11">
        <f>((0.9375*$R$23)+(0.0625*R23))/$R$24</f>
        <v>1.2608695652173914</v>
      </c>
      <c r="AD23" s="11">
        <f>V23/$V$24</f>
        <v>0.53636363636363626</v>
      </c>
      <c r="AE23" s="11">
        <f>((0.9375*$V$23)+(0.0625*V23))/$V$24</f>
        <v>0.53636363636363626</v>
      </c>
      <c r="AF23" s="13">
        <v>2</v>
      </c>
      <c r="AG23" s="10"/>
      <c r="AH23" s="10" t="s">
        <v>28</v>
      </c>
      <c r="AI23" s="10">
        <v>-0.497</v>
      </c>
      <c r="AJ23" s="27"/>
      <c r="AK23" s="27">
        <v>-0.58389999999999997</v>
      </c>
      <c r="AL23" s="27"/>
      <c r="AM23" s="27">
        <v>217</v>
      </c>
      <c r="AN23" s="27"/>
      <c r="AO23" s="29">
        <v>290</v>
      </c>
      <c r="AP23" s="27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</row>
    <row r="24" spans="1:93" x14ac:dyDescent="0.2">
      <c r="A24" s="10" t="s">
        <v>29</v>
      </c>
      <c r="B24" s="11">
        <v>2.66</v>
      </c>
      <c r="C24" s="11"/>
      <c r="D24" s="11">
        <v>295.2</v>
      </c>
      <c r="E24" s="11"/>
      <c r="F24" s="11">
        <v>1008.4</v>
      </c>
      <c r="G24" s="11"/>
      <c r="H24" s="11"/>
      <c r="I24" s="11"/>
      <c r="J24" s="11"/>
      <c r="K24" s="11"/>
      <c r="L24" s="12">
        <f>(D24+F24)/2</f>
        <v>651.79999999999995</v>
      </c>
      <c r="M24" s="10"/>
      <c r="N24" s="13">
        <v>4940</v>
      </c>
      <c r="O24" s="10"/>
      <c r="P24" s="11">
        <v>126.9</v>
      </c>
      <c r="Q24" s="10"/>
      <c r="R24" s="10">
        <v>115</v>
      </c>
      <c r="S24" s="10"/>
      <c r="T24" s="13">
        <v>133</v>
      </c>
      <c r="U24" s="13"/>
      <c r="V24" s="14">
        <v>2.2000000000000002</v>
      </c>
      <c r="W24" s="14"/>
      <c r="X24" s="15"/>
      <c r="Y24" s="15"/>
      <c r="Z24" s="15"/>
      <c r="AA24" s="15"/>
      <c r="AB24" s="15"/>
      <c r="AC24" s="15"/>
      <c r="AD24" s="15"/>
      <c r="AE24" s="15"/>
      <c r="AF24" s="15"/>
      <c r="AG24" s="10"/>
      <c r="AH24" s="10" t="s">
        <v>29</v>
      </c>
      <c r="AI24" s="10" t="s">
        <v>64</v>
      </c>
      <c r="AJ24" s="27"/>
      <c r="AK24" s="27"/>
      <c r="AL24" s="27"/>
      <c r="AM24" s="27"/>
      <c r="AN24" s="27"/>
      <c r="AO24" s="29"/>
      <c r="AP24" s="27"/>
    </row>
    <row r="25" spans="1:93" x14ac:dyDescent="0.2">
      <c r="A25" s="10" t="s">
        <v>30</v>
      </c>
      <c r="B25" s="11">
        <v>0.79</v>
      </c>
      <c r="C25" s="11"/>
      <c r="D25" s="11">
        <v>45.5</v>
      </c>
      <c r="E25" s="11"/>
      <c r="F25" s="11">
        <v>375.7</v>
      </c>
      <c r="G25" s="11"/>
      <c r="H25" s="11"/>
      <c r="I25" s="11"/>
      <c r="J25" s="11"/>
      <c r="K25" s="11"/>
      <c r="L25" s="12">
        <f>(D25+F25)/2</f>
        <v>210.6</v>
      </c>
      <c r="M25" s="10"/>
      <c r="N25" s="10">
        <v>1879</v>
      </c>
      <c r="O25" s="10"/>
      <c r="P25" s="11">
        <v>132.9</v>
      </c>
      <c r="Q25" s="10"/>
      <c r="R25" s="10">
        <v>298</v>
      </c>
      <c r="S25" s="10"/>
      <c r="T25" s="13">
        <v>225</v>
      </c>
      <c r="U25" s="13"/>
      <c r="V25" s="14">
        <v>1.74</v>
      </c>
      <c r="W25" s="14"/>
      <c r="X25" s="15"/>
      <c r="Y25" s="15"/>
      <c r="Z25" s="15"/>
      <c r="AA25" s="15"/>
      <c r="AB25" s="15"/>
      <c r="AC25" s="15"/>
      <c r="AD25" s="15"/>
      <c r="AE25" s="15"/>
      <c r="AF25" s="15"/>
      <c r="AG25" s="10"/>
      <c r="AH25" s="10" t="s">
        <v>30</v>
      </c>
      <c r="AI25" s="30">
        <v>-1.6519999999999999</v>
      </c>
      <c r="AJ25" s="27"/>
      <c r="AK25" s="27"/>
      <c r="AL25" s="27"/>
      <c r="AM25" s="27"/>
      <c r="AN25" s="27"/>
      <c r="AO25" s="29"/>
      <c r="AP2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calculated</vt:lpstr>
      <vt:lpstr>predicted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Chadawan Khamdang</dc:creator>
  <cp:lastModifiedBy>Chadawan Khamdang</cp:lastModifiedBy>
  <dcterms:created xsi:type="dcterms:W3CDTF">2024-09-12T19:33:22Z</dcterms:created>
  <dcterms:modified xsi:type="dcterms:W3CDTF">2024-10-24T15:27:09Z</dcterms:modified>
</cp:coreProperties>
</file>