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all2023\GEOM67PSP\GroupProject\ProjectImplementation\GitHubPSP\pspgroup2\"/>
    </mc:Choice>
  </mc:AlternateContent>
  <xr:revisionPtr revIDLastSave="0" documentId="13_ncr:1_{C2D414B8-C3B5-49A8-9A69-6ABBFD473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X15" i="1"/>
  <c r="V14" i="1"/>
  <c r="X14" i="1" s="1"/>
  <c r="O4" i="1"/>
  <c r="O5" i="1"/>
  <c r="O6" i="1"/>
  <c r="O7" i="1"/>
  <c r="AH7" i="1" s="1"/>
  <c r="AI7" i="1" s="1"/>
  <c r="O8" i="1"/>
  <c r="P8" i="1" s="1"/>
  <c r="O9" i="1"/>
  <c r="P9" i="1" s="1"/>
  <c r="O10" i="1"/>
  <c r="P10" i="1" s="1"/>
  <c r="O11" i="1"/>
  <c r="O12" i="1"/>
  <c r="AH12" i="1" s="1"/>
  <c r="AI12" i="1" s="1"/>
  <c r="O13" i="1"/>
  <c r="P13" i="1" s="1"/>
  <c r="O3" i="1"/>
  <c r="V6" i="1"/>
  <c r="W6" i="1"/>
  <c r="X6" i="1"/>
  <c r="AC6" i="1"/>
  <c r="AE6" i="1"/>
  <c r="AG6" i="1" s="1"/>
  <c r="AF6" i="1"/>
  <c r="V7" i="1"/>
  <c r="X7" i="1" s="1"/>
  <c r="W7" i="1"/>
  <c r="AC7" i="1"/>
  <c r="AE7" i="1"/>
  <c r="AF7" i="1"/>
  <c r="V8" i="1"/>
  <c r="W8" i="1"/>
  <c r="X8" i="1"/>
  <c r="AC8" i="1"/>
  <c r="AE8" i="1"/>
  <c r="AF8" i="1"/>
  <c r="AH8" i="1"/>
  <c r="AI8" i="1" s="1"/>
  <c r="V9" i="1"/>
  <c r="X9" i="1" s="1"/>
  <c r="W9" i="1"/>
  <c r="AC9" i="1"/>
  <c r="AE9" i="1"/>
  <c r="AF9" i="1"/>
  <c r="V10" i="1"/>
  <c r="X10" i="1" s="1"/>
  <c r="W10" i="1"/>
  <c r="AC10" i="1"/>
  <c r="AE10" i="1"/>
  <c r="AF10" i="1"/>
  <c r="AG10" i="1" s="1"/>
  <c r="P11" i="1"/>
  <c r="V11" i="1"/>
  <c r="X11" i="1" s="1"/>
  <c r="W11" i="1"/>
  <c r="AC11" i="1"/>
  <c r="AE11" i="1"/>
  <c r="AF11" i="1"/>
  <c r="AH11" i="1"/>
  <c r="AI11" i="1" s="1"/>
  <c r="P12" i="1"/>
  <c r="V12" i="1"/>
  <c r="W12" i="1"/>
  <c r="X12" i="1"/>
  <c r="AC12" i="1"/>
  <c r="AE12" i="1"/>
  <c r="AF12" i="1"/>
  <c r="V13" i="1"/>
  <c r="X13" i="1" s="1"/>
  <c r="W13" i="1"/>
  <c r="AC13" i="1"/>
  <c r="AE13" i="1"/>
  <c r="AF13" i="1"/>
  <c r="AH13" i="1"/>
  <c r="AI13" i="1" s="1"/>
  <c r="V5" i="1"/>
  <c r="X5" i="1" s="1"/>
  <c r="W5" i="1"/>
  <c r="AC5" i="1"/>
  <c r="AE5" i="1"/>
  <c r="AF5" i="1"/>
  <c r="AC3" i="1"/>
  <c r="AC4" i="1"/>
  <c r="AF4" i="1"/>
  <c r="AE4" i="1"/>
  <c r="W4" i="1"/>
  <c r="V4" i="1"/>
  <c r="X4" i="1" s="1"/>
  <c r="AF3" i="1"/>
  <c r="AE3" i="1"/>
  <c r="AG3" i="1" s="1"/>
  <c r="AG4" i="1"/>
  <c r="V3" i="1"/>
  <c r="W3" i="1"/>
  <c r="X3" i="1"/>
  <c r="AH10" i="1" l="1"/>
  <c r="AI10" i="1" s="1"/>
  <c r="AG9" i="1"/>
  <c r="P7" i="1"/>
  <c r="AG13" i="1"/>
  <c r="AG8" i="1"/>
  <c r="AG12" i="1"/>
  <c r="AG5" i="1"/>
  <c r="AG7" i="1"/>
  <c r="AG11" i="1"/>
  <c r="AH9" i="1"/>
  <c r="AI9" i="1" s="1"/>
  <c r="AH3" i="1"/>
  <c r="P3" i="1"/>
  <c r="AH4" i="1"/>
  <c r="P4" i="1"/>
  <c r="P5" i="1"/>
  <c r="AH5" i="1"/>
  <c r="AI5" i="1" s="1"/>
  <c r="P6" i="1"/>
  <c r="AH6" i="1"/>
  <c r="AI6" i="1" s="1"/>
  <c r="Q13" i="1"/>
  <c r="R13" i="1" s="1"/>
  <c r="S13" i="1"/>
  <c r="Z13" i="1" s="1"/>
  <c r="AB13" i="1" s="1"/>
  <c r="Q12" i="1"/>
  <c r="R12" i="1" s="1"/>
  <c r="S12" i="1"/>
  <c r="Z12" i="1" s="1"/>
  <c r="AB12" i="1" s="1"/>
  <c r="T12" i="1"/>
  <c r="Q11" i="1"/>
  <c r="S11" i="1"/>
  <c r="Z11" i="1" s="1"/>
  <c r="AB11" i="1" s="1"/>
  <c r="R11" i="1"/>
  <c r="Q10" i="1"/>
  <c r="S10" i="1"/>
  <c r="Z10" i="1" s="1"/>
  <c r="AB10" i="1" s="1"/>
  <c r="T10" i="1"/>
  <c r="R10" i="1"/>
  <c r="U10" i="1" s="1"/>
  <c r="Q8" i="1"/>
  <c r="R8" i="1" s="1"/>
  <c r="S8" i="1"/>
  <c r="Z8" i="1" s="1"/>
  <c r="AB8" i="1" s="1"/>
  <c r="Q7" i="1"/>
  <c r="S7" i="1"/>
  <c r="Z7" i="1" s="1"/>
  <c r="AB7" i="1" s="1"/>
  <c r="R7" i="1"/>
  <c r="T7" i="1" l="1"/>
  <c r="U7" i="1" s="1"/>
  <c r="T8" i="1"/>
  <c r="S9" i="1"/>
  <c r="Q9" i="1"/>
  <c r="R9" i="1" s="1"/>
  <c r="S5" i="1"/>
  <c r="Q5" i="1"/>
  <c r="R5" i="1" s="1"/>
  <c r="U12" i="1"/>
  <c r="U8" i="1"/>
  <c r="S6" i="1"/>
  <c r="Q6" i="1"/>
  <c r="R6" i="1" s="1"/>
  <c r="T13" i="1"/>
  <c r="T11" i="1"/>
  <c r="U11" i="1" s="1"/>
  <c r="U13" i="1"/>
  <c r="Y5" i="1"/>
  <c r="AA5" i="1" s="1"/>
  <c r="Y7" i="1"/>
  <c r="AA7" i="1" s="1"/>
  <c r="Y8" i="1"/>
  <c r="AA8" i="1" s="1"/>
  <c r="Y10" i="1"/>
  <c r="AA10" i="1" s="1"/>
  <c r="Y11" i="1"/>
  <c r="AA11" i="1" s="1"/>
  <c r="Y12" i="1"/>
  <c r="AA12" i="1" s="1"/>
  <c r="Y13" i="1"/>
  <c r="AA13" i="1" s="1"/>
  <c r="S4" i="1"/>
  <c r="Q4" i="1"/>
  <c r="Y4" i="1" s="1"/>
  <c r="AI4" i="1"/>
  <c r="AI3" i="1"/>
  <c r="Q3" i="1"/>
  <c r="Y3" i="1" s="1"/>
  <c r="S3" i="1"/>
  <c r="Y6" i="1" l="1"/>
  <c r="AA6" i="1" s="1"/>
  <c r="Z9" i="1"/>
  <c r="AB9" i="1" s="1"/>
  <c r="T9" i="1"/>
  <c r="U9" i="1" s="1"/>
  <c r="Y9" i="1"/>
  <c r="AA9" i="1" s="1"/>
  <c r="Z5" i="1"/>
  <c r="AB5" i="1" s="1"/>
  <c r="T5" i="1"/>
  <c r="U5" i="1" s="1"/>
  <c r="Z6" i="1"/>
  <c r="AB6" i="1" s="1"/>
  <c r="T6" i="1"/>
  <c r="U6" i="1" s="1"/>
  <c r="Z3" i="1"/>
  <c r="AB3" i="1" s="1"/>
  <c r="T3" i="1"/>
  <c r="AA3" i="1"/>
  <c r="R3" i="1"/>
  <c r="AA4" i="1"/>
  <c r="R4" i="1"/>
  <c r="T4" i="1"/>
  <c r="Z4" i="1"/>
  <c r="AB4" i="1" s="1"/>
  <c r="U3" i="1" l="1"/>
  <c r="U4" i="1"/>
</calcChain>
</file>

<file path=xl/sharedStrings.xml><?xml version="1.0" encoding="utf-8"?>
<sst xmlns="http://schemas.openxmlformats.org/spreadsheetml/2006/main" count="74" uniqueCount="46">
  <si>
    <t>Easting for Bottom Left Corner</t>
  </si>
  <si>
    <t>Northing for Bottom Left Corner</t>
  </si>
  <si>
    <t>Easting for Top Right Corner (diagonal from first)</t>
  </si>
  <si>
    <t>Northing for Top Right Corner (diagonal from first)</t>
  </si>
  <si>
    <t>Ground Elevation (m)</t>
  </si>
  <si>
    <t>Scale Ratio</t>
  </si>
  <si>
    <t>Endlap (%)</t>
  </si>
  <si>
    <t>Sidelap (%)</t>
  </si>
  <si>
    <t>Camera Sensor Length &amp; Width (mm)</t>
  </si>
  <si>
    <t>Camera Lens Focal Length (mm)</t>
  </si>
  <si>
    <t>Image Horizontal &amp; Vertical Pixel Count (px)</t>
  </si>
  <si>
    <t>Photo Scale</t>
  </si>
  <si>
    <t>Flying Height (m)</t>
  </si>
  <si>
    <t>Airbase (m)</t>
  </si>
  <si>
    <t>No. of Photos in 1 Flight Line</t>
  </si>
  <si>
    <t>Flight Line Spacing (m)</t>
  </si>
  <si>
    <t>No. of Flight Lines</t>
  </si>
  <si>
    <t>Total No. of Photos</t>
  </si>
  <si>
    <t>Easting for Start Point of 1st Flight Line</t>
  </si>
  <si>
    <t>Northing for Start Point of 1st Flight Line</t>
  </si>
  <si>
    <t>Easting for End Point of 1st Flight Line</t>
  </si>
  <si>
    <t>Northing for End Point of 1st Flight Line</t>
  </si>
  <si>
    <t>Easting for Start Point of 2nd Flight Line</t>
  </si>
  <si>
    <t>Northing for Start Point of 2nd Flight Line</t>
  </si>
  <si>
    <t>Easting for End Point of 2nd Flight Line</t>
  </si>
  <si>
    <t>Northing for End Point of 2nd Flight Line</t>
  </si>
  <si>
    <t>Surveyed Area Length (m)</t>
  </si>
  <si>
    <t>Surveyed Area Width (m)</t>
  </si>
  <si>
    <t>Area of Surveyed Land (sq. m)</t>
  </si>
  <si>
    <t>Image Ground Coverage Length &amp; Width (m)</t>
  </si>
  <si>
    <t>Image Ground Coverage Area (sq. m)</t>
  </si>
  <si>
    <t>user input</t>
  </si>
  <si>
    <t>program defined</t>
  </si>
  <si>
    <t>program calculated</t>
  </si>
  <si>
    <t>E1</t>
  </si>
  <si>
    <t>Notes:</t>
  </si>
  <si>
    <t>1. By program definition, drone always fly along the longer dimension (i.e. defined as Survey Area Length) for the purpose of producing less flight lines and less turns.</t>
  </si>
  <si>
    <t xml:space="preserve">2. Due to constraints in Excel functions, the above formulas only produce correct results if the vertical sides are the longer dimensions (see below for pictorial </t>
  </si>
  <si>
    <t>3. Rows 5 &amp; 6 are locked to prevent unwanted changes. They have been double checked manually.</t>
  </si>
  <si>
    <t>4. Try inputting reasonable easting and northing. Avoid very large surveyed area.</t>
  </si>
  <si>
    <t>Remarks</t>
  </si>
  <si>
    <t>programmer</t>
  </si>
  <si>
    <t>lowest land on Earth</t>
  </si>
  <si>
    <t>highest land on Earth</t>
  </si>
  <si>
    <t>(Mount Everest)</t>
  </si>
  <si>
    <t>(Dead 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</si>
</sst>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2" fontId="5" fillId="0" borderId="0" xfId="0" applyNumberFormat="1" applyFont="1"/>
    <xf numFmtId="0" fontId="5" fillId="0" borderId="0" xfId="0" applyFont="1"/>
    <xf numFmtId="0" fontId="5" fillId="2" borderId="0" xfId="0" applyFont="1" applyFill="1"/>
    <xf numFmtId="1" fontId="5" fillId="0" borderId="0" xfId="0" applyNumberFormat="1" applyFont="1"/>
    <xf numFmtId="0" fontId="4" fillId="2" borderId="0" xfId="0" applyFont="1" applyFill="1"/>
    <xf numFmtId="0" fontId="2" fillId="0" borderId="0" xfId="0" applyFont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4" fillId="8" borderId="0" xfId="0" applyFont="1" applyFill="1"/>
    <xf numFmtId="0" fontId="1" fillId="8" borderId="0" xfId="0" applyFont="1" applyFill="1"/>
    <xf numFmtId="0" fontId="6" fillId="8" borderId="0" xfId="0" applyFont="1" applyFill="1"/>
    <xf numFmtId="0" fontId="3" fillId="8" borderId="0" xfId="0" applyFont="1" applyFill="1"/>
    <xf numFmtId="2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2" fontId="7" fillId="0" borderId="0" xfId="0" applyNumberFormat="1" applyFont="1"/>
    <xf numFmtId="0" fontId="7" fillId="0" borderId="0" xfId="0" applyFont="1"/>
    <xf numFmtId="0" fontId="7" fillId="2" borderId="0" xfId="0" applyFont="1" applyFill="1"/>
    <xf numFmtId="1" fontId="7" fillId="0" borderId="0" xfId="0" applyNumberFormat="1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25</xdr:row>
      <xdr:rowOff>28575</xdr:rowOff>
    </xdr:from>
    <xdr:to>
      <xdr:col>3</xdr:col>
      <xdr:colOff>457200</xdr:colOff>
      <xdr:row>47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CF049C-9A32-2F10-B201-7E801133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410075"/>
          <a:ext cx="4429125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4"/>
  <sheetViews>
    <sheetView tabSelected="1" workbookViewId="0">
      <pane ySplit="2" topLeftCell="A3" activePane="bottomLeft" state="frozen"/>
      <selection pane="bottomLeft" activeCell="A16" sqref="A16"/>
    </sheetView>
  </sheetViews>
  <sheetFormatPr defaultColWidth="9.109375" defaultRowHeight="14.4" x14ac:dyDescent="0.3"/>
  <cols>
    <col min="1" max="4" width="20" style="3" customWidth="1"/>
    <col min="5" max="5" width="11.44140625" style="3" customWidth="1"/>
    <col min="6" max="6" width="8.88671875"/>
    <col min="7" max="9" width="11.44140625" style="3" customWidth="1"/>
    <col min="10" max="10" width="1.44140625" style="2" customWidth="1"/>
    <col min="11" max="13" width="19.44140625" style="3" customWidth="1"/>
    <col min="14" max="14" width="1.44140625" style="2" customWidth="1"/>
    <col min="15" max="15" width="17.21875" style="3" bestFit="1" customWidth="1"/>
    <col min="16" max="16" width="18.33203125" style="3" bestFit="1" customWidth="1"/>
    <col min="17" max="24" width="18.44140625" style="3" bestFit="1" customWidth="1"/>
    <col min="25" max="25" width="18.44140625" style="5" bestFit="1" customWidth="1"/>
    <col min="26" max="27" width="18.44140625" style="5" customWidth="1"/>
    <col min="28" max="29" width="18.44140625" style="3" customWidth="1"/>
    <col min="30" max="30" width="1.44140625" style="2" customWidth="1"/>
    <col min="31" max="35" width="18.6640625" style="3" customWidth="1"/>
    <col min="36" max="36" width="1.44140625" style="2" customWidth="1"/>
    <col min="37" max="16384" width="9.109375" style="3"/>
  </cols>
  <sheetData>
    <row r="1" spans="1:38" s="1" customFormat="1" ht="4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40</v>
      </c>
      <c r="J1" s="13"/>
      <c r="K1" s="12" t="s">
        <v>8</v>
      </c>
      <c r="L1" s="12" t="s">
        <v>9</v>
      </c>
      <c r="M1" s="12" t="s">
        <v>10</v>
      </c>
      <c r="N1" s="13"/>
      <c r="O1" s="12" t="s">
        <v>11</v>
      </c>
      <c r="P1" s="12" t="s">
        <v>12</v>
      </c>
      <c r="Q1" s="14" t="s">
        <v>13</v>
      </c>
      <c r="R1" s="14" t="s">
        <v>14</v>
      </c>
      <c r="S1" s="15" t="s">
        <v>15</v>
      </c>
      <c r="T1" s="15" t="s">
        <v>16</v>
      </c>
      <c r="U1" s="12" t="s">
        <v>17</v>
      </c>
      <c r="V1" s="16" t="s">
        <v>18</v>
      </c>
      <c r="W1" s="16" t="s">
        <v>19</v>
      </c>
      <c r="X1" s="16" t="s">
        <v>20</v>
      </c>
      <c r="Y1" s="10" t="s">
        <v>21</v>
      </c>
      <c r="Z1" s="11" t="s">
        <v>22</v>
      </c>
      <c r="AA1" s="11" t="s">
        <v>23</v>
      </c>
      <c r="AB1" s="17" t="s">
        <v>24</v>
      </c>
      <c r="AC1" s="17" t="s">
        <v>25</v>
      </c>
      <c r="AD1" s="13"/>
      <c r="AE1" s="15" t="s">
        <v>26</v>
      </c>
      <c r="AF1" s="15" t="s">
        <v>27</v>
      </c>
      <c r="AG1" s="15" t="s">
        <v>28</v>
      </c>
      <c r="AH1" s="18" t="s">
        <v>29</v>
      </c>
      <c r="AI1" s="18" t="s">
        <v>30</v>
      </c>
      <c r="AJ1" s="13"/>
      <c r="AK1" s="12"/>
      <c r="AL1" s="12"/>
    </row>
    <row r="2" spans="1:38" s="24" customFormat="1" x14ac:dyDescent="0.3">
      <c r="A2" s="21" t="s">
        <v>31</v>
      </c>
      <c r="B2" s="21" t="s">
        <v>31</v>
      </c>
      <c r="C2" s="21" t="s">
        <v>31</v>
      </c>
      <c r="D2" s="21" t="s">
        <v>31</v>
      </c>
      <c r="E2" s="21" t="s">
        <v>31</v>
      </c>
      <c r="F2" s="21" t="s">
        <v>31</v>
      </c>
      <c r="G2" s="21" t="s">
        <v>31</v>
      </c>
      <c r="H2" s="21" t="s">
        <v>31</v>
      </c>
      <c r="I2" s="21" t="s">
        <v>41</v>
      </c>
      <c r="J2" s="19"/>
      <c r="K2" s="21" t="s">
        <v>32</v>
      </c>
      <c r="L2" s="21" t="s">
        <v>32</v>
      </c>
      <c r="M2" s="21" t="s">
        <v>32</v>
      </c>
      <c r="N2" s="19"/>
      <c r="O2" s="21" t="s">
        <v>33</v>
      </c>
      <c r="P2" s="21" t="s">
        <v>33</v>
      </c>
      <c r="Q2" s="21" t="s">
        <v>33</v>
      </c>
      <c r="R2" s="21" t="s">
        <v>33</v>
      </c>
      <c r="S2" s="21" t="s">
        <v>33</v>
      </c>
      <c r="T2" s="21" t="s">
        <v>33</v>
      </c>
      <c r="U2" s="21" t="s">
        <v>33</v>
      </c>
      <c r="V2" s="21" t="s">
        <v>33</v>
      </c>
      <c r="W2" s="21" t="s">
        <v>33</v>
      </c>
      <c r="X2" s="21" t="s">
        <v>33</v>
      </c>
      <c r="Y2" s="23" t="s">
        <v>33</v>
      </c>
      <c r="Z2" s="23" t="s">
        <v>33</v>
      </c>
      <c r="AA2" s="23" t="s">
        <v>33</v>
      </c>
      <c r="AB2" s="21" t="s">
        <v>33</v>
      </c>
      <c r="AC2" s="21" t="s">
        <v>33</v>
      </c>
      <c r="AD2" s="8"/>
      <c r="AE2" s="21" t="s">
        <v>33</v>
      </c>
      <c r="AF2" s="21" t="s">
        <v>33</v>
      </c>
      <c r="AG2" s="21" t="s">
        <v>33</v>
      </c>
      <c r="AH2" s="21" t="s">
        <v>33</v>
      </c>
      <c r="AI2" s="21" t="s">
        <v>33</v>
      </c>
      <c r="AJ2" s="19"/>
      <c r="AK2" s="22"/>
      <c r="AL2" s="22"/>
    </row>
    <row r="3" spans="1:38" s="5" customFormat="1" x14ac:dyDescent="0.3">
      <c r="A3" s="4">
        <v>705141.54</v>
      </c>
      <c r="B3" s="4">
        <v>4899713.53</v>
      </c>
      <c r="C3" s="4">
        <v>707338.06</v>
      </c>
      <c r="D3" s="4">
        <v>4902002.34</v>
      </c>
      <c r="E3" s="5">
        <v>300</v>
      </c>
      <c r="F3" s="5">
        <v>10000</v>
      </c>
      <c r="G3" s="5">
        <v>29</v>
      </c>
      <c r="H3" s="5">
        <v>24</v>
      </c>
      <c r="J3" s="6"/>
      <c r="K3" s="5">
        <v>24</v>
      </c>
      <c r="L3" s="5">
        <v>152</v>
      </c>
      <c r="M3" s="5">
        <v>4096</v>
      </c>
      <c r="N3" s="6"/>
      <c r="O3" s="5">
        <f>1/F3</f>
        <v>1E-4</v>
      </c>
      <c r="P3" s="5">
        <f>(L3/10/100)/O3+E3</f>
        <v>1820</v>
      </c>
      <c r="Q3" s="4">
        <f>ROUND((AH3*((50+50-G3)/100)), 2)</f>
        <v>170.4</v>
      </c>
      <c r="R3" s="7">
        <f t="shared" ref="R3" si="0">ROUNDUP((AE3/Q3), 0)+1</f>
        <v>14</v>
      </c>
      <c r="S3" s="4">
        <f>ROUND((AH3*(50+50-H3)/100), 2)</f>
        <v>182.4</v>
      </c>
      <c r="T3" s="7">
        <f t="shared" ref="T3" si="1">ROUNDUP((AF3/S3), 0)+1</f>
        <v>14</v>
      </c>
      <c r="U3" s="5">
        <f>R3*T3</f>
        <v>196</v>
      </c>
      <c r="V3" s="5">
        <f t="shared" ref="V3:W5" si="2">A3</f>
        <v>705141.54</v>
      </c>
      <c r="W3" s="5">
        <f t="shared" si="2"/>
        <v>4899713.53</v>
      </c>
      <c r="X3" s="5">
        <f>V3</f>
        <v>705141.54</v>
      </c>
      <c r="Y3" s="5">
        <f>B3+(Q3*ROUNDUP(((AE3/Q3)+1), 0))</f>
        <v>4902099.13</v>
      </c>
      <c r="Z3" s="5">
        <f t="shared" ref="Z3" si="3">X3+S3</f>
        <v>705323.94000000006</v>
      </c>
      <c r="AA3" s="5">
        <f t="shared" ref="AA3" si="4">Y3</f>
        <v>4902099.13</v>
      </c>
      <c r="AB3" s="5">
        <f t="shared" ref="AB3" si="5">Z3</f>
        <v>705323.94000000006</v>
      </c>
      <c r="AC3" s="5">
        <f>B3</f>
        <v>4899713.53</v>
      </c>
      <c r="AD3" s="6"/>
      <c r="AE3" s="5">
        <f>ABS(ROUND(C3-A3, 2))</f>
        <v>2196.52</v>
      </c>
      <c r="AF3" s="4">
        <f>ABS(ROUND(D3-B3, 2))</f>
        <v>2288.81</v>
      </c>
      <c r="AG3" s="4">
        <f t="shared" ref="AG3:AG4" si="6">ROUND(AE3*AF3, 2)</f>
        <v>5027416.9400000004</v>
      </c>
      <c r="AH3" s="4">
        <f>ROUND((K3/10/100)/O3, 2)</f>
        <v>240</v>
      </c>
      <c r="AI3" s="4">
        <f>AH3^2</f>
        <v>57600</v>
      </c>
      <c r="AJ3" s="6"/>
    </row>
    <row r="4" spans="1:38" s="5" customFormat="1" x14ac:dyDescent="0.3">
      <c r="A4" s="4">
        <v>448265.91</v>
      </c>
      <c r="B4" s="4">
        <v>5411920.6500000004</v>
      </c>
      <c r="C4" s="4">
        <v>448400</v>
      </c>
      <c r="D4" s="4">
        <v>5412100</v>
      </c>
      <c r="E4" s="5">
        <v>150</v>
      </c>
      <c r="F4" s="5">
        <v>1000</v>
      </c>
      <c r="G4" s="5">
        <v>20</v>
      </c>
      <c r="H4" s="5">
        <v>15</v>
      </c>
      <c r="J4" s="6"/>
      <c r="K4" s="5">
        <v>24</v>
      </c>
      <c r="L4" s="5">
        <v>152</v>
      </c>
      <c r="M4" s="5">
        <v>4096</v>
      </c>
      <c r="N4" s="6"/>
      <c r="O4" s="5">
        <f>1/F4</f>
        <v>1E-3</v>
      </c>
      <c r="P4" s="5">
        <f>((L4/O4)/10/100)+E4</f>
        <v>302</v>
      </c>
      <c r="Q4" s="4">
        <f>ROUND((AH4*((50+50-G4)/100)), 2)</f>
        <v>19.2</v>
      </c>
      <c r="R4" s="7">
        <f>ROUNDUP((AE4/Q4), 0)+1</f>
        <v>11</v>
      </c>
      <c r="S4" s="4">
        <f>ROUND((AH4*((50+50-H4)/100)), 2)</f>
        <v>20.399999999999999</v>
      </c>
      <c r="T4" s="5">
        <f>ROUNDUP((AF4/S4), 0)+1</f>
        <v>8</v>
      </c>
      <c r="U4" s="5">
        <f>R4*T4</f>
        <v>88</v>
      </c>
      <c r="V4" s="4">
        <f t="shared" si="2"/>
        <v>448265.91</v>
      </c>
      <c r="W4" s="4">
        <f t="shared" si="2"/>
        <v>5411920.6500000004</v>
      </c>
      <c r="X4" s="4">
        <f>V4</f>
        <v>448265.91</v>
      </c>
      <c r="Y4" s="5">
        <f>B4+(Q4*ROUNDUP(((AE4/Q4)+1), 0))</f>
        <v>5412131.8500000006</v>
      </c>
      <c r="Z4" s="4">
        <f>X4+S4</f>
        <v>448286.31</v>
      </c>
      <c r="AA4" s="5">
        <f>Y4</f>
        <v>5412131.8500000006</v>
      </c>
      <c r="AB4" s="4">
        <f>Z4</f>
        <v>448286.31</v>
      </c>
      <c r="AC4" s="4">
        <f>B4</f>
        <v>5411920.6500000004</v>
      </c>
      <c r="AD4" s="6"/>
      <c r="AE4" s="4">
        <f>ABS(ROUND(D4-B4, 2))</f>
        <v>179.35</v>
      </c>
      <c r="AF4" s="4">
        <f>ABS(ROUND(C4-A4, 2))</f>
        <v>134.09</v>
      </c>
      <c r="AG4" s="4">
        <f t="shared" si="6"/>
        <v>24049.040000000001</v>
      </c>
      <c r="AH4" s="4">
        <f>ROUND((K4/10/100)/O4, 2)</f>
        <v>24</v>
      </c>
      <c r="AI4" s="4">
        <f>AH4^2</f>
        <v>576</v>
      </c>
      <c r="AJ4" s="6"/>
    </row>
    <row r="5" spans="1:38" s="26" customFormat="1" x14ac:dyDescent="0.3">
      <c r="A5" s="25">
        <v>680043.93799999997</v>
      </c>
      <c r="B5" s="25">
        <v>4912297.66</v>
      </c>
      <c r="C5" s="25">
        <v>681726.99600000004</v>
      </c>
      <c r="D5" s="25">
        <v>4914554.324</v>
      </c>
      <c r="E5" s="26">
        <v>120</v>
      </c>
      <c r="F5" s="26">
        <v>2000</v>
      </c>
      <c r="G5" s="26">
        <v>30</v>
      </c>
      <c r="H5" s="26">
        <v>35</v>
      </c>
      <c r="J5" s="6"/>
      <c r="K5" s="26">
        <v>24</v>
      </c>
      <c r="L5" s="26">
        <v>152</v>
      </c>
      <c r="M5" s="26">
        <v>4096</v>
      </c>
      <c r="N5" s="6"/>
      <c r="O5" s="26">
        <f>1/F5</f>
        <v>5.0000000000000001E-4</v>
      </c>
      <c r="P5" s="26">
        <f>((L5/O5)/10/100)+E5</f>
        <v>424</v>
      </c>
      <c r="Q5" s="25">
        <f>ROUND((AH5*((50+50-G5)/100)), 2)</f>
        <v>33.6</v>
      </c>
      <c r="R5" s="27">
        <f>ROUNDUP((AE5/Q5), 0)+1</f>
        <v>69</v>
      </c>
      <c r="S5" s="25">
        <f>ROUND((AH5*((50+50-H5)/100)), 2)</f>
        <v>31.2</v>
      </c>
      <c r="T5" s="26">
        <f>ROUNDUP((AF5/S5), 0)+1</f>
        <v>55</v>
      </c>
      <c r="U5" s="26">
        <f>R5*T5</f>
        <v>3795</v>
      </c>
      <c r="V5" s="25">
        <f t="shared" si="2"/>
        <v>680043.93799999997</v>
      </c>
      <c r="W5" s="25">
        <f t="shared" si="2"/>
        <v>4912297.66</v>
      </c>
      <c r="X5" s="25">
        <f>V5</f>
        <v>680043.93799999997</v>
      </c>
      <c r="Y5" s="26">
        <f>B5+(Q5*ROUNDUP(((AE5/Q5)+1), 0))</f>
        <v>4914616.0600000005</v>
      </c>
      <c r="Z5" s="25">
        <f>X5+S5</f>
        <v>680075.13799999992</v>
      </c>
      <c r="AA5" s="26">
        <f>Y5</f>
        <v>4914616.0600000005</v>
      </c>
      <c r="AB5" s="25">
        <f>Z5</f>
        <v>680075.13799999992</v>
      </c>
      <c r="AC5" s="25">
        <f>B5</f>
        <v>4912297.66</v>
      </c>
      <c r="AD5" s="6"/>
      <c r="AE5" s="25">
        <f>ABS(ROUND(D5-B5, 2))</f>
        <v>2256.66</v>
      </c>
      <c r="AF5" s="25">
        <f>ABS(ROUND(C5-A5, 2))</f>
        <v>1683.06</v>
      </c>
      <c r="AG5" s="25">
        <f t="shared" ref="AG5" si="7">ROUND(AE5*AF5, 2)</f>
        <v>3798094.18</v>
      </c>
      <c r="AH5" s="25">
        <f>ROUND((K5/10/100)/O5, 2)</f>
        <v>48</v>
      </c>
      <c r="AI5" s="25">
        <f>AH5^2</f>
        <v>2304</v>
      </c>
      <c r="AJ5" s="6"/>
    </row>
    <row r="6" spans="1:38" s="29" customFormat="1" x14ac:dyDescent="0.3">
      <c r="A6" s="28">
        <v>709551.11300000001</v>
      </c>
      <c r="B6" s="28">
        <v>4904844.8430000003</v>
      </c>
      <c r="C6" s="28">
        <v>709713.28899999999</v>
      </c>
      <c r="D6" s="28">
        <v>4905183.2989999996</v>
      </c>
      <c r="E6" s="29">
        <v>70</v>
      </c>
      <c r="F6" s="29">
        <v>3000</v>
      </c>
      <c r="G6" s="29">
        <v>17</v>
      </c>
      <c r="H6" s="29">
        <v>28</v>
      </c>
      <c r="J6" s="6"/>
      <c r="K6" s="29">
        <v>24</v>
      </c>
      <c r="L6" s="29">
        <v>152</v>
      </c>
      <c r="M6" s="29">
        <v>4096</v>
      </c>
      <c r="N6" s="6"/>
      <c r="O6" s="29">
        <f>1/F6</f>
        <v>3.3333333333333332E-4</v>
      </c>
      <c r="P6" s="29">
        <f>((L6/O6)/10/100)+E6</f>
        <v>526</v>
      </c>
      <c r="Q6" s="28">
        <f>ROUND((AH6*((50+50-G6)/100)), 2)</f>
        <v>59.76</v>
      </c>
      <c r="R6" s="31">
        <f t="shared" ref="R6:R13" si="8">ROUNDUP((AE6/Q6), 0)+1</f>
        <v>7</v>
      </c>
      <c r="S6" s="28">
        <f>ROUND((AH6*((50+50-H6)/100)), 2)</f>
        <v>51.84</v>
      </c>
      <c r="T6" s="29">
        <f t="shared" ref="T6:T13" si="9">ROUNDUP((AF6/S6), 0)+1</f>
        <v>5</v>
      </c>
      <c r="U6" s="29">
        <f t="shared" ref="U6:U13" si="10">R6*T6</f>
        <v>35</v>
      </c>
      <c r="V6" s="28">
        <f>A6</f>
        <v>709551.11300000001</v>
      </c>
      <c r="W6" s="28">
        <f>B6</f>
        <v>4904844.8430000003</v>
      </c>
      <c r="X6" s="28">
        <f t="shared" ref="X6:X15" si="11">V6</f>
        <v>709551.11300000001</v>
      </c>
      <c r="Y6" s="29">
        <f>B6+(Q6*ROUNDUP(((AE6/Q6)+1), 0))</f>
        <v>4905263.1630000006</v>
      </c>
      <c r="Z6" s="28">
        <f t="shared" ref="Z6:Z13" si="12">X6+S6</f>
        <v>709602.95299999998</v>
      </c>
      <c r="AA6" s="29">
        <f t="shared" ref="AA6:AA13" si="13">Y6</f>
        <v>4905263.1630000006</v>
      </c>
      <c r="AB6" s="28">
        <f t="shared" ref="AB6:AB13" si="14">Z6</f>
        <v>709602.95299999998</v>
      </c>
      <c r="AC6" s="28">
        <f>B6</f>
        <v>4904844.8430000003</v>
      </c>
      <c r="AD6" s="30"/>
      <c r="AE6" s="28">
        <f>ABS(ROUND(D6-B6, 2))</f>
        <v>338.46</v>
      </c>
      <c r="AF6" s="28">
        <f>ABS(ROUND(C6-A6, 2))</f>
        <v>162.18</v>
      </c>
      <c r="AG6" s="28">
        <f t="shared" ref="AG6:AG13" si="15">ROUND(AE6*AF6, 2)</f>
        <v>54891.44</v>
      </c>
      <c r="AH6" s="28">
        <f>ROUND((K6/10/100)/O6, 2)</f>
        <v>72</v>
      </c>
      <c r="AI6" s="28">
        <f t="shared" ref="AI6:AI13" si="16">AH6^2</f>
        <v>5184</v>
      </c>
      <c r="AJ6" s="6"/>
    </row>
    <row r="7" spans="1:38" s="9" customFormat="1" x14ac:dyDescent="0.3">
      <c r="A7" s="4">
        <v>473020.07900000003</v>
      </c>
      <c r="B7" s="4">
        <v>5230303.1979999999</v>
      </c>
      <c r="C7" s="4">
        <v>473076.696</v>
      </c>
      <c r="D7" s="4">
        <v>5230417.0729999999</v>
      </c>
      <c r="E7" s="5">
        <v>489.3</v>
      </c>
      <c r="F7" s="20">
        <v>1000</v>
      </c>
      <c r="G7" s="5">
        <v>80</v>
      </c>
      <c r="H7" s="5">
        <v>20</v>
      </c>
      <c r="I7" s="5"/>
      <c r="J7" s="19"/>
      <c r="K7" s="5">
        <v>24</v>
      </c>
      <c r="L7" s="5">
        <v>152</v>
      </c>
      <c r="M7" s="5">
        <v>4096</v>
      </c>
      <c r="N7" s="19"/>
      <c r="O7" s="5">
        <f>1/F7</f>
        <v>1E-3</v>
      </c>
      <c r="P7" s="5">
        <f>((L7/O7)/10/100)+E7</f>
        <v>641.29999999999995</v>
      </c>
      <c r="Q7" s="4">
        <f>ROUND((AH7*((50+50-G7)/100)), 2)</f>
        <v>4.8</v>
      </c>
      <c r="R7" s="7">
        <f t="shared" si="8"/>
        <v>25</v>
      </c>
      <c r="S7" s="4">
        <f>ROUND((AH7*((50+50-H7)/100)), 2)</f>
        <v>19.2</v>
      </c>
      <c r="T7" s="5">
        <f t="shared" si="9"/>
        <v>4</v>
      </c>
      <c r="U7" s="5">
        <f t="shared" si="10"/>
        <v>100</v>
      </c>
      <c r="V7" s="4">
        <f>A7</f>
        <v>473020.07900000003</v>
      </c>
      <c r="W7" s="4">
        <f>B7</f>
        <v>5230303.1979999999</v>
      </c>
      <c r="X7" s="4">
        <f t="shared" si="11"/>
        <v>473020.07900000003</v>
      </c>
      <c r="Y7" s="5">
        <f>B7+(Q7*ROUNDUP(((AE7/Q7)+1), 0))</f>
        <v>5230423.1979999999</v>
      </c>
      <c r="Z7" s="4">
        <f t="shared" si="12"/>
        <v>473039.27900000004</v>
      </c>
      <c r="AA7" s="5">
        <f t="shared" si="13"/>
        <v>5230423.1979999999</v>
      </c>
      <c r="AB7" s="4">
        <f t="shared" si="14"/>
        <v>473039.27900000004</v>
      </c>
      <c r="AC7" s="4">
        <f>B7</f>
        <v>5230303.1979999999</v>
      </c>
      <c r="AD7" s="6"/>
      <c r="AE7" s="4">
        <f>ABS(ROUND(D7-B7, 2))</f>
        <v>113.88</v>
      </c>
      <c r="AF7" s="4">
        <f>ABS(ROUND(C7-A7, 2))</f>
        <v>56.62</v>
      </c>
      <c r="AG7" s="4">
        <f t="shared" si="15"/>
        <v>6447.89</v>
      </c>
      <c r="AH7" s="4">
        <f>ROUND((K7/10/100)/O7, 2)</f>
        <v>24</v>
      </c>
      <c r="AI7" s="4">
        <f t="shared" si="16"/>
        <v>576</v>
      </c>
      <c r="AJ7" s="19"/>
      <c r="AK7" s="20"/>
      <c r="AL7" s="20"/>
    </row>
    <row r="8" spans="1:38" x14ac:dyDescent="0.3">
      <c r="A8" s="4">
        <v>473022.80699999997</v>
      </c>
      <c r="B8" s="4">
        <v>5230297.97</v>
      </c>
      <c r="C8" s="4">
        <v>473120.38299999997</v>
      </c>
      <c r="D8" s="4">
        <v>5230501.5580000002</v>
      </c>
      <c r="E8" s="5">
        <v>490.8</v>
      </c>
      <c r="F8">
        <v>5000</v>
      </c>
      <c r="G8" s="5">
        <v>37</v>
      </c>
      <c r="H8" s="5">
        <v>23</v>
      </c>
      <c r="I8" s="5"/>
      <c r="J8" s="19"/>
      <c r="K8" s="5">
        <v>24</v>
      </c>
      <c r="L8" s="5">
        <v>152</v>
      </c>
      <c r="M8" s="5">
        <v>4096</v>
      </c>
      <c r="N8" s="19"/>
      <c r="O8" s="5">
        <f>1/F8</f>
        <v>2.0000000000000001E-4</v>
      </c>
      <c r="P8" s="5">
        <f>((L8/O8)/10/100)+E8</f>
        <v>1250.8</v>
      </c>
      <c r="Q8" s="4">
        <f>ROUND((AH8*((50+50-G8)/100)), 2)</f>
        <v>75.599999999999994</v>
      </c>
      <c r="R8" s="7">
        <f t="shared" si="8"/>
        <v>4</v>
      </c>
      <c r="S8" s="4">
        <f>ROUND((AH8*((50+50-H8)/100)), 2)</f>
        <v>92.4</v>
      </c>
      <c r="T8" s="5">
        <f t="shared" si="9"/>
        <v>3</v>
      </c>
      <c r="U8" s="5">
        <f t="shared" si="10"/>
        <v>12</v>
      </c>
      <c r="V8" s="4">
        <f>A8</f>
        <v>473022.80699999997</v>
      </c>
      <c r="W8" s="4">
        <f>B8</f>
        <v>5230297.97</v>
      </c>
      <c r="X8" s="4">
        <f t="shared" si="11"/>
        <v>473022.80699999997</v>
      </c>
      <c r="Y8" s="5">
        <f>B8+(Q8*ROUNDUP(((AE8/Q8)+1), 0))</f>
        <v>5230600.37</v>
      </c>
      <c r="Z8" s="4">
        <f t="shared" si="12"/>
        <v>473115.20699999999</v>
      </c>
      <c r="AA8" s="5">
        <f t="shared" si="13"/>
        <v>5230600.37</v>
      </c>
      <c r="AB8" s="4">
        <f t="shared" si="14"/>
        <v>473115.20699999999</v>
      </c>
      <c r="AC8" s="4">
        <f>B8</f>
        <v>5230297.97</v>
      </c>
      <c r="AD8" s="6"/>
      <c r="AE8" s="4">
        <f>ABS(ROUND(D8-B8, 2))</f>
        <v>203.59</v>
      </c>
      <c r="AF8" s="4">
        <f>ABS(ROUND(C8-A8, 2))</f>
        <v>97.58</v>
      </c>
      <c r="AG8" s="4">
        <f t="shared" si="15"/>
        <v>19866.310000000001</v>
      </c>
      <c r="AH8" s="4">
        <f>ROUND((K8/10/100)/O8, 2)</f>
        <v>120</v>
      </c>
      <c r="AI8" s="4">
        <f t="shared" si="16"/>
        <v>14400</v>
      </c>
      <c r="AJ8" s="19"/>
      <c r="AK8" s="20"/>
      <c r="AL8" s="20"/>
    </row>
    <row r="9" spans="1:38" x14ac:dyDescent="0.3">
      <c r="A9" s="4">
        <v>679308.68400000001</v>
      </c>
      <c r="B9" s="4">
        <v>4915759.0549999997</v>
      </c>
      <c r="C9" s="4">
        <v>679326.83299999998</v>
      </c>
      <c r="D9" s="4">
        <v>4916093.7039999999</v>
      </c>
      <c r="E9" s="5">
        <v>252.6</v>
      </c>
      <c r="F9">
        <v>500</v>
      </c>
      <c r="G9" s="5">
        <v>64</v>
      </c>
      <c r="H9" s="5">
        <v>15</v>
      </c>
      <c r="I9" s="5"/>
      <c r="J9" s="19"/>
      <c r="K9" s="5">
        <v>24</v>
      </c>
      <c r="L9" s="5">
        <v>152</v>
      </c>
      <c r="M9" s="5">
        <v>4096</v>
      </c>
      <c r="N9" s="19"/>
      <c r="O9" s="5">
        <f>1/F9</f>
        <v>2E-3</v>
      </c>
      <c r="P9" s="5">
        <f>((L9/O9)/10/100)+E9</f>
        <v>328.6</v>
      </c>
      <c r="Q9" s="4">
        <f>ROUND((AH9*((50+50-G9)/100)), 2)</f>
        <v>4.32</v>
      </c>
      <c r="R9" s="7">
        <f t="shared" si="8"/>
        <v>79</v>
      </c>
      <c r="S9" s="4">
        <f>ROUND((AH9*((50+50-H9)/100)), 2)</f>
        <v>10.199999999999999</v>
      </c>
      <c r="T9" s="5">
        <f t="shared" si="9"/>
        <v>3</v>
      </c>
      <c r="U9" s="5">
        <f t="shared" si="10"/>
        <v>237</v>
      </c>
      <c r="V9" s="4">
        <f>A9</f>
        <v>679308.68400000001</v>
      </c>
      <c r="W9" s="4">
        <f>B9</f>
        <v>4915759.0549999997</v>
      </c>
      <c r="X9" s="4">
        <f t="shared" si="11"/>
        <v>679308.68400000001</v>
      </c>
      <c r="Y9" s="5">
        <f>B9+(Q9*ROUNDUP(((AE9/Q9)+1), 0))</f>
        <v>4916100.335</v>
      </c>
      <c r="Z9" s="4">
        <f t="shared" si="12"/>
        <v>679318.88399999996</v>
      </c>
      <c r="AA9" s="5">
        <f t="shared" si="13"/>
        <v>4916100.335</v>
      </c>
      <c r="AB9" s="4">
        <f t="shared" si="14"/>
        <v>679318.88399999996</v>
      </c>
      <c r="AC9" s="4">
        <f>B9</f>
        <v>4915759.0549999997</v>
      </c>
      <c r="AD9" s="6"/>
      <c r="AE9" s="4">
        <f>ABS(ROUND(D9-B9, 2))</f>
        <v>334.65</v>
      </c>
      <c r="AF9" s="4">
        <f>ABS(ROUND(C9-A9, 2))</f>
        <v>18.149999999999999</v>
      </c>
      <c r="AG9" s="4">
        <f t="shared" si="15"/>
        <v>6073.9</v>
      </c>
      <c r="AH9" s="4">
        <f>ROUND((K9/10/100)/O9, 2)</f>
        <v>12</v>
      </c>
      <c r="AI9" s="4">
        <f t="shared" si="16"/>
        <v>144</v>
      </c>
      <c r="AJ9" s="19"/>
      <c r="AK9" s="20"/>
      <c r="AL9" s="20"/>
    </row>
    <row r="10" spans="1:38" x14ac:dyDescent="0.3">
      <c r="A10" s="4">
        <v>676332.43400000001</v>
      </c>
      <c r="B10" s="4">
        <v>4909129.3130000001</v>
      </c>
      <c r="C10" s="4">
        <v>676412.59100000001</v>
      </c>
      <c r="D10" s="4">
        <v>4909378.9709999999</v>
      </c>
      <c r="E10" s="5">
        <v>261.60000000000002</v>
      </c>
      <c r="F10">
        <v>9000</v>
      </c>
      <c r="G10" s="5">
        <v>42</v>
      </c>
      <c r="H10" s="5">
        <v>21</v>
      </c>
      <c r="I10" s="5"/>
      <c r="J10" s="19"/>
      <c r="K10" s="5">
        <v>24</v>
      </c>
      <c r="L10" s="5">
        <v>152</v>
      </c>
      <c r="M10" s="5">
        <v>4096</v>
      </c>
      <c r="N10" s="19"/>
      <c r="O10" s="5">
        <f>1/F10</f>
        <v>1.1111111111111112E-4</v>
      </c>
      <c r="P10" s="5">
        <f>((L10/O10)/10/100)+E10</f>
        <v>1629.6</v>
      </c>
      <c r="Q10" s="4">
        <f>ROUND((AH10*((50+50-G10)/100)), 2)</f>
        <v>125.28</v>
      </c>
      <c r="R10" s="7">
        <f t="shared" si="8"/>
        <v>3</v>
      </c>
      <c r="S10" s="4">
        <f>ROUND((AH10*((50+50-H10)/100)), 2)</f>
        <v>170.64</v>
      </c>
      <c r="T10" s="5">
        <f t="shared" si="9"/>
        <v>2</v>
      </c>
      <c r="U10" s="5">
        <f t="shared" si="10"/>
        <v>6</v>
      </c>
      <c r="V10" s="4">
        <f>A10</f>
        <v>676332.43400000001</v>
      </c>
      <c r="W10" s="4">
        <f>B10</f>
        <v>4909129.3130000001</v>
      </c>
      <c r="X10" s="4">
        <f t="shared" si="11"/>
        <v>676332.43400000001</v>
      </c>
      <c r="Y10" s="5">
        <f>B10+(Q10*ROUNDUP(((AE10/Q10)+1), 0))</f>
        <v>4909505.1529999999</v>
      </c>
      <c r="Z10" s="4">
        <f t="shared" si="12"/>
        <v>676503.07400000002</v>
      </c>
      <c r="AA10" s="5">
        <f t="shared" si="13"/>
        <v>4909505.1529999999</v>
      </c>
      <c r="AB10" s="4">
        <f t="shared" si="14"/>
        <v>676503.07400000002</v>
      </c>
      <c r="AC10" s="4">
        <f>B10</f>
        <v>4909129.3130000001</v>
      </c>
      <c r="AD10" s="6"/>
      <c r="AE10" s="4">
        <f>ABS(ROUND(D10-B10, 2))</f>
        <v>249.66</v>
      </c>
      <c r="AF10" s="4">
        <f>ABS(ROUND(C10-A10, 2))</f>
        <v>80.16</v>
      </c>
      <c r="AG10" s="4">
        <f t="shared" si="15"/>
        <v>20012.75</v>
      </c>
      <c r="AH10" s="4">
        <f>ROUND((K10/10/100)/O10, 2)</f>
        <v>216</v>
      </c>
      <c r="AI10" s="4">
        <f t="shared" si="16"/>
        <v>46656</v>
      </c>
      <c r="AJ10" s="19"/>
      <c r="AK10" s="20"/>
      <c r="AL10" s="20"/>
    </row>
    <row r="11" spans="1:38" x14ac:dyDescent="0.3">
      <c r="A11" s="4">
        <v>670856.696</v>
      </c>
      <c r="B11" s="4">
        <v>4913109.9800000004</v>
      </c>
      <c r="C11" s="4">
        <v>671206.3</v>
      </c>
      <c r="D11" s="4">
        <v>4914135.5360000003</v>
      </c>
      <c r="E11" s="5">
        <v>275.5</v>
      </c>
      <c r="F11">
        <v>7000</v>
      </c>
      <c r="G11" s="5">
        <v>36</v>
      </c>
      <c r="H11" s="5">
        <v>54</v>
      </c>
      <c r="I11" s="5"/>
      <c r="J11" s="19"/>
      <c r="K11" s="5">
        <v>24</v>
      </c>
      <c r="L11" s="5">
        <v>152</v>
      </c>
      <c r="M11" s="5">
        <v>4096</v>
      </c>
      <c r="N11" s="19"/>
      <c r="O11" s="5">
        <f>1/F11</f>
        <v>1.4285714285714287E-4</v>
      </c>
      <c r="P11" s="5">
        <f>((L11/O11)/10/100)+E11</f>
        <v>1339.5</v>
      </c>
      <c r="Q11" s="4">
        <f>ROUND((AH11*((50+50-G11)/100)), 2)</f>
        <v>107.52</v>
      </c>
      <c r="R11" s="7">
        <f t="shared" si="8"/>
        <v>11</v>
      </c>
      <c r="S11" s="4">
        <f>ROUND((AH11*((50+50-H11)/100)), 2)</f>
        <v>77.28</v>
      </c>
      <c r="T11" s="5">
        <f t="shared" si="9"/>
        <v>6</v>
      </c>
      <c r="U11" s="5">
        <f t="shared" si="10"/>
        <v>66</v>
      </c>
      <c r="V11" s="4">
        <f>A11</f>
        <v>670856.696</v>
      </c>
      <c r="W11" s="4">
        <f>B11</f>
        <v>4913109.9800000004</v>
      </c>
      <c r="X11" s="4">
        <f t="shared" si="11"/>
        <v>670856.696</v>
      </c>
      <c r="Y11" s="5">
        <f>B11+(Q11*ROUNDUP(((AE11/Q11)+1), 0))</f>
        <v>4914292.7</v>
      </c>
      <c r="Z11" s="4">
        <f t="shared" si="12"/>
        <v>670933.97600000002</v>
      </c>
      <c r="AA11" s="5">
        <f t="shared" si="13"/>
        <v>4914292.7</v>
      </c>
      <c r="AB11" s="4">
        <f t="shared" si="14"/>
        <v>670933.97600000002</v>
      </c>
      <c r="AC11" s="4">
        <f>B11</f>
        <v>4913109.9800000004</v>
      </c>
      <c r="AD11" s="6"/>
      <c r="AE11" s="4">
        <f>ABS(ROUND(D11-B11, 2))</f>
        <v>1025.56</v>
      </c>
      <c r="AF11" s="4">
        <f>ABS(ROUND(C11-A11, 2))</f>
        <v>349.6</v>
      </c>
      <c r="AG11" s="4">
        <f t="shared" si="15"/>
        <v>358535.78</v>
      </c>
      <c r="AH11" s="4">
        <f>ROUND((K11/10/100)/O11, 2)</f>
        <v>168</v>
      </c>
      <c r="AI11" s="4">
        <f t="shared" si="16"/>
        <v>28224</v>
      </c>
      <c r="AJ11" s="19"/>
      <c r="AK11" s="20"/>
      <c r="AL11" s="20"/>
    </row>
    <row r="12" spans="1:38" x14ac:dyDescent="0.3">
      <c r="A12" s="4">
        <v>322985.58</v>
      </c>
      <c r="B12" s="4">
        <v>4302574.6500000004</v>
      </c>
      <c r="C12" s="4">
        <v>323530.05</v>
      </c>
      <c r="D12" s="4">
        <v>4307607.76</v>
      </c>
      <c r="E12" s="5">
        <v>0</v>
      </c>
      <c r="F12">
        <v>15000</v>
      </c>
      <c r="G12" s="5">
        <v>23</v>
      </c>
      <c r="H12" s="5">
        <v>38</v>
      </c>
      <c r="I12" s="5"/>
      <c r="J12" s="19"/>
      <c r="K12" s="5">
        <v>24</v>
      </c>
      <c r="L12" s="5">
        <v>152</v>
      </c>
      <c r="M12" s="5">
        <v>4096</v>
      </c>
      <c r="N12" s="19"/>
      <c r="O12" s="5">
        <f>1/F12</f>
        <v>6.666666666666667E-5</v>
      </c>
      <c r="P12" s="5">
        <f>((L12/O12)/10/100)+E12</f>
        <v>2280</v>
      </c>
      <c r="Q12" s="4">
        <f>ROUND((AH12*((50+50-G12)/100)), 2)</f>
        <v>277.2</v>
      </c>
      <c r="R12" s="7">
        <f t="shared" si="8"/>
        <v>20</v>
      </c>
      <c r="S12" s="4">
        <f>ROUND((AH12*((50+50-H12)/100)), 2)</f>
        <v>223.2</v>
      </c>
      <c r="T12" s="5">
        <f t="shared" si="9"/>
        <v>4</v>
      </c>
      <c r="U12" s="5">
        <f t="shared" si="10"/>
        <v>80</v>
      </c>
      <c r="V12" s="4">
        <f>A12</f>
        <v>322985.58</v>
      </c>
      <c r="W12" s="4">
        <f>B12</f>
        <v>4302574.6500000004</v>
      </c>
      <c r="X12" s="4">
        <f t="shared" si="11"/>
        <v>322985.58</v>
      </c>
      <c r="Y12" s="5">
        <f>B12+(Q12*ROUNDUP(((AE12/Q12)+1), 0))</f>
        <v>4308118.6500000004</v>
      </c>
      <c r="Z12" s="4">
        <f t="shared" si="12"/>
        <v>323208.78000000003</v>
      </c>
      <c r="AA12" s="5">
        <f t="shared" si="13"/>
        <v>4308118.6500000004</v>
      </c>
      <c r="AB12" s="4">
        <f t="shared" si="14"/>
        <v>323208.78000000003</v>
      </c>
      <c r="AC12" s="4">
        <f>B12</f>
        <v>4302574.6500000004</v>
      </c>
      <c r="AD12" s="6"/>
      <c r="AE12" s="4">
        <f>ABS(ROUND(D12-B12, 2))</f>
        <v>5033.1099999999997</v>
      </c>
      <c r="AF12" s="4">
        <f>ABS(ROUND(C12-A12, 2))</f>
        <v>544.47</v>
      </c>
      <c r="AG12" s="4">
        <f t="shared" si="15"/>
        <v>2740377.4</v>
      </c>
      <c r="AH12" s="4">
        <f>ROUND((K12/10/100)/O12, 2)</f>
        <v>360</v>
      </c>
      <c r="AI12" s="4">
        <f t="shared" si="16"/>
        <v>129600</v>
      </c>
      <c r="AJ12" s="19"/>
      <c r="AK12" s="20"/>
      <c r="AL12" s="20"/>
    </row>
    <row r="13" spans="1:38" x14ac:dyDescent="0.3">
      <c r="A13" s="4" t="s">
        <v>34</v>
      </c>
      <c r="B13" s="4">
        <v>4912297.66</v>
      </c>
      <c r="C13" s="4">
        <v>681726.99600000004</v>
      </c>
      <c r="D13" s="4">
        <v>4914554.324</v>
      </c>
      <c r="E13" s="5">
        <v>120</v>
      </c>
      <c r="F13">
        <v>200</v>
      </c>
      <c r="G13" s="5">
        <v>30</v>
      </c>
      <c r="H13" s="5">
        <v>35</v>
      </c>
      <c r="I13" s="5"/>
      <c r="J13" s="19"/>
      <c r="K13" s="5">
        <v>24</v>
      </c>
      <c r="L13" s="5">
        <v>152</v>
      </c>
      <c r="M13" s="5">
        <v>4096</v>
      </c>
      <c r="N13" s="19"/>
      <c r="O13" s="5">
        <f>1/F13</f>
        <v>5.0000000000000001E-3</v>
      </c>
      <c r="P13" s="5">
        <f>((L13/O13)/10/100)+E13</f>
        <v>150.4</v>
      </c>
      <c r="Q13" s="4">
        <f>ROUND((AH13*((50+50-G13)/100)), 2)</f>
        <v>3.36</v>
      </c>
      <c r="R13" s="7">
        <f t="shared" si="8"/>
        <v>673</v>
      </c>
      <c r="S13" s="4">
        <f>ROUND((AH13*((50+50-H13)/100)), 2)</f>
        <v>3.12</v>
      </c>
      <c r="T13" s="5" t="e">
        <f t="shared" si="9"/>
        <v>#VALUE!</v>
      </c>
      <c r="U13" s="5" t="e">
        <f t="shared" si="10"/>
        <v>#VALUE!</v>
      </c>
      <c r="V13" s="4" t="str">
        <f>A13</f>
        <v>E1</v>
      </c>
      <c r="W13" s="4">
        <f>B13</f>
        <v>4912297.66</v>
      </c>
      <c r="X13" s="4" t="str">
        <f t="shared" si="11"/>
        <v>E1</v>
      </c>
      <c r="Y13" s="5">
        <f>B13+(Q13*ROUNDUP(((AE13/Q13)+1), 0))</f>
        <v>4914558.9400000004</v>
      </c>
      <c r="Z13" s="4" t="e">
        <f t="shared" si="12"/>
        <v>#VALUE!</v>
      </c>
      <c r="AA13" s="5">
        <f t="shared" si="13"/>
        <v>4914558.9400000004</v>
      </c>
      <c r="AB13" s="4" t="e">
        <f t="shared" si="14"/>
        <v>#VALUE!</v>
      </c>
      <c r="AC13" s="4">
        <f>B13</f>
        <v>4912297.66</v>
      </c>
      <c r="AD13" s="6"/>
      <c r="AE13" s="4">
        <f>ABS(ROUND(D13-B13, 2))</f>
        <v>2256.66</v>
      </c>
      <c r="AF13" s="4" t="e">
        <f>ABS(ROUND(C13-A13, 2))</f>
        <v>#VALUE!</v>
      </c>
      <c r="AG13" s="4" t="e">
        <f t="shared" si="15"/>
        <v>#VALUE!</v>
      </c>
      <c r="AH13" s="4">
        <f>ROUND((K13/10/100)/O13, 2)</f>
        <v>4.8</v>
      </c>
      <c r="AI13" s="4">
        <f t="shared" si="16"/>
        <v>23.04</v>
      </c>
      <c r="AJ13" s="19"/>
      <c r="AK13" s="20"/>
      <c r="AL13" s="20"/>
    </row>
    <row r="14" spans="1:38" x14ac:dyDescent="0.3">
      <c r="A14" s="32" t="s">
        <v>45</v>
      </c>
      <c r="B14" s="4"/>
      <c r="C14" s="4"/>
      <c r="D14" s="4"/>
      <c r="E14" s="5">
        <v>-420</v>
      </c>
      <c r="G14" s="5"/>
      <c r="H14" s="5"/>
      <c r="I14" s="5" t="s">
        <v>42</v>
      </c>
      <c r="J14" s="19"/>
      <c r="K14" s="5"/>
      <c r="L14" s="5"/>
      <c r="M14" s="5"/>
      <c r="N14" s="19"/>
      <c r="O14" s="5"/>
      <c r="P14" s="5"/>
      <c r="Q14" s="4"/>
      <c r="R14" s="7"/>
      <c r="S14" s="4"/>
      <c r="T14" s="5"/>
      <c r="U14" s="5"/>
      <c r="V14" s="4" t="str">
        <f>A14</f>
        <v>(Dead Sea)</v>
      </c>
      <c r="W14" s="4"/>
      <c r="X14" s="4" t="str">
        <f t="shared" si="11"/>
        <v>(Dead Sea)</v>
      </c>
      <c r="Z14" s="4"/>
      <c r="AB14" s="4"/>
      <c r="AC14" s="4"/>
      <c r="AD14" s="6"/>
      <c r="AE14" s="4"/>
      <c r="AF14" s="4"/>
      <c r="AG14" s="4"/>
      <c r="AH14" s="4"/>
      <c r="AI14" s="4"/>
      <c r="AJ14" s="19"/>
      <c r="AK14" s="20"/>
      <c r="AL14" s="20"/>
    </row>
    <row r="15" spans="1:38" x14ac:dyDescent="0.3">
      <c r="A15" s="32" t="s">
        <v>44</v>
      </c>
      <c r="B15" s="4"/>
      <c r="C15" s="4"/>
      <c r="D15" s="4"/>
      <c r="E15" s="5">
        <v>8848</v>
      </c>
      <c r="G15" s="5"/>
      <c r="H15" s="5"/>
      <c r="I15" s="5" t="s">
        <v>43</v>
      </c>
      <c r="J15" s="19"/>
      <c r="K15" s="5"/>
      <c r="L15" s="5"/>
      <c r="M15" s="5"/>
      <c r="N15" s="19"/>
      <c r="O15" s="5"/>
      <c r="P15" s="5"/>
      <c r="Q15" s="4"/>
      <c r="R15" s="7"/>
      <c r="S15" s="4"/>
      <c r="T15" s="5"/>
      <c r="U15" s="5"/>
      <c r="V15" s="4" t="str">
        <f>A15</f>
        <v>(Mount Everest)</v>
      </c>
      <c r="W15" s="4"/>
      <c r="X15" s="4" t="str">
        <f t="shared" si="11"/>
        <v>(Mount Everest)</v>
      </c>
      <c r="Z15" s="4"/>
      <c r="AB15" s="4"/>
      <c r="AC15" s="4"/>
      <c r="AD15" s="6"/>
      <c r="AE15" s="4"/>
      <c r="AF15" s="4"/>
      <c r="AG15" s="4"/>
      <c r="AH15" s="4"/>
      <c r="AI15" s="4"/>
      <c r="AJ15" s="19"/>
      <c r="AK15" s="20"/>
      <c r="AL15" s="20"/>
    </row>
    <row r="16" spans="1:38" x14ac:dyDescent="0.3">
      <c r="A16" s="4"/>
      <c r="B16" s="4"/>
      <c r="C16" s="4"/>
      <c r="D16" s="4"/>
      <c r="E16" s="5"/>
      <c r="G16" s="5"/>
      <c r="H16" s="5"/>
      <c r="I16" s="5"/>
      <c r="J16" s="19"/>
      <c r="K16" s="5"/>
      <c r="L16" s="5"/>
      <c r="M16" s="5"/>
      <c r="N16" s="19"/>
      <c r="O16" s="5"/>
      <c r="P16" s="5"/>
      <c r="Q16" s="4"/>
      <c r="R16" s="7"/>
      <c r="S16" s="4"/>
      <c r="T16" s="5"/>
      <c r="U16" s="5"/>
      <c r="V16" s="4"/>
      <c r="W16" s="4"/>
      <c r="X16" s="4"/>
      <c r="Z16" s="4"/>
      <c r="AB16" s="4"/>
      <c r="AC16" s="4"/>
      <c r="AD16" s="6"/>
      <c r="AE16" s="4"/>
      <c r="AF16" s="4"/>
      <c r="AG16" s="4"/>
      <c r="AH16" s="4"/>
      <c r="AI16" s="4"/>
      <c r="AJ16" s="19"/>
      <c r="AK16" s="20"/>
      <c r="AL16" s="20"/>
    </row>
    <row r="17" spans="1:38" x14ac:dyDescent="0.3">
      <c r="A17" s="4"/>
      <c r="B17" s="4"/>
      <c r="C17" s="4"/>
      <c r="D17" s="4"/>
      <c r="E17" s="5"/>
      <c r="G17" s="5"/>
      <c r="H17" s="5"/>
      <c r="I17" s="5"/>
      <c r="J17" s="19"/>
      <c r="K17" s="5"/>
      <c r="L17" s="5"/>
      <c r="M17" s="5"/>
      <c r="N17" s="19"/>
      <c r="O17" s="5"/>
      <c r="P17" s="5"/>
      <c r="Q17" s="4"/>
      <c r="R17" s="7"/>
      <c r="S17" s="4"/>
      <c r="T17" s="5"/>
      <c r="U17" s="5"/>
      <c r="V17" s="4"/>
      <c r="W17" s="4"/>
      <c r="X17" s="4"/>
      <c r="Z17" s="4"/>
      <c r="AB17" s="4"/>
      <c r="AC17" s="4"/>
      <c r="AD17" s="6"/>
      <c r="AE17" s="4"/>
      <c r="AF17" s="4"/>
      <c r="AG17" s="4"/>
      <c r="AH17" s="4"/>
      <c r="AI17" s="4"/>
      <c r="AJ17" s="19"/>
      <c r="AK17" s="20"/>
      <c r="AL17" s="20"/>
    </row>
    <row r="18" spans="1:38" x14ac:dyDescent="0.3">
      <c r="A18" s="4"/>
      <c r="B18" s="4"/>
      <c r="C18" s="4"/>
      <c r="D18" s="4"/>
      <c r="E18" s="5"/>
      <c r="G18" s="5"/>
      <c r="H18" s="5"/>
      <c r="I18" s="5"/>
      <c r="J18" s="19"/>
      <c r="K18" s="5"/>
      <c r="L18" s="5"/>
      <c r="M18" s="5"/>
      <c r="N18" s="19"/>
      <c r="O18" s="5"/>
      <c r="P18" s="5"/>
      <c r="Q18" s="4"/>
      <c r="R18" s="7"/>
      <c r="S18" s="4"/>
      <c r="T18" s="5"/>
      <c r="U18" s="5"/>
      <c r="V18" s="4"/>
      <c r="W18" s="4"/>
      <c r="X18" s="4"/>
      <c r="Z18" s="4"/>
      <c r="AB18" s="4"/>
      <c r="AC18" s="4"/>
      <c r="AD18" s="6"/>
      <c r="AE18" s="4"/>
      <c r="AF18" s="4"/>
      <c r="AG18" s="4"/>
      <c r="AH18" s="4"/>
      <c r="AI18" s="4"/>
      <c r="AJ18" s="19"/>
      <c r="AK18" s="20"/>
      <c r="AL18" s="20"/>
    </row>
    <row r="19" spans="1:38" x14ac:dyDescent="0.3">
      <c r="A19" s="4"/>
      <c r="B19" s="4"/>
      <c r="C19" s="4"/>
      <c r="D19" s="4"/>
      <c r="E19" s="5"/>
      <c r="G19" s="5"/>
      <c r="H19" s="5"/>
      <c r="I19" s="5"/>
      <c r="J19" s="19"/>
      <c r="K19" s="5"/>
      <c r="L19" s="5"/>
      <c r="M19" s="5"/>
      <c r="N19" s="19"/>
      <c r="O19" s="5"/>
      <c r="P19" s="5"/>
      <c r="Q19" s="4"/>
      <c r="R19" s="7"/>
      <c r="S19" s="4"/>
      <c r="T19" s="5"/>
      <c r="U19" s="5"/>
      <c r="V19" s="4"/>
      <c r="W19" s="4"/>
      <c r="X19" s="4"/>
      <c r="Z19" s="4"/>
      <c r="AB19" s="4"/>
      <c r="AC19" s="4"/>
      <c r="AD19" s="6"/>
      <c r="AE19" s="4"/>
      <c r="AF19" s="4"/>
      <c r="AG19" s="4"/>
      <c r="AH19" s="4"/>
      <c r="AI19" s="4"/>
      <c r="AJ19" s="19"/>
      <c r="AK19" s="20"/>
      <c r="AL19" s="20"/>
    </row>
    <row r="20" spans="1:38" x14ac:dyDescent="0.3">
      <c r="A20" s="4"/>
      <c r="B20" s="4"/>
      <c r="C20" s="4"/>
      <c r="D20" s="4"/>
      <c r="E20" s="5"/>
      <c r="G20" s="5"/>
      <c r="H20" s="5"/>
      <c r="I20" s="5"/>
      <c r="J20" s="19"/>
      <c r="K20" s="5"/>
      <c r="L20" s="5"/>
      <c r="M20" s="5"/>
      <c r="N20" s="19"/>
      <c r="O20" s="5"/>
      <c r="P20" s="5"/>
      <c r="Q20" s="4"/>
      <c r="R20" s="7"/>
      <c r="S20" s="4"/>
      <c r="T20" s="5"/>
      <c r="U20" s="5"/>
      <c r="V20" s="4"/>
      <c r="W20" s="4"/>
      <c r="X20" s="4"/>
      <c r="Z20" s="4"/>
      <c r="AB20" s="4"/>
      <c r="AC20" s="4"/>
      <c r="AD20" s="6"/>
      <c r="AE20" s="4"/>
      <c r="AF20" s="4"/>
      <c r="AG20" s="4"/>
      <c r="AH20" s="4"/>
      <c r="AI20" s="4"/>
      <c r="AJ20" s="19"/>
      <c r="AK20" s="20"/>
      <c r="AL20" s="20"/>
    </row>
    <row r="21" spans="1:38" x14ac:dyDescent="0.3">
      <c r="A21" s="4" t="s">
        <v>35</v>
      </c>
      <c r="B21" s="4"/>
      <c r="C21" s="4"/>
      <c r="D21" s="4"/>
      <c r="E21" s="5"/>
      <c r="G21" s="5"/>
      <c r="H21" s="5"/>
      <c r="I21" s="5"/>
      <c r="J21" s="19"/>
      <c r="K21" s="5"/>
      <c r="L21" s="5"/>
      <c r="M21" s="5"/>
      <c r="N21" s="19"/>
      <c r="O21" s="5"/>
      <c r="P21" s="5"/>
      <c r="Q21" s="4"/>
      <c r="R21" s="7"/>
      <c r="S21" s="4"/>
      <c r="T21" s="5"/>
      <c r="U21" s="5"/>
      <c r="V21" s="4"/>
      <c r="W21" s="4"/>
      <c r="X21" s="4"/>
      <c r="Z21" s="4"/>
      <c r="AB21" s="4"/>
      <c r="AC21" s="4"/>
      <c r="AD21" s="6"/>
      <c r="AE21" s="4"/>
      <c r="AF21" s="4"/>
      <c r="AG21" s="4"/>
      <c r="AH21" s="4"/>
      <c r="AI21" s="4"/>
      <c r="AJ21" s="19"/>
      <c r="AK21" s="20"/>
      <c r="AL21" s="20"/>
    </row>
    <row r="22" spans="1:38" x14ac:dyDescent="0.3">
      <c r="A22" s="4" t="s">
        <v>36</v>
      </c>
      <c r="B22" s="4"/>
      <c r="C22" s="4"/>
      <c r="D22" s="4"/>
      <c r="E22" s="5"/>
      <c r="G22" s="5"/>
      <c r="H22" s="5"/>
      <c r="I22" s="5"/>
      <c r="J22" s="19"/>
      <c r="K22" s="5"/>
      <c r="L22" s="5"/>
      <c r="M22" s="5"/>
      <c r="N22" s="19"/>
      <c r="O22" s="5"/>
      <c r="P22" s="5"/>
      <c r="Q22" s="4"/>
      <c r="R22" s="7"/>
      <c r="S22" s="4"/>
      <c r="T22" s="5"/>
      <c r="U22" s="5"/>
      <c r="V22" s="4"/>
      <c r="W22" s="4"/>
      <c r="X22" s="4"/>
      <c r="Z22" s="4"/>
      <c r="AB22" s="4"/>
      <c r="AC22" s="4"/>
      <c r="AD22" s="6"/>
      <c r="AE22" s="4"/>
      <c r="AF22" s="4"/>
      <c r="AG22" s="4"/>
      <c r="AH22" s="4"/>
      <c r="AI22" s="4"/>
      <c r="AJ22" s="19"/>
      <c r="AK22" s="20"/>
      <c r="AL22" s="20"/>
    </row>
    <row r="23" spans="1:38" x14ac:dyDescent="0.3">
      <c r="A23" s="4" t="s">
        <v>37</v>
      </c>
      <c r="B23" s="4"/>
      <c r="C23" s="4"/>
      <c r="D23" s="4"/>
      <c r="E23" s="5"/>
      <c r="G23" s="5"/>
      <c r="H23" s="5"/>
      <c r="I23" s="5"/>
      <c r="J23" s="19"/>
      <c r="K23" s="20"/>
      <c r="L23" s="20"/>
      <c r="M23" s="20"/>
      <c r="N23" s="19"/>
      <c r="O23" s="5"/>
      <c r="P23" s="5"/>
      <c r="Q23" s="4"/>
      <c r="R23" s="7"/>
      <c r="S23" s="4"/>
      <c r="T23" s="5"/>
      <c r="U23" s="5"/>
      <c r="V23" s="4"/>
      <c r="W23" s="4"/>
      <c r="X23" s="4"/>
      <c r="Z23" s="4"/>
      <c r="AB23" s="4"/>
      <c r="AC23" s="4"/>
      <c r="AD23" s="6"/>
      <c r="AE23" s="4"/>
      <c r="AF23" s="4"/>
      <c r="AG23" s="4"/>
      <c r="AH23" s="4"/>
      <c r="AI23" s="4"/>
      <c r="AJ23" s="19"/>
      <c r="AK23" s="20"/>
      <c r="AL23" s="20"/>
    </row>
    <row r="24" spans="1:38" x14ac:dyDescent="0.3">
      <c r="A24" s="4" t="s">
        <v>38</v>
      </c>
      <c r="B24" s="4"/>
      <c r="C24" s="4"/>
      <c r="D24" s="4"/>
      <c r="E24" s="5"/>
      <c r="G24" s="5"/>
      <c r="H24" s="5"/>
      <c r="I24" s="5"/>
      <c r="J24" s="19"/>
      <c r="K24" s="20"/>
      <c r="L24" s="20"/>
      <c r="M24" s="20"/>
      <c r="N24" s="19"/>
      <c r="O24" s="5"/>
      <c r="P24" s="5"/>
      <c r="Q24" s="4"/>
      <c r="R24" s="7"/>
      <c r="S24" s="4"/>
      <c r="T24" s="5"/>
      <c r="U24" s="5"/>
      <c r="V24" s="4"/>
      <c r="W24" s="4"/>
      <c r="X24" s="4"/>
      <c r="Z24" s="4"/>
      <c r="AB24" s="4"/>
      <c r="AC24" s="4"/>
      <c r="AD24" s="6"/>
      <c r="AE24" s="4"/>
      <c r="AF24" s="4"/>
      <c r="AG24" s="4"/>
      <c r="AH24" s="4"/>
      <c r="AI24" s="4"/>
      <c r="AJ24" s="19"/>
      <c r="AK24" s="20"/>
      <c r="AL24" s="20"/>
    </row>
    <row r="25" spans="1:38" x14ac:dyDescent="0.3">
      <c r="A25" s="4" t="s">
        <v>39</v>
      </c>
      <c r="B25" s="4"/>
      <c r="C25" s="4"/>
      <c r="D25" s="4"/>
      <c r="E25" s="5"/>
      <c r="G25" s="5"/>
      <c r="H25" s="5"/>
      <c r="I25" s="5"/>
      <c r="J25" s="19"/>
      <c r="K25" s="20"/>
      <c r="L25" s="20"/>
      <c r="M25" s="20"/>
      <c r="N25" s="19"/>
      <c r="O25" s="5"/>
      <c r="P25" s="5"/>
      <c r="Q25" s="4"/>
      <c r="R25" s="7"/>
      <c r="S25" s="4"/>
      <c r="T25" s="5"/>
      <c r="U25" s="5"/>
      <c r="V25" s="4"/>
      <c r="W25" s="4"/>
      <c r="X25" s="4"/>
      <c r="Z25" s="4"/>
      <c r="AB25" s="4"/>
      <c r="AC25" s="4"/>
      <c r="AD25" s="6"/>
      <c r="AE25" s="4"/>
      <c r="AF25" s="4"/>
      <c r="AG25" s="4"/>
      <c r="AH25" s="4"/>
      <c r="AI25" s="4"/>
      <c r="AJ25" s="19"/>
      <c r="AK25" s="20"/>
      <c r="AL25" s="20"/>
    </row>
    <row r="26" spans="1:38" x14ac:dyDescent="0.3">
      <c r="A26" s="4"/>
      <c r="B26" s="4"/>
      <c r="C26" s="4"/>
      <c r="D26" s="4"/>
      <c r="E26" s="5"/>
      <c r="G26" s="5"/>
      <c r="H26" s="5"/>
      <c r="I26" s="5"/>
      <c r="J26" s="19"/>
      <c r="K26" s="20"/>
      <c r="L26" s="20"/>
      <c r="M26" s="20"/>
      <c r="N26" s="19"/>
      <c r="O26" s="5"/>
      <c r="P26" s="5"/>
      <c r="Q26" s="4"/>
      <c r="R26" s="7"/>
      <c r="S26" s="4"/>
      <c r="T26" s="5"/>
      <c r="U26" s="5"/>
      <c r="V26" s="4"/>
      <c r="W26" s="4"/>
      <c r="X26" s="4"/>
      <c r="Z26" s="4"/>
      <c r="AB26" s="4"/>
      <c r="AC26" s="4"/>
      <c r="AD26" s="6"/>
      <c r="AE26" s="4"/>
      <c r="AF26" s="4"/>
      <c r="AG26" s="4"/>
      <c r="AH26" s="4"/>
      <c r="AI26" s="4"/>
      <c r="AJ26" s="19"/>
      <c r="AK26" s="20"/>
      <c r="AL26" s="20"/>
    </row>
    <row r="27" spans="1:38" x14ac:dyDescent="0.3">
      <c r="A27" s="4"/>
      <c r="B27" s="4"/>
      <c r="C27" s="4"/>
      <c r="D27" s="4"/>
      <c r="E27" s="5"/>
      <c r="G27" s="5"/>
      <c r="H27" s="5"/>
      <c r="I27" s="5"/>
      <c r="J27" s="19"/>
      <c r="K27" s="20"/>
      <c r="L27" s="20"/>
      <c r="M27" s="20"/>
      <c r="N27" s="19"/>
      <c r="O27" s="5"/>
      <c r="P27" s="5"/>
      <c r="Q27" s="4"/>
      <c r="R27" s="7"/>
      <c r="S27" s="4"/>
      <c r="T27" s="5"/>
      <c r="U27" s="5"/>
      <c r="V27" s="4"/>
      <c r="W27" s="4"/>
      <c r="X27" s="4"/>
      <c r="Z27" s="4"/>
      <c r="AB27" s="4"/>
      <c r="AC27" s="4"/>
      <c r="AD27" s="6"/>
      <c r="AE27" s="4"/>
      <c r="AF27" s="4"/>
      <c r="AG27" s="4"/>
      <c r="AH27" s="4"/>
      <c r="AI27" s="4"/>
      <c r="AJ27" s="19"/>
      <c r="AK27" s="20"/>
      <c r="AL27" s="20"/>
    </row>
    <row r="28" spans="1:38" x14ac:dyDescent="0.3">
      <c r="A28" s="4"/>
      <c r="B28" s="4"/>
      <c r="C28" s="4"/>
      <c r="D28" s="4"/>
      <c r="E28" s="5"/>
      <c r="G28" s="5"/>
      <c r="H28" s="5"/>
      <c r="I28" s="5"/>
      <c r="J28" s="19"/>
      <c r="K28" s="20"/>
      <c r="L28" s="20"/>
      <c r="M28" s="20"/>
      <c r="N28" s="19"/>
      <c r="O28" s="5"/>
      <c r="P28" s="5"/>
      <c r="Q28" s="4"/>
      <c r="R28" s="7"/>
      <c r="S28" s="4"/>
      <c r="T28" s="5"/>
      <c r="U28" s="5"/>
      <c r="V28" s="4"/>
      <c r="W28" s="4"/>
      <c r="X28" s="4"/>
      <c r="Z28" s="4"/>
      <c r="AB28" s="4"/>
      <c r="AC28" s="4"/>
      <c r="AD28" s="6"/>
      <c r="AE28" s="4"/>
      <c r="AF28" s="4"/>
      <c r="AG28" s="4"/>
      <c r="AH28" s="4"/>
      <c r="AI28" s="4"/>
      <c r="AJ28" s="19"/>
      <c r="AK28" s="20"/>
      <c r="AL28" s="20"/>
    </row>
    <row r="29" spans="1:38" x14ac:dyDescent="0.3">
      <c r="A29" s="4"/>
      <c r="B29" s="4"/>
      <c r="C29" s="4"/>
      <c r="D29" s="4"/>
      <c r="E29" s="5"/>
      <c r="G29" s="5"/>
      <c r="H29" s="5"/>
      <c r="I29" s="5"/>
      <c r="J29" s="19"/>
      <c r="K29" s="20"/>
      <c r="L29" s="20"/>
      <c r="M29" s="20"/>
      <c r="N29" s="19"/>
      <c r="O29" s="5"/>
      <c r="P29" s="5"/>
      <c r="Q29" s="4"/>
      <c r="R29" s="7"/>
      <c r="S29" s="4"/>
      <c r="T29" s="5"/>
      <c r="U29" s="5"/>
      <c r="V29" s="4"/>
      <c r="W29" s="4"/>
      <c r="X29" s="4"/>
      <c r="Z29" s="4"/>
      <c r="AB29" s="4"/>
      <c r="AC29" s="4"/>
      <c r="AD29" s="6"/>
      <c r="AE29" s="4"/>
      <c r="AF29" s="4"/>
      <c r="AG29" s="4"/>
      <c r="AH29" s="4"/>
      <c r="AI29" s="4"/>
      <c r="AJ29" s="19"/>
      <c r="AK29" s="20"/>
      <c r="AL29" s="20"/>
    </row>
    <row r="30" spans="1:38" x14ac:dyDescent="0.3">
      <c r="A30" s="4"/>
      <c r="B30" s="4"/>
      <c r="C30" s="4"/>
      <c r="D30" s="4"/>
      <c r="E30" s="5"/>
      <c r="G30" s="5"/>
      <c r="H30" s="5"/>
      <c r="I30" s="5"/>
      <c r="J30" s="19"/>
      <c r="K30" s="20"/>
      <c r="L30" s="20"/>
      <c r="M30" s="20"/>
      <c r="N30" s="19"/>
      <c r="O30" s="5"/>
      <c r="P30" s="5"/>
      <c r="Q30" s="4"/>
      <c r="R30" s="7"/>
      <c r="S30" s="4"/>
      <c r="T30" s="5"/>
      <c r="U30" s="5"/>
      <c r="V30" s="4"/>
      <c r="W30" s="4"/>
      <c r="X30" s="4"/>
      <c r="Z30" s="4"/>
      <c r="AB30" s="4"/>
      <c r="AC30" s="4"/>
      <c r="AD30" s="6"/>
      <c r="AE30" s="4"/>
      <c r="AF30" s="4"/>
      <c r="AG30" s="4"/>
      <c r="AH30" s="4"/>
      <c r="AI30" s="4"/>
      <c r="AJ30" s="19"/>
      <c r="AK30" s="20"/>
      <c r="AL30" s="20"/>
    </row>
    <row r="31" spans="1:38" x14ac:dyDescent="0.3">
      <c r="A31" s="4"/>
      <c r="B31" s="4"/>
      <c r="C31" s="4"/>
      <c r="D31" s="4"/>
      <c r="E31" s="5"/>
      <c r="G31" s="5"/>
      <c r="H31" s="5"/>
      <c r="I31" s="5"/>
      <c r="J31" s="19"/>
      <c r="K31" s="20"/>
      <c r="L31" s="20"/>
      <c r="M31" s="20"/>
      <c r="N31" s="19"/>
      <c r="O31" s="5"/>
      <c r="P31" s="5"/>
      <c r="Q31" s="4"/>
      <c r="R31" s="7"/>
      <c r="S31" s="4"/>
      <c r="T31" s="5"/>
      <c r="U31" s="5"/>
      <c r="V31" s="4"/>
      <c r="W31" s="4"/>
      <c r="X31" s="4"/>
      <c r="Z31" s="4"/>
      <c r="AB31" s="4"/>
      <c r="AC31" s="4"/>
      <c r="AD31" s="6"/>
      <c r="AE31" s="4"/>
      <c r="AF31" s="4"/>
      <c r="AG31" s="4"/>
      <c r="AH31" s="4"/>
      <c r="AI31" s="4"/>
      <c r="AJ31" s="19"/>
      <c r="AK31" s="20"/>
      <c r="AL31" s="20"/>
    </row>
    <row r="32" spans="1:38" x14ac:dyDescent="0.3">
      <c r="A32" s="4"/>
      <c r="B32" s="4"/>
      <c r="C32" s="4"/>
      <c r="D32" s="4"/>
      <c r="E32" s="5"/>
      <c r="G32" s="5"/>
      <c r="H32" s="5"/>
      <c r="I32" s="5"/>
      <c r="J32" s="19"/>
      <c r="K32" s="20"/>
      <c r="L32" s="20"/>
      <c r="M32" s="20"/>
      <c r="N32" s="19"/>
      <c r="O32" s="5"/>
      <c r="P32" s="5"/>
      <c r="Q32" s="4"/>
      <c r="R32" s="7"/>
      <c r="S32" s="4"/>
      <c r="T32" s="5"/>
      <c r="U32" s="5"/>
      <c r="V32" s="4"/>
      <c r="W32" s="4"/>
      <c r="X32" s="4"/>
      <c r="Z32" s="4"/>
      <c r="AB32" s="4"/>
      <c r="AC32" s="4"/>
      <c r="AD32" s="6"/>
      <c r="AE32" s="4"/>
      <c r="AF32" s="4"/>
      <c r="AG32" s="4"/>
      <c r="AH32" s="4"/>
      <c r="AI32" s="4"/>
      <c r="AJ32" s="19"/>
      <c r="AK32" s="20"/>
      <c r="AL32" s="20"/>
    </row>
    <row r="33" spans="1:38" x14ac:dyDescent="0.3">
      <c r="A33" s="4"/>
      <c r="B33" s="4"/>
      <c r="C33" s="4"/>
      <c r="D33" s="4"/>
      <c r="E33" s="5"/>
      <c r="G33" s="5"/>
      <c r="H33" s="5"/>
      <c r="I33" s="5"/>
      <c r="J33" s="19"/>
      <c r="K33" s="20"/>
      <c r="L33" s="20"/>
      <c r="M33" s="20"/>
      <c r="N33" s="19"/>
      <c r="O33" s="5"/>
      <c r="P33" s="5"/>
      <c r="Q33" s="4"/>
      <c r="R33" s="7"/>
      <c r="S33" s="4"/>
      <c r="T33" s="5"/>
      <c r="U33" s="5"/>
      <c r="V33" s="4"/>
      <c r="W33" s="4"/>
      <c r="X33" s="4"/>
      <c r="Z33" s="4"/>
      <c r="AB33" s="4"/>
      <c r="AC33" s="4"/>
      <c r="AD33" s="6"/>
      <c r="AE33" s="4"/>
      <c r="AF33" s="4"/>
      <c r="AG33" s="4"/>
      <c r="AH33" s="4"/>
      <c r="AI33" s="4"/>
      <c r="AJ33" s="19"/>
      <c r="AK33" s="20"/>
      <c r="AL33" s="20"/>
    </row>
    <row r="34" spans="1:38" x14ac:dyDescent="0.3">
      <c r="A34" s="4"/>
      <c r="B34" s="4"/>
      <c r="C34" s="4"/>
      <c r="D34" s="4"/>
      <c r="E34" s="5"/>
      <c r="G34" s="5"/>
      <c r="H34" s="5"/>
      <c r="I34" s="5"/>
      <c r="J34" s="19"/>
      <c r="K34" s="20"/>
      <c r="L34" s="20"/>
      <c r="M34" s="20"/>
      <c r="N34" s="19"/>
      <c r="O34" s="5"/>
      <c r="P34" s="5"/>
      <c r="Q34" s="4"/>
      <c r="R34" s="7"/>
      <c r="S34" s="4"/>
      <c r="T34" s="5"/>
      <c r="U34" s="5"/>
      <c r="V34" s="4"/>
      <c r="W34" s="4"/>
      <c r="X34" s="4"/>
      <c r="Z34" s="4"/>
      <c r="AB34" s="4"/>
      <c r="AC34" s="4"/>
      <c r="AD34" s="6"/>
      <c r="AE34" s="4"/>
      <c r="AF34" s="4"/>
      <c r="AG34" s="4"/>
      <c r="AH34" s="4"/>
      <c r="AI34" s="4"/>
      <c r="AJ34" s="19"/>
      <c r="AK34" s="20"/>
      <c r="AL34" s="20"/>
    </row>
    <row r="35" spans="1:38" x14ac:dyDescent="0.3">
      <c r="A35" s="4"/>
      <c r="B35" s="4"/>
      <c r="C35" s="4"/>
      <c r="D35" s="4"/>
      <c r="E35" s="5"/>
      <c r="G35" s="5"/>
      <c r="H35" s="5"/>
      <c r="I35" s="5"/>
      <c r="J35" s="19"/>
      <c r="K35" s="20"/>
      <c r="L35" s="20"/>
      <c r="M35" s="20"/>
      <c r="N35" s="19"/>
      <c r="O35" s="5"/>
      <c r="P35" s="5"/>
      <c r="Q35" s="4"/>
      <c r="R35" s="7"/>
      <c r="S35" s="4"/>
      <c r="T35" s="5"/>
      <c r="U35" s="5"/>
      <c r="V35" s="4"/>
      <c r="W35" s="4"/>
      <c r="X35" s="4"/>
      <c r="Z35" s="4"/>
      <c r="AB35" s="4"/>
      <c r="AC35" s="4"/>
      <c r="AD35" s="6"/>
      <c r="AE35" s="4"/>
      <c r="AF35" s="4"/>
      <c r="AG35" s="4"/>
      <c r="AH35" s="4"/>
      <c r="AI35" s="4"/>
      <c r="AJ35" s="19"/>
      <c r="AK35" s="20"/>
      <c r="AL35" s="20"/>
    </row>
    <row r="36" spans="1:38" x14ac:dyDescent="0.3">
      <c r="A36" s="4"/>
      <c r="B36" s="4"/>
      <c r="C36" s="4"/>
      <c r="D36" s="4"/>
      <c r="E36" s="5"/>
      <c r="G36" s="5"/>
      <c r="H36" s="5"/>
      <c r="I36" s="5"/>
      <c r="J36" s="19"/>
      <c r="K36" s="20"/>
      <c r="L36" s="20"/>
      <c r="M36" s="20"/>
      <c r="N36" s="19"/>
      <c r="O36" s="5"/>
      <c r="P36" s="5"/>
      <c r="Q36" s="4"/>
      <c r="R36" s="7"/>
      <c r="S36" s="4"/>
      <c r="T36" s="5"/>
      <c r="U36" s="5"/>
      <c r="V36" s="4"/>
      <c r="W36" s="4"/>
      <c r="X36" s="4"/>
      <c r="Z36" s="4"/>
      <c r="AB36" s="4"/>
      <c r="AC36" s="4"/>
      <c r="AD36" s="6"/>
      <c r="AE36" s="4"/>
      <c r="AF36" s="4"/>
      <c r="AG36" s="4"/>
      <c r="AH36" s="4"/>
      <c r="AI36" s="4"/>
      <c r="AJ36" s="19"/>
      <c r="AK36" s="20"/>
      <c r="AL36" s="20"/>
    </row>
    <row r="37" spans="1:38" x14ac:dyDescent="0.3">
      <c r="A37" s="4"/>
      <c r="B37" s="4"/>
      <c r="C37" s="4"/>
      <c r="D37" s="4"/>
      <c r="E37" s="5"/>
      <c r="G37" s="5"/>
      <c r="H37" s="5"/>
      <c r="I37" s="5"/>
      <c r="J37" s="19"/>
      <c r="K37" s="20"/>
      <c r="L37" s="20"/>
      <c r="M37" s="20"/>
      <c r="N37" s="19"/>
      <c r="O37" s="5"/>
      <c r="P37" s="5"/>
      <c r="Q37" s="4"/>
      <c r="R37" s="7"/>
      <c r="S37" s="4"/>
      <c r="T37" s="5"/>
      <c r="U37" s="5"/>
      <c r="V37" s="4"/>
      <c r="W37" s="4"/>
      <c r="X37" s="4"/>
      <c r="Z37" s="4"/>
      <c r="AB37" s="4"/>
      <c r="AC37" s="4"/>
      <c r="AD37" s="6"/>
      <c r="AE37" s="4"/>
      <c r="AF37" s="4"/>
      <c r="AG37" s="4"/>
      <c r="AH37" s="4"/>
      <c r="AI37" s="4"/>
      <c r="AJ37" s="19"/>
      <c r="AK37" s="20"/>
      <c r="AL37" s="20"/>
    </row>
    <row r="38" spans="1:38" x14ac:dyDescent="0.3">
      <c r="A38" s="4"/>
      <c r="B38" s="4"/>
      <c r="C38" s="4"/>
      <c r="D38" s="4"/>
      <c r="E38" s="5"/>
      <c r="G38" s="5"/>
      <c r="H38" s="5"/>
      <c r="I38" s="5"/>
      <c r="J38" s="19"/>
      <c r="K38" s="20"/>
      <c r="L38" s="20"/>
      <c r="M38" s="20"/>
      <c r="N38" s="19"/>
      <c r="O38" s="5"/>
      <c r="P38" s="20"/>
      <c r="Q38" s="20"/>
      <c r="R38" s="20"/>
      <c r="S38" s="20"/>
      <c r="T38" s="20"/>
      <c r="U38" s="20"/>
      <c r="V38" s="20"/>
      <c r="W38" s="20"/>
      <c r="X38" s="20"/>
      <c r="AB38" s="20"/>
      <c r="AC38" s="20"/>
      <c r="AD38" s="19"/>
      <c r="AE38" s="20"/>
      <c r="AF38" s="20"/>
      <c r="AG38" s="20"/>
      <c r="AH38" s="20"/>
      <c r="AI38" s="20"/>
      <c r="AJ38" s="19"/>
      <c r="AK38" s="20"/>
      <c r="AL38" s="20"/>
    </row>
    <row r="39" spans="1:38" x14ac:dyDescent="0.3">
      <c r="A39" s="4"/>
      <c r="B39" s="4"/>
      <c r="C39" s="4"/>
      <c r="D39" s="4"/>
      <c r="E39" s="5"/>
      <c r="G39" s="5"/>
      <c r="H39" s="5"/>
      <c r="I39" s="5"/>
      <c r="J39" s="19"/>
      <c r="K39" s="20"/>
      <c r="L39" s="20"/>
      <c r="M39" s="20"/>
      <c r="N39" s="19"/>
      <c r="O39" s="5"/>
      <c r="P39" s="20"/>
      <c r="Q39" s="20"/>
      <c r="R39" s="20"/>
      <c r="S39" s="20"/>
      <c r="T39" s="20"/>
      <c r="U39" s="20"/>
      <c r="V39" s="20"/>
      <c r="W39" s="20"/>
      <c r="X39" s="20"/>
      <c r="AB39" s="20"/>
      <c r="AC39" s="20"/>
      <c r="AD39" s="19"/>
      <c r="AE39" s="20"/>
      <c r="AF39" s="20"/>
      <c r="AG39" s="20"/>
      <c r="AH39" s="20"/>
      <c r="AI39" s="20"/>
      <c r="AJ39" s="19"/>
      <c r="AK39" s="20"/>
      <c r="AL39" s="20"/>
    </row>
    <row r="40" spans="1:38" x14ac:dyDescent="0.3">
      <c r="A40" s="4"/>
      <c r="B40" s="4"/>
      <c r="C40" s="4"/>
      <c r="D40" s="4"/>
      <c r="E40" s="5"/>
      <c r="G40" s="5"/>
      <c r="H40" s="5"/>
      <c r="I40" s="5"/>
      <c r="J40" s="19"/>
      <c r="K40" s="20"/>
      <c r="L40" s="20"/>
      <c r="M40" s="20"/>
      <c r="N40" s="19"/>
      <c r="O40" s="5"/>
      <c r="P40" s="20"/>
      <c r="Q40" s="20"/>
      <c r="R40" s="20"/>
      <c r="S40" s="20"/>
      <c r="T40" s="20"/>
      <c r="U40" s="20"/>
      <c r="V40" s="20"/>
      <c r="W40" s="20"/>
      <c r="X40" s="20"/>
      <c r="AB40" s="20"/>
      <c r="AC40" s="20"/>
      <c r="AD40" s="19"/>
      <c r="AE40" s="20"/>
      <c r="AF40" s="20"/>
      <c r="AG40" s="20"/>
      <c r="AH40" s="20"/>
      <c r="AI40" s="20"/>
      <c r="AJ40" s="19"/>
      <c r="AK40" s="20"/>
      <c r="AL40" s="20"/>
    </row>
    <row r="41" spans="1:38" x14ac:dyDescent="0.3">
      <c r="A41" s="4"/>
      <c r="B41" s="4"/>
      <c r="C41" s="4"/>
      <c r="D41" s="4"/>
      <c r="E41" s="5"/>
      <c r="G41" s="5"/>
      <c r="H41" s="5"/>
      <c r="I41" s="5"/>
      <c r="J41" s="19"/>
      <c r="K41" s="20"/>
      <c r="L41" s="20"/>
      <c r="M41" s="20"/>
      <c r="N41" s="19"/>
      <c r="O41" s="5"/>
      <c r="P41" s="20"/>
      <c r="Q41" s="20"/>
      <c r="R41" s="20"/>
      <c r="S41" s="20"/>
      <c r="T41" s="20"/>
      <c r="U41" s="20"/>
      <c r="V41" s="20"/>
      <c r="W41" s="20"/>
      <c r="X41" s="20"/>
      <c r="AB41" s="20"/>
      <c r="AC41" s="20"/>
      <c r="AD41" s="19"/>
      <c r="AE41" s="20"/>
      <c r="AF41" s="20"/>
      <c r="AG41" s="20"/>
      <c r="AH41" s="20"/>
      <c r="AI41" s="20"/>
      <c r="AJ41" s="19"/>
      <c r="AK41" s="20"/>
      <c r="AL41" s="20"/>
    </row>
    <row r="42" spans="1:38" x14ac:dyDescent="0.3">
      <c r="A42" s="4"/>
      <c r="B42" s="4"/>
      <c r="C42" s="4"/>
      <c r="D42" s="4"/>
      <c r="E42" s="5"/>
      <c r="G42" s="5"/>
      <c r="H42" s="5"/>
      <c r="I42" s="5"/>
      <c r="J42" s="19"/>
      <c r="K42" s="20"/>
      <c r="L42" s="20"/>
      <c r="M42" s="20"/>
      <c r="N42" s="19"/>
      <c r="O42" s="5"/>
      <c r="P42" s="20"/>
      <c r="Q42" s="20"/>
      <c r="R42" s="20"/>
      <c r="S42" s="20"/>
      <c r="T42" s="20"/>
      <c r="U42" s="20"/>
      <c r="V42" s="20"/>
      <c r="W42" s="20"/>
      <c r="X42" s="20"/>
      <c r="AB42" s="20"/>
      <c r="AC42" s="20"/>
      <c r="AD42" s="19"/>
      <c r="AE42" s="20"/>
      <c r="AF42" s="20"/>
      <c r="AG42" s="20"/>
      <c r="AH42" s="20"/>
      <c r="AI42" s="20"/>
      <c r="AJ42" s="19"/>
      <c r="AK42" s="20"/>
      <c r="AL42" s="20"/>
    </row>
    <row r="43" spans="1:38" x14ac:dyDescent="0.3">
      <c r="A43" s="4"/>
      <c r="B43" s="4"/>
      <c r="C43" s="4"/>
      <c r="D43" s="4"/>
      <c r="E43" s="5"/>
      <c r="G43" s="5"/>
      <c r="H43" s="5"/>
      <c r="I43" s="5"/>
      <c r="J43" s="19"/>
      <c r="K43" s="20"/>
      <c r="L43" s="20"/>
      <c r="M43" s="20"/>
      <c r="N43" s="19"/>
      <c r="O43" s="5"/>
      <c r="P43" s="20"/>
      <c r="Q43" s="20"/>
      <c r="R43" s="20"/>
      <c r="S43" s="20"/>
      <c r="T43" s="20"/>
      <c r="U43" s="20"/>
      <c r="V43" s="20"/>
      <c r="W43" s="20"/>
      <c r="X43" s="20"/>
      <c r="AB43" s="20"/>
      <c r="AC43" s="20"/>
      <c r="AD43" s="19"/>
      <c r="AE43" s="20"/>
      <c r="AF43" s="20"/>
      <c r="AG43" s="20"/>
      <c r="AH43" s="20"/>
      <c r="AI43" s="20"/>
      <c r="AJ43" s="19"/>
      <c r="AK43" s="20"/>
      <c r="AL43" s="20"/>
    </row>
    <row r="44" spans="1:38" x14ac:dyDescent="0.3">
      <c r="A44" s="4"/>
      <c r="B44" s="4"/>
      <c r="C44" s="4"/>
      <c r="D44" s="4"/>
      <c r="E44" s="5"/>
      <c r="G44" s="5"/>
      <c r="H44" s="5"/>
      <c r="I44" s="5"/>
      <c r="J44" s="19"/>
      <c r="K44" s="20"/>
      <c r="L44" s="20"/>
      <c r="M44" s="20"/>
      <c r="N44" s="19"/>
      <c r="O44" s="5"/>
      <c r="P44" s="20"/>
      <c r="Q44" s="20"/>
      <c r="R44" s="20"/>
      <c r="S44" s="20"/>
      <c r="T44" s="20"/>
      <c r="U44" s="20"/>
      <c r="V44" s="20"/>
      <c r="W44" s="20"/>
      <c r="X44" s="20"/>
      <c r="AB44" s="20"/>
      <c r="AC44" s="20"/>
      <c r="AD44" s="19"/>
      <c r="AE44" s="20"/>
      <c r="AF44" s="20"/>
      <c r="AG44" s="20"/>
      <c r="AH44" s="20"/>
      <c r="AI44" s="20"/>
      <c r="AJ44" s="19"/>
      <c r="AK44" s="20"/>
      <c r="AL44" s="20"/>
    </row>
    <row r="45" spans="1:38" x14ac:dyDescent="0.3">
      <c r="A45" s="4"/>
      <c r="B45" s="4"/>
      <c r="C45" s="4"/>
      <c r="D45" s="4"/>
      <c r="E45" s="5"/>
      <c r="G45" s="5"/>
      <c r="H45" s="5"/>
      <c r="I45" s="5"/>
      <c r="J45" s="19"/>
      <c r="K45" s="20"/>
      <c r="L45" s="20"/>
      <c r="M45" s="20"/>
      <c r="N45" s="19"/>
      <c r="O45" s="5"/>
      <c r="P45" s="20"/>
      <c r="Q45" s="20"/>
      <c r="R45" s="20"/>
      <c r="S45" s="20"/>
      <c r="T45" s="20"/>
      <c r="U45" s="20"/>
      <c r="V45" s="20"/>
      <c r="W45" s="20"/>
      <c r="X45" s="20"/>
      <c r="AB45" s="20"/>
      <c r="AC45" s="20"/>
      <c r="AD45" s="19"/>
      <c r="AE45" s="20"/>
      <c r="AF45" s="20"/>
      <c r="AG45" s="20"/>
      <c r="AH45" s="20"/>
      <c r="AI45" s="20"/>
      <c r="AJ45" s="19"/>
      <c r="AK45" s="20"/>
      <c r="AL45" s="20"/>
    </row>
    <row r="46" spans="1:38" x14ac:dyDescent="0.3">
      <c r="A46" s="4"/>
      <c r="B46" s="4"/>
      <c r="C46" s="4"/>
      <c r="D46" s="4"/>
      <c r="E46" s="5"/>
      <c r="G46" s="5"/>
      <c r="H46" s="5"/>
      <c r="I46" s="5"/>
      <c r="J46" s="19"/>
      <c r="K46" s="20"/>
      <c r="L46" s="20"/>
      <c r="M46" s="20"/>
      <c r="N46" s="19"/>
      <c r="O46" s="5"/>
      <c r="P46" s="20"/>
      <c r="Q46" s="20"/>
      <c r="R46" s="20"/>
      <c r="S46" s="20"/>
      <c r="T46" s="20"/>
      <c r="U46" s="20"/>
      <c r="V46" s="20"/>
      <c r="W46" s="20"/>
      <c r="X46" s="20"/>
      <c r="AB46" s="20"/>
      <c r="AC46" s="20"/>
      <c r="AD46" s="19"/>
      <c r="AE46" s="20"/>
      <c r="AF46" s="20"/>
      <c r="AG46" s="20"/>
      <c r="AH46" s="20"/>
      <c r="AI46" s="20"/>
      <c r="AJ46" s="19"/>
      <c r="AK46" s="20"/>
      <c r="AL46" s="20"/>
    </row>
    <row r="47" spans="1:38" x14ac:dyDescent="0.3">
      <c r="A47" s="4"/>
      <c r="B47" s="4"/>
      <c r="C47" s="4"/>
      <c r="D47" s="4"/>
      <c r="E47" s="5"/>
      <c r="G47" s="5"/>
      <c r="H47" s="5"/>
      <c r="I47" s="5"/>
      <c r="J47" s="19"/>
      <c r="K47" s="20"/>
      <c r="L47" s="20"/>
      <c r="M47" s="20"/>
      <c r="N47" s="19"/>
      <c r="O47" s="5"/>
      <c r="P47" s="20"/>
      <c r="Q47" s="20"/>
      <c r="R47" s="20"/>
      <c r="S47" s="20"/>
      <c r="T47" s="20"/>
      <c r="U47" s="20"/>
      <c r="V47" s="20"/>
      <c r="W47" s="20"/>
      <c r="X47" s="20"/>
      <c r="AB47" s="20"/>
      <c r="AC47" s="20"/>
      <c r="AD47" s="19"/>
      <c r="AE47" s="20"/>
      <c r="AF47" s="20"/>
      <c r="AG47" s="20"/>
      <c r="AH47" s="20"/>
      <c r="AI47" s="20"/>
      <c r="AJ47" s="19"/>
      <c r="AK47" s="20"/>
      <c r="AL47" s="20"/>
    </row>
    <row r="48" spans="1:38" x14ac:dyDescent="0.3">
      <c r="A48" s="4"/>
      <c r="B48" s="4"/>
      <c r="C48" s="4"/>
      <c r="D48" s="4"/>
      <c r="E48" s="5"/>
      <c r="G48" s="5"/>
      <c r="H48" s="5"/>
      <c r="I48" s="5"/>
      <c r="J48" s="19"/>
      <c r="K48" s="20"/>
      <c r="L48" s="20"/>
      <c r="M48" s="20"/>
      <c r="N48" s="19"/>
      <c r="O48" s="5"/>
      <c r="P48" s="20"/>
      <c r="Q48" s="20"/>
      <c r="R48" s="20"/>
      <c r="S48" s="20"/>
      <c r="T48" s="20"/>
      <c r="U48" s="20"/>
      <c r="V48" s="20"/>
      <c r="W48" s="20"/>
      <c r="X48" s="20"/>
      <c r="AB48" s="20"/>
      <c r="AC48" s="20"/>
      <c r="AD48" s="19"/>
      <c r="AE48" s="20"/>
      <c r="AF48" s="20"/>
      <c r="AG48" s="20"/>
      <c r="AH48" s="20"/>
      <c r="AI48" s="20"/>
      <c r="AJ48" s="19"/>
      <c r="AK48" s="20"/>
      <c r="AL48" s="20"/>
    </row>
    <row r="49" spans="1:38" x14ac:dyDescent="0.3">
      <c r="A49" s="4"/>
      <c r="B49" s="4"/>
      <c r="C49" s="4"/>
      <c r="D49" s="4"/>
      <c r="E49" s="5"/>
      <c r="G49" s="5"/>
      <c r="H49" s="5"/>
      <c r="I49" s="5"/>
      <c r="J49" s="19"/>
      <c r="K49" s="20"/>
      <c r="L49" s="20"/>
      <c r="M49" s="20"/>
      <c r="N49" s="19"/>
      <c r="O49" s="5"/>
      <c r="P49" s="20"/>
      <c r="Q49" s="20"/>
      <c r="R49" s="20"/>
      <c r="S49" s="20"/>
      <c r="T49" s="20"/>
      <c r="U49" s="20"/>
      <c r="V49" s="20"/>
      <c r="W49" s="20"/>
      <c r="X49" s="20"/>
      <c r="AB49" s="20"/>
      <c r="AC49" s="20"/>
      <c r="AD49" s="19"/>
      <c r="AE49" s="20"/>
      <c r="AF49" s="20"/>
      <c r="AG49" s="20"/>
      <c r="AH49" s="20"/>
      <c r="AI49" s="20"/>
      <c r="AJ49" s="19"/>
      <c r="AK49" s="20"/>
      <c r="AL49" s="20"/>
    </row>
    <row r="50" spans="1:38" x14ac:dyDescent="0.3">
      <c r="A50" s="4"/>
      <c r="B50" s="4"/>
      <c r="C50" s="4"/>
      <c r="D50" s="4"/>
      <c r="E50" s="5"/>
      <c r="G50" s="5"/>
      <c r="H50" s="5"/>
      <c r="I50" s="5"/>
      <c r="J50" s="19"/>
      <c r="K50" s="20"/>
      <c r="L50" s="20"/>
      <c r="M50" s="20"/>
      <c r="N50" s="19"/>
      <c r="O50" s="5"/>
      <c r="P50" s="20"/>
      <c r="Q50" s="20"/>
      <c r="R50" s="20"/>
      <c r="S50" s="20"/>
      <c r="T50" s="20"/>
      <c r="U50" s="20"/>
      <c r="V50" s="20"/>
      <c r="W50" s="20"/>
      <c r="X50" s="20"/>
      <c r="AB50" s="20"/>
      <c r="AC50" s="20"/>
      <c r="AD50" s="19"/>
      <c r="AE50" s="20"/>
      <c r="AF50" s="20"/>
      <c r="AG50" s="20"/>
      <c r="AH50" s="20"/>
      <c r="AI50" s="20"/>
      <c r="AJ50" s="19"/>
      <c r="AK50" s="20"/>
      <c r="AL50" s="20"/>
    </row>
    <row r="51" spans="1:38" x14ac:dyDescent="0.3">
      <c r="A51" s="4"/>
      <c r="B51" s="4"/>
      <c r="C51" s="4"/>
      <c r="D51" s="4"/>
      <c r="E51" s="5"/>
      <c r="G51" s="5"/>
      <c r="H51" s="5"/>
      <c r="I51" s="5"/>
      <c r="J51" s="19"/>
      <c r="K51" s="20"/>
      <c r="L51" s="20"/>
      <c r="M51" s="20"/>
      <c r="N51" s="19"/>
      <c r="O51" s="5"/>
      <c r="P51" s="20"/>
      <c r="Q51" s="20"/>
      <c r="R51" s="20"/>
      <c r="S51" s="20"/>
      <c r="T51" s="20"/>
      <c r="U51" s="20"/>
      <c r="V51" s="20"/>
      <c r="W51" s="20"/>
      <c r="X51" s="20"/>
      <c r="AB51" s="20"/>
      <c r="AC51" s="20"/>
      <c r="AD51" s="19"/>
      <c r="AE51" s="20"/>
      <c r="AF51" s="20"/>
      <c r="AG51" s="20"/>
      <c r="AH51" s="20"/>
      <c r="AI51" s="20"/>
      <c r="AJ51" s="19"/>
      <c r="AK51" s="20"/>
      <c r="AL51" s="20"/>
    </row>
    <row r="52" spans="1:38" x14ac:dyDescent="0.3">
      <c r="A52" s="4"/>
      <c r="B52" s="4"/>
      <c r="C52" s="4"/>
      <c r="D52" s="4"/>
      <c r="E52" s="5"/>
      <c r="G52" s="5"/>
      <c r="H52" s="5"/>
      <c r="I52" s="5"/>
      <c r="J52" s="19"/>
      <c r="K52" s="20"/>
      <c r="L52" s="20"/>
      <c r="M52" s="20"/>
      <c r="N52" s="19"/>
      <c r="O52" s="5"/>
      <c r="P52" s="20"/>
      <c r="Q52" s="20"/>
      <c r="R52" s="20"/>
      <c r="S52" s="20"/>
      <c r="T52" s="20"/>
      <c r="U52" s="20"/>
      <c r="V52" s="20"/>
      <c r="W52" s="20"/>
      <c r="X52" s="20"/>
      <c r="AB52" s="20"/>
      <c r="AC52" s="20"/>
      <c r="AD52" s="19"/>
      <c r="AE52" s="20"/>
      <c r="AF52" s="20"/>
      <c r="AG52" s="20"/>
      <c r="AH52" s="20"/>
      <c r="AI52" s="20"/>
      <c r="AJ52" s="19"/>
      <c r="AK52" s="20"/>
      <c r="AL52" s="20"/>
    </row>
    <row r="53" spans="1:38" x14ac:dyDescent="0.3">
      <c r="A53" s="4"/>
      <c r="B53" s="4"/>
      <c r="C53" s="4"/>
      <c r="D53" s="4"/>
      <c r="E53" s="5"/>
      <c r="G53" s="5"/>
      <c r="H53" s="5"/>
      <c r="I53" s="5"/>
      <c r="J53" s="19"/>
      <c r="K53" s="20"/>
      <c r="L53" s="20"/>
      <c r="M53" s="20"/>
      <c r="N53" s="19"/>
      <c r="O53" s="5"/>
      <c r="P53" s="20"/>
      <c r="Q53" s="20"/>
      <c r="R53" s="20"/>
      <c r="S53" s="20"/>
      <c r="T53" s="20"/>
      <c r="U53" s="20"/>
      <c r="V53" s="20"/>
      <c r="W53" s="20"/>
      <c r="X53" s="20"/>
      <c r="AB53" s="20"/>
      <c r="AC53" s="20"/>
      <c r="AD53" s="19"/>
      <c r="AE53" s="20"/>
      <c r="AF53" s="20"/>
      <c r="AG53" s="20"/>
      <c r="AH53" s="20"/>
      <c r="AI53" s="20"/>
      <c r="AJ53" s="19"/>
      <c r="AK53" s="20"/>
      <c r="AL53" s="20"/>
    </row>
    <row r="54" spans="1:38" x14ac:dyDescent="0.3">
      <c r="A54" s="4"/>
      <c r="B54" s="4"/>
      <c r="C54" s="4"/>
      <c r="D54" s="4"/>
      <c r="E54" s="5"/>
      <c r="G54" s="5"/>
      <c r="H54" s="5"/>
      <c r="I54" s="5"/>
      <c r="J54" s="19"/>
      <c r="K54" s="20"/>
      <c r="L54" s="20"/>
      <c r="M54" s="20"/>
      <c r="N54" s="19"/>
      <c r="O54" s="5"/>
      <c r="P54" s="20"/>
      <c r="Q54" s="20"/>
      <c r="R54" s="20"/>
      <c r="S54" s="20"/>
      <c r="T54" s="20"/>
      <c r="U54" s="20"/>
      <c r="V54" s="20"/>
      <c r="W54" s="20"/>
      <c r="X54" s="20"/>
      <c r="AB54" s="20"/>
      <c r="AC54" s="20"/>
      <c r="AD54" s="19"/>
      <c r="AE54" s="20"/>
      <c r="AF54" s="20"/>
      <c r="AG54" s="20"/>
      <c r="AH54" s="20"/>
      <c r="AI54" s="20"/>
      <c r="AJ54" s="19"/>
      <c r="AK54" s="20"/>
      <c r="AL54" s="20"/>
    </row>
    <row r="55" spans="1:38" x14ac:dyDescent="0.3">
      <c r="A55" s="4"/>
      <c r="B55" s="4"/>
      <c r="C55" s="4"/>
      <c r="D55" s="4"/>
      <c r="E55" s="5"/>
      <c r="G55" s="5"/>
      <c r="H55" s="5"/>
      <c r="I55" s="5"/>
      <c r="J55" s="19"/>
      <c r="K55" s="20"/>
      <c r="L55" s="20"/>
      <c r="M55" s="20"/>
      <c r="N55" s="19"/>
      <c r="O55" s="5"/>
      <c r="P55" s="20"/>
      <c r="Q55" s="20"/>
      <c r="R55" s="20"/>
      <c r="S55" s="20"/>
      <c r="T55" s="20"/>
      <c r="U55" s="20"/>
      <c r="V55" s="20"/>
      <c r="W55" s="20"/>
      <c r="X55" s="20"/>
      <c r="AB55" s="20"/>
      <c r="AC55" s="20"/>
      <c r="AD55" s="19"/>
      <c r="AE55" s="20"/>
      <c r="AF55" s="20"/>
      <c r="AG55" s="20"/>
      <c r="AH55" s="20"/>
      <c r="AI55" s="20"/>
      <c r="AJ55" s="19"/>
      <c r="AK55" s="20"/>
      <c r="AL55" s="20"/>
    </row>
    <row r="56" spans="1:38" x14ac:dyDescent="0.3">
      <c r="A56" s="4"/>
      <c r="B56" s="4"/>
      <c r="C56" s="4"/>
      <c r="D56" s="4"/>
      <c r="E56" s="5"/>
      <c r="G56" s="5"/>
      <c r="H56" s="5"/>
      <c r="I56" s="5"/>
      <c r="J56" s="19"/>
      <c r="K56" s="20"/>
      <c r="L56" s="20"/>
      <c r="M56" s="20"/>
      <c r="N56" s="19"/>
      <c r="O56" s="5"/>
      <c r="P56" s="20"/>
      <c r="Q56" s="20"/>
      <c r="R56" s="20"/>
      <c r="S56" s="20"/>
      <c r="T56" s="20"/>
      <c r="U56" s="20"/>
      <c r="V56" s="20"/>
      <c r="W56" s="20"/>
      <c r="X56" s="20"/>
      <c r="AB56" s="20"/>
      <c r="AC56" s="20"/>
      <c r="AD56" s="19"/>
      <c r="AE56" s="20"/>
      <c r="AF56" s="20"/>
      <c r="AG56" s="20"/>
      <c r="AH56" s="20"/>
      <c r="AI56" s="20"/>
      <c r="AJ56" s="19"/>
      <c r="AK56" s="20"/>
      <c r="AL56" s="20"/>
    </row>
    <row r="57" spans="1:38" x14ac:dyDescent="0.3">
      <c r="A57" s="4"/>
      <c r="B57" s="4"/>
      <c r="C57" s="4"/>
      <c r="D57" s="4"/>
      <c r="E57" s="5"/>
      <c r="G57" s="5"/>
      <c r="H57" s="5"/>
      <c r="I57" s="5"/>
      <c r="J57" s="19"/>
      <c r="K57" s="20"/>
      <c r="L57" s="20"/>
      <c r="M57" s="20"/>
      <c r="N57" s="19"/>
      <c r="O57" s="5"/>
      <c r="P57" s="20"/>
      <c r="Q57" s="20"/>
      <c r="R57" s="20"/>
      <c r="S57" s="20"/>
      <c r="T57" s="20"/>
      <c r="U57" s="20"/>
      <c r="V57" s="20"/>
      <c r="W57" s="20"/>
      <c r="X57" s="20"/>
      <c r="AB57" s="20"/>
      <c r="AC57" s="20"/>
      <c r="AD57" s="19"/>
      <c r="AE57" s="20"/>
      <c r="AF57" s="20"/>
      <c r="AG57" s="20"/>
      <c r="AH57" s="20"/>
      <c r="AI57" s="20"/>
      <c r="AJ57" s="19"/>
      <c r="AK57" s="20"/>
      <c r="AL57" s="20"/>
    </row>
    <row r="58" spans="1:38" x14ac:dyDescent="0.3">
      <c r="A58" s="4"/>
      <c r="B58" s="4"/>
      <c r="C58" s="4"/>
      <c r="D58" s="4"/>
      <c r="E58" s="5"/>
      <c r="G58" s="5"/>
      <c r="H58" s="5"/>
      <c r="I58" s="5"/>
      <c r="J58" s="19"/>
      <c r="K58" s="20"/>
      <c r="L58" s="20"/>
      <c r="M58" s="20"/>
      <c r="N58" s="19"/>
      <c r="O58" s="5"/>
      <c r="P58" s="20"/>
      <c r="Q58" s="20"/>
      <c r="R58" s="20"/>
      <c r="S58" s="20"/>
      <c r="T58" s="20"/>
      <c r="U58" s="20"/>
      <c r="V58" s="20"/>
      <c r="W58" s="20"/>
      <c r="X58" s="20"/>
      <c r="AB58" s="20"/>
      <c r="AC58" s="20"/>
      <c r="AD58" s="19"/>
      <c r="AE58" s="20"/>
      <c r="AF58" s="20"/>
      <c r="AG58" s="20"/>
      <c r="AH58" s="20"/>
      <c r="AI58" s="20"/>
      <c r="AJ58" s="19"/>
      <c r="AK58" s="20"/>
      <c r="AL58" s="20"/>
    </row>
    <row r="59" spans="1:38" x14ac:dyDescent="0.3">
      <c r="A59" s="4"/>
      <c r="B59" s="4"/>
      <c r="C59" s="4"/>
      <c r="D59" s="4"/>
      <c r="E59" s="5"/>
      <c r="G59" s="5"/>
      <c r="H59" s="5"/>
      <c r="I59" s="5"/>
      <c r="J59" s="19"/>
      <c r="K59" s="20"/>
      <c r="L59" s="20"/>
      <c r="M59" s="20"/>
      <c r="N59" s="19"/>
      <c r="O59" s="5"/>
      <c r="P59" s="20"/>
      <c r="Q59" s="20"/>
      <c r="R59" s="20"/>
      <c r="S59" s="20"/>
      <c r="T59" s="20"/>
      <c r="U59" s="20"/>
      <c r="V59" s="20"/>
      <c r="W59" s="20"/>
      <c r="X59" s="20"/>
      <c r="AB59" s="20"/>
      <c r="AC59" s="20"/>
      <c r="AD59" s="19"/>
      <c r="AE59" s="20"/>
      <c r="AF59" s="20"/>
      <c r="AG59" s="20"/>
      <c r="AH59" s="20"/>
      <c r="AI59" s="20"/>
      <c r="AJ59" s="19"/>
      <c r="AK59" s="20"/>
      <c r="AL59" s="20"/>
    </row>
    <row r="60" spans="1:38" x14ac:dyDescent="0.3">
      <c r="A60" s="4"/>
      <c r="B60" s="4"/>
      <c r="C60" s="4"/>
      <c r="D60" s="4"/>
      <c r="E60" s="5"/>
      <c r="G60" s="5"/>
      <c r="H60" s="5"/>
      <c r="I60" s="5"/>
      <c r="J60" s="19"/>
      <c r="K60" s="20"/>
      <c r="L60" s="20"/>
      <c r="M60" s="20"/>
      <c r="N60" s="19"/>
      <c r="O60" s="5"/>
      <c r="P60" s="20"/>
      <c r="Q60" s="20"/>
      <c r="R60" s="20"/>
      <c r="S60" s="20"/>
      <c r="T60" s="20"/>
      <c r="U60" s="20"/>
      <c r="V60" s="20"/>
      <c r="W60" s="20"/>
      <c r="X60" s="20"/>
      <c r="AB60" s="20"/>
      <c r="AC60" s="20"/>
      <c r="AD60" s="19"/>
      <c r="AE60" s="20"/>
      <c r="AF60" s="20"/>
      <c r="AG60" s="20"/>
      <c r="AH60" s="20"/>
      <c r="AI60" s="20"/>
      <c r="AJ60" s="19"/>
      <c r="AK60" s="20"/>
      <c r="AL60" s="20"/>
    </row>
    <row r="61" spans="1:38" x14ac:dyDescent="0.3">
      <c r="A61" s="4"/>
      <c r="B61" s="4"/>
      <c r="C61" s="4"/>
      <c r="D61" s="4"/>
      <c r="E61" s="5"/>
      <c r="G61" s="5"/>
      <c r="H61" s="5"/>
      <c r="I61" s="5"/>
      <c r="J61" s="19"/>
      <c r="K61" s="20"/>
      <c r="L61" s="20"/>
      <c r="M61" s="20"/>
      <c r="N61" s="19"/>
      <c r="O61" s="5"/>
      <c r="P61" s="20"/>
      <c r="Q61" s="20"/>
      <c r="R61" s="20"/>
      <c r="S61" s="20"/>
      <c r="T61" s="20"/>
      <c r="U61" s="20"/>
      <c r="V61" s="20"/>
      <c r="W61" s="20"/>
      <c r="X61" s="20"/>
      <c r="AB61" s="20"/>
      <c r="AC61" s="20"/>
      <c r="AD61" s="19"/>
      <c r="AE61" s="20"/>
      <c r="AF61" s="20"/>
      <c r="AG61" s="20"/>
      <c r="AH61" s="20"/>
      <c r="AI61" s="20"/>
      <c r="AJ61" s="19"/>
      <c r="AK61" s="20"/>
      <c r="AL61" s="20"/>
    </row>
    <row r="62" spans="1:38" x14ac:dyDescent="0.3">
      <c r="A62" s="4"/>
      <c r="B62" s="4"/>
      <c r="C62" s="4"/>
      <c r="D62" s="4"/>
      <c r="E62" s="5"/>
      <c r="G62" s="5"/>
      <c r="H62" s="5"/>
      <c r="I62" s="5"/>
      <c r="J62" s="19"/>
      <c r="K62" s="20"/>
      <c r="L62" s="20"/>
      <c r="M62" s="20"/>
      <c r="N62" s="19"/>
      <c r="O62" s="5"/>
      <c r="P62" s="20"/>
      <c r="Q62" s="20"/>
      <c r="R62" s="20"/>
      <c r="S62" s="20"/>
      <c r="T62" s="20"/>
      <c r="U62" s="20"/>
      <c r="V62" s="20"/>
      <c r="W62" s="20"/>
      <c r="X62" s="20"/>
      <c r="AB62" s="20"/>
      <c r="AC62" s="20"/>
      <c r="AD62" s="19"/>
      <c r="AE62" s="20"/>
      <c r="AF62" s="20"/>
      <c r="AG62" s="20"/>
      <c r="AH62" s="20"/>
      <c r="AI62" s="20"/>
      <c r="AJ62" s="19"/>
      <c r="AK62" s="20"/>
      <c r="AL62" s="20"/>
    </row>
    <row r="63" spans="1:38" x14ac:dyDescent="0.3">
      <c r="A63" s="4"/>
      <c r="B63" s="4"/>
      <c r="C63" s="4"/>
      <c r="D63" s="4"/>
      <c r="E63" s="5"/>
      <c r="G63" s="5"/>
      <c r="H63" s="5"/>
      <c r="I63" s="5"/>
      <c r="J63" s="19"/>
      <c r="K63" s="20"/>
      <c r="L63" s="20"/>
      <c r="M63" s="20"/>
      <c r="N63" s="19"/>
      <c r="O63" s="5"/>
      <c r="P63" s="20"/>
      <c r="Q63" s="20"/>
      <c r="R63" s="20"/>
      <c r="S63" s="20"/>
      <c r="T63" s="20"/>
      <c r="U63" s="20"/>
      <c r="V63" s="20"/>
      <c r="W63" s="20"/>
      <c r="X63" s="20"/>
      <c r="AB63" s="20"/>
      <c r="AC63" s="20"/>
      <c r="AD63" s="19"/>
      <c r="AE63" s="20"/>
      <c r="AF63" s="20"/>
      <c r="AG63" s="20"/>
      <c r="AH63" s="20"/>
      <c r="AI63" s="20"/>
      <c r="AJ63" s="19"/>
      <c r="AK63" s="20"/>
      <c r="AL63" s="20"/>
    </row>
    <row r="64" spans="1:38" x14ac:dyDescent="0.3">
      <c r="A64" s="4"/>
      <c r="B64" s="4"/>
      <c r="C64" s="4"/>
      <c r="D64" s="4"/>
      <c r="E64" s="5"/>
      <c r="G64" s="5"/>
      <c r="H64" s="5"/>
      <c r="I64" s="5"/>
      <c r="J64" s="19"/>
      <c r="K64" s="20"/>
      <c r="L64" s="20"/>
      <c r="M64" s="20"/>
      <c r="N64" s="19"/>
      <c r="O64" s="5"/>
      <c r="P64" s="20"/>
      <c r="Q64" s="20"/>
      <c r="R64" s="20"/>
      <c r="S64" s="20"/>
      <c r="T64" s="20"/>
      <c r="U64" s="20"/>
      <c r="V64" s="20"/>
      <c r="W64" s="20"/>
      <c r="X64" s="20"/>
      <c r="AB64" s="20"/>
      <c r="AC64" s="20"/>
      <c r="AD64" s="19"/>
      <c r="AE64" s="20"/>
      <c r="AF64" s="20"/>
      <c r="AG64" s="20"/>
      <c r="AH64" s="20"/>
      <c r="AI64" s="20"/>
      <c r="AJ64" s="19"/>
      <c r="AK64" s="20"/>
      <c r="AL64" s="20"/>
    </row>
    <row r="65" spans="1:38" x14ac:dyDescent="0.3">
      <c r="A65" s="4"/>
      <c r="B65" s="4"/>
      <c r="C65" s="4"/>
      <c r="D65" s="4"/>
      <c r="E65" s="5"/>
      <c r="G65" s="5"/>
      <c r="H65" s="5"/>
      <c r="I65" s="5"/>
      <c r="J65" s="19"/>
      <c r="K65" s="20"/>
      <c r="L65" s="20"/>
      <c r="M65" s="20"/>
      <c r="N65" s="19"/>
      <c r="O65" s="5"/>
      <c r="P65" s="20"/>
      <c r="Q65" s="20"/>
      <c r="R65" s="20"/>
      <c r="S65" s="20"/>
      <c r="T65" s="20"/>
      <c r="U65" s="20"/>
      <c r="V65" s="20"/>
      <c r="W65" s="20"/>
      <c r="X65" s="20"/>
      <c r="AB65" s="20"/>
      <c r="AC65" s="20"/>
      <c r="AD65" s="19"/>
      <c r="AE65" s="20"/>
      <c r="AF65" s="20"/>
      <c r="AG65" s="20"/>
      <c r="AH65" s="20"/>
      <c r="AI65" s="20"/>
      <c r="AJ65" s="19"/>
      <c r="AK65" s="20"/>
      <c r="AL65" s="20"/>
    </row>
    <row r="66" spans="1:38" x14ac:dyDescent="0.3">
      <c r="A66" s="4"/>
      <c r="B66" s="4"/>
      <c r="C66" s="4"/>
      <c r="D66" s="4"/>
      <c r="E66" s="5"/>
      <c r="G66" s="5"/>
      <c r="H66" s="5"/>
      <c r="I66" s="5"/>
      <c r="J66" s="19"/>
      <c r="K66" s="20"/>
      <c r="L66" s="20"/>
      <c r="M66" s="20"/>
      <c r="N66" s="19"/>
      <c r="O66" s="5"/>
      <c r="P66" s="20"/>
      <c r="Q66" s="20"/>
      <c r="R66" s="20"/>
      <c r="S66" s="20"/>
      <c r="T66" s="20"/>
      <c r="U66" s="20"/>
      <c r="V66" s="20"/>
      <c r="W66" s="20"/>
      <c r="X66" s="20"/>
      <c r="AB66" s="20"/>
      <c r="AC66" s="20"/>
      <c r="AD66" s="19"/>
      <c r="AE66" s="20"/>
      <c r="AF66" s="20"/>
      <c r="AG66" s="20"/>
      <c r="AH66" s="20"/>
      <c r="AI66" s="20"/>
      <c r="AJ66" s="19"/>
      <c r="AK66" s="20"/>
      <c r="AL66" s="20"/>
    </row>
    <row r="67" spans="1:38" x14ac:dyDescent="0.3">
      <c r="A67" s="4"/>
      <c r="B67" s="4"/>
      <c r="C67" s="4"/>
      <c r="D67" s="4"/>
      <c r="E67" s="5"/>
      <c r="G67" s="5"/>
      <c r="H67" s="5"/>
      <c r="I67" s="5"/>
      <c r="J67" s="19"/>
      <c r="K67" s="20"/>
      <c r="L67" s="20"/>
      <c r="M67" s="20"/>
      <c r="N67" s="19"/>
      <c r="O67" s="5"/>
      <c r="P67" s="20"/>
      <c r="Q67" s="20"/>
      <c r="R67" s="20"/>
      <c r="S67" s="20"/>
      <c r="T67" s="20"/>
      <c r="U67" s="20"/>
      <c r="V67" s="20"/>
      <c r="W67" s="20"/>
      <c r="X67" s="20"/>
      <c r="AB67" s="20"/>
      <c r="AC67" s="20"/>
      <c r="AD67" s="19"/>
      <c r="AE67" s="20"/>
      <c r="AF67" s="20"/>
      <c r="AG67" s="20"/>
      <c r="AH67" s="20"/>
      <c r="AI67" s="20"/>
      <c r="AJ67" s="19"/>
      <c r="AK67" s="20"/>
      <c r="AL67" s="20"/>
    </row>
    <row r="68" spans="1:38" x14ac:dyDescent="0.3">
      <c r="A68" s="4"/>
      <c r="B68" s="4"/>
      <c r="C68" s="4"/>
      <c r="D68" s="4"/>
      <c r="E68" s="5"/>
      <c r="G68" s="5"/>
      <c r="H68" s="5"/>
      <c r="I68" s="5"/>
      <c r="J68" s="19"/>
      <c r="K68" s="20"/>
      <c r="L68" s="20"/>
      <c r="M68" s="20"/>
      <c r="N68" s="19"/>
      <c r="O68" s="5"/>
      <c r="P68" s="20"/>
      <c r="Q68" s="20"/>
      <c r="R68" s="20"/>
      <c r="S68" s="20"/>
      <c r="T68" s="20"/>
      <c r="U68" s="20"/>
      <c r="V68" s="20"/>
      <c r="W68" s="20"/>
      <c r="X68" s="20"/>
      <c r="AB68" s="20"/>
      <c r="AC68" s="20"/>
      <c r="AD68" s="19"/>
      <c r="AE68" s="20"/>
      <c r="AF68" s="20"/>
      <c r="AG68" s="20"/>
      <c r="AH68" s="20"/>
      <c r="AI68" s="20"/>
      <c r="AJ68" s="19"/>
      <c r="AK68" s="20"/>
      <c r="AL68" s="20"/>
    </row>
    <row r="69" spans="1:38" x14ac:dyDescent="0.3">
      <c r="A69" s="4"/>
      <c r="B69" s="4"/>
      <c r="C69" s="4"/>
      <c r="D69" s="4"/>
      <c r="E69" s="5"/>
      <c r="G69" s="5"/>
      <c r="H69" s="5"/>
      <c r="I69" s="5"/>
      <c r="J69" s="19"/>
      <c r="K69" s="20"/>
      <c r="L69" s="20"/>
      <c r="M69" s="20"/>
      <c r="N69" s="19"/>
      <c r="O69" s="5"/>
      <c r="P69" s="20"/>
      <c r="Q69" s="20"/>
      <c r="R69" s="20"/>
      <c r="S69" s="20"/>
      <c r="T69" s="20"/>
      <c r="U69" s="20"/>
      <c r="V69" s="20"/>
      <c r="W69" s="20"/>
      <c r="X69" s="20"/>
      <c r="AB69" s="20"/>
      <c r="AC69" s="20"/>
      <c r="AD69" s="19"/>
      <c r="AE69" s="20"/>
      <c r="AF69" s="20"/>
      <c r="AG69" s="20"/>
      <c r="AH69" s="20"/>
      <c r="AI69" s="20"/>
      <c r="AJ69" s="19"/>
      <c r="AK69" s="20"/>
      <c r="AL69" s="20"/>
    </row>
    <row r="70" spans="1:38" x14ac:dyDescent="0.3">
      <c r="A70" s="20"/>
      <c r="B70" s="20"/>
      <c r="C70" s="20"/>
      <c r="D70" s="20"/>
      <c r="E70" s="20"/>
      <c r="G70" s="20"/>
      <c r="H70" s="20"/>
      <c r="I70" s="20"/>
      <c r="J70" s="19"/>
      <c r="K70" s="20"/>
      <c r="L70" s="20"/>
      <c r="M70" s="20"/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AB70" s="20"/>
      <c r="AC70" s="20"/>
      <c r="AD70" s="19"/>
      <c r="AE70" s="20"/>
      <c r="AF70" s="20"/>
      <c r="AG70" s="20"/>
      <c r="AH70" s="20"/>
      <c r="AI70" s="20"/>
      <c r="AJ70" s="19"/>
      <c r="AK70" s="20"/>
      <c r="AL70" s="20"/>
    </row>
    <row r="71" spans="1:38" x14ac:dyDescent="0.3">
      <c r="A71" s="20"/>
      <c r="B71" s="20"/>
      <c r="C71" s="20"/>
      <c r="D71" s="20"/>
      <c r="E71" s="20"/>
      <c r="G71" s="20"/>
      <c r="H71" s="20"/>
      <c r="I71" s="20"/>
      <c r="J71" s="19"/>
      <c r="K71" s="20"/>
      <c r="L71" s="20"/>
      <c r="M71" s="20"/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AB71" s="20"/>
      <c r="AC71" s="20"/>
      <c r="AD71" s="19"/>
      <c r="AE71" s="20"/>
      <c r="AF71" s="20"/>
      <c r="AG71" s="20"/>
      <c r="AH71" s="20"/>
      <c r="AI71" s="20"/>
      <c r="AJ71" s="19"/>
      <c r="AK71" s="20"/>
      <c r="AL71" s="20"/>
    </row>
    <row r="72" spans="1:38" x14ac:dyDescent="0.3">
      <c r="A72" s="20"/>
      <c r="B72" s="20"/>
      <c r="C72" s="20"/>
      <c r="D72" s="20"/>
      <c r="E72" s="20"/>
      <c r="G72" s="20"/>
      <c r="H72" s="20"/>
      <c r="I72" s="20"/>
      <c r="J72" s="19"/>
      <c r="K72" s="20"/>
      <c r="L72" s="20"/>
      <c r="M72" s="20"/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AB72" s="20"/>
      <c r="AC72" s="20"/>
      <c r="AD72" s="19"/>
      <c r="AE72" s="20"/>
      <c r="AF72" s="20"/>
      <c r="AG72" s="20"/>
      <c r="AH72" s="20"/>
      <c r="AI72" s="20"/>
      <c r="AJ72" s="19"/>
      <c r="AK72" s="20"/>
      <c r="AL72" s="20"/>
    </row>
    <row r="73" spans="1:38" x14ac:dyDescent="0.3">
      <c r="A73" s="20"/>
      <c r="B73" s="20"/>
      <c r="C73" s="20"/>
      <c r="D73" s="20"/>
      <c r="E73" s="20"/>
      <c r="G73" s="20"/>
      <c r="H73" s="20"/>
      <c r="I73" s="20"/>
      <c r="J73" s="19"/>
      <c r="K73" s="20"/>
      <c r="L73" s="20"/>
      <c r="M73" s="20"/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AB73" s="20"/>
      <c r="AC73" s="20"/>
      <c r="AD73" s="19"/>
      <c r="AE73" s="20"/>
      <c r="AF73" s="20"/>
      <c r="AG73" s="20"/>
      <c r="AH73" s="20"/>
      <c r="AI73" s="20"/>
      <c r="AJ73" s="19"/>
      <c r="AK73" s="20"/>
      <c r="AL73" s="20"/>
    </row>
    <row r="74" spans="1:38" x14ac:dyDescent="0.3">
      <c r="A74" s="20"/>
      <c r="B74" s="20"/>
      <c r="C74" s="20"/>
      <c r="D74" s="20"/>
      <c r="E74" s="20"/>
      <c r="G74" s="20"/>
      <c r="H74" s="20"/>
      <c r="I74" s="20"/>
      <c r="J74" s="19"/>
      <c r="K74" s="20"/>
      <c r="L74" s="20"/>
      <c r="M74" s="20"/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AB74" s="20"/>
      <c r="AC74" s="20"/>
      <c r="AD74" s="19"/>
      <c r="AE74" s="20"/>
      <c r="AF74" s="20"/>
      <c r="AG74" s="20"/>
      <c r="AH74" s="20"/>
      <c r="AI74" s="20"/>
      <c r="AJ74" s="19"/>
      <c r="AK74" s="20"/>
      <c r="AL74" s="20"/>
    </row>
  </sheetData>
  <sheetProtection formatCells="0" formatColumns="0" formatRows="0" insertColumns="0" insertRows="0" insertHyperlinks="0" deleteColumns="0" deleteRows="0" sort="0" autoFilter="0" pivotTables="0"/>
  <protectedRanges>
    <protectedRange sqref="A6:E67 N19:XFD67 A1:E3 F2 N7:N18 P6:X18 Z7:XFD18 Y4:Y18 O4:O18 G1:XFD3 G7:M67 G6:I6 K6:M6 Z6:AI6 AK6:XFD6" name="Range1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 Kin Lok</cp:lastModifiedBy>
  <cp:revision/>
  <dcterms:created xsi:type="dcterms:W3CDTF">2023-11-10T20:26:02Z</dcterms:created>
  <dcterms:modified xsi:type="dcterms:W3CDTF">2023-12-07T08:28:51Z</dcterms:modified>
  <cp:category/>
  <cp:contentStatus/>
</cp:coreProperties>
</file>