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892EC092-1C6F-48DF-BD32-E600FA3973D6}" xr6:coauthVersionLast="47" xr6:coauthVersionMax="47" xr10:uidLastSave="{00000000-0000-0000-0000-000000000000}"/>
  <bookViews>
    <workbookView xWindow="-28920" yWindow="-171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62" i="1"/>
  <c r="E63" i="1" s="1"/>
  <c r="E70" i="1"/>
  <c r="E35" i="1"/>
  <c r="E36" i="1" s="1"/>
  <c r="E43" i="1"/>
  <c r="E44" i="1"/>
  <c r="E45" i="1"/>
  <c r="E46" i="1"/>
  <c r="E54" i="1"/>
  <c r="E55" i="1" s="1"/>
  <c r="R89" i="1"/>
  <c r="R88" i="1"/>
  <c r="R87" i="1"/>
  <c r="R79" i="1"/>
  <c r="R78" i="1"/>
  <c r="R77" i="1"/>
  <c r="R69" i="1"/>
  <c r="R68" i="1"/>
  <c r="R67" i="1"/>
  <c r="R59" i="1"/>
  <c r="R58" i="1"/>
  <c r="R57" i="1"/>
  <c r="R49" i="1"/>
  <c r="R48" i="1"/>
  <c r="R47" i="1"/>
  <c r="R39" i="1"/>
  <c r="R38" i="1"/>
  <c r="R37" i="1"/>
  <c r="R29" i="1"/>
  <c r="R28" i="1"/>
  <c r="R27" i="1"/>
  <c r="R19" i="1"/>
  <c r="R18" i="1"/>
  <c r="R17" i="1"/>
  <c r="R9" i="1"/>
  <c r="R8" i="1"/>
  <c r="R7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27" i="1"/>
  <c r="E28" i="1" s="1"/>
  <c r="E19" i="1"/>
  <c r="E18" i="1"/>
  <c r="E17" i="1"/>
  <c r="E47" i="1" l="1"/>
  <c r="E75" i="1"/>
  <c r="E74" i="1"/>
  <c r="E73" i="1"/>
  <c r="E72" i="1"/>
  <c r="E71" i="1"/>
  <c r="R40" i="1"/>
  <c r="R80" i="1"/>
  <c r="R20" i="1"/>
  <c r="R60" i="1"/>
  <c r="R30" i="1"/>
  <c r="R70" i="1"/>
  <c r="R10" i="1"/>
  <c r="R50" i="1"/>
  <c r="R90" i="1"/>
  <c r="K80" i="1"/>
  <c r="K90" i="1"/>
  <c r="K60" i="1"/>
  <c r="K70" i="1"/>
  <c r="K50" i="1"/>
  <c r="K40" i="1"/>
  <c r="K30" i="1"/>
  <c r="K20" i="1"/>
  <c r="E20" i="1"/>
  <c r="E76" i="1" l="1"/>
  <c r="E9" i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<sst xmlns="http://schemas.openxmlformats.org/spreadsheetml/2006/main" count="226" uniqueCount="62">
  <si>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</si>
  <si>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</si>
  <si>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</si>
  <si>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</si>
  <si>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</si>
  <si>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</si>
  <si>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</si>
  <si>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</si>
  <si>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</si>
  <si>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</si>
  <si>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</si>
  <si>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</si>
  <si>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</si>
  <si>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</si>
  <si>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</si>
  <si>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</si>
  <si>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</si>
  <si>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5 U/uL RNase H</t>
  </si>
  <si>
    <t>0.5 U/uL RNase H</t>
  </si>
  <si>
    <t>Measure</t>
  </si>
  <si>
    <t>1 M MgCl</t>
  </si>
  <si>
    <t>20 uM S1 F-Q Pair</t>
  </si>
  <si>
    <t>G1S1-nt</t>
  </si>
  <si>
    <t>S1-t</t>
  </si>
  <si>
    <t>S1 Reporter 5' F</t>
  </si>
  <si>
    <t>S1 Reporter 3' Q</t>
  </si>
  <si>
    <t>UT-t</t>
  </si>
  <si>
    <t>UT-nt</t>
  </si>
  <si>
    <t>Enzyme Activity Test</t>
  </si>
  <si>
    <t>10 uM Junk Template</t>
  </si>
  <si>
    <t>1 uM G1S1 2X ON</t>
  </si>
  <si>
    <t>A1</t>
  </si>
  <si>
    <t>1 uM Junk Template</t>
  </si>
  <si>
    <t>0 nM Junk Temp</t>
  </si>
  <si>
    <t>10 nM Junk Temp</t>
  </si>
  <si>
    <t>20 nM Junk Temp</t>
  </si>
  <si>
    <t>40 nM Junk Temp</t>
  </si>
  <si>
    <t>80 nM Junk Temp</t>
  </si>
  <si>
    <t>160 nM Junk Temp</t>
  </si>
  <si>
    <t>320 nM Junk Temp</t>
  </si>
  <si>
    <t>640 nM Junk Temp</t>
  </si>
  <si>
    <t>1280 nM Junk Temp</t>
  </si>
  <si>
    <t>100 nM Junk Template</t>
  </si>
  <si>
    <t>T7 RNAP (50 U/uL)</t>
  </si>
  <si>
    <t>J2</t>
  </si>
  <si>
    <t>J3</t>
  </si>
  <si>
    <t>J4</t>
  </si>
  <si>
    <t>K2</t>
  </si>
  <si>
    <t>K3</t>
  </si>
  <si>
    <t>K4</t>
  </si>
  <si>
    <t>L2</t>
  </si>
  <si>
    <t>L3</t>
  </si>
  <si>
    <t>L4</t>
  </si>
  <si>
    <t>M2</t>
  </si>
  <si>
    <t>M3</t>
  </si>
  <si>
    <t>M4</t>
  </si>
  <si>
    <t>N2</t>
  </si>
  <si>
    <t>N3</t>
  </si>
  <si>
    <t>N4</t>
  </si>
  <si>
    <t>O2</t>
  </si>
  <si>
    <t>O3</t>
  </si>
  <si>
    <t>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</si>
</sst>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A54" zoomScale="80" zoomScaleNormal="80" workbookViewId="0">
      <selection activeCell="E71" sqref="E71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0.7773437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4">
        <v>45166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7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3" t="s">
        <v>21</v>
      </c>
      <c r="C6" s="11" t="s">
        <v>12</v>
      </c>
      <c r="F6" s="17"/>
      <c r="G6" s="2"/>
      <c r="H6" s="26" t="s">
        <v>33</v>
      </c>
      <c r="I6" s="11"/>
      <c r="J6" s="8"/>
      <c r="K6" s="8"/>
      <c r="L6" s="14"/>
      <c r="N6" s="2"/>
      <c r="O6" s="26" t="s">
        <v>33</v>
      </c>
      <c r="P6" s="11"/>
      <c r="Q6" s="8"/>
      <c r="R6" s="8"/>
      <c r="S6" s="14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26" t="s">
        <v>24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34</v>
      </c>
      <c r="K7" s="8">
        <f ca="1">J7*OFFSET(K7, _xlfn.XLOOKUP("Milli Q H2O",H7:H13, Offset!$A$1:$A$7)+1,0)/I7</f>
        <v>34</v>
      </c>
      <c r="L7" s="17" t="s">
        <v>16</v>
      </c>
      <c r="M7" s="27" t="s">
        <v>44</v>
      </c>
      <c r="N7" s="2"/>
      <c r="O7" s="12" t="s">
        <v>13</v>
      </c>
      <c r="P7" s="8">
        <v>40</v>
      </c>
      <c r="Q7" s="8">
        <v>34</v>
      </c>
      <c r="R7" s="8">
        <f ca="1">Q7*OFFSET(R7, _xlfn.XLOOKUP("Milli Q H2O",O7:O13, Offset!$A$1:$A$7)+1,0)/P7</f>
        <v>34</v>
      </c>
      <c r="S7" s="17" t="s">
        <v>16</v>
      </c>
      <c r="T7" s="27" t="s">
        <v>53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6" t="s">
        <v>25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31" t="s">
        <v>42</v>
      </c>
      <c r="I8" s="8">
        <v>0.1</v>
      </c>
      <c r="J8" s="8">
        <v>0</v>
      </c>
      <c r="K8" s="8">
        <f ca="1">J8*OFFSET(K8, _xlfn.XLOOKUP("Milli Q H2O",H8:H14, Offset!$A$1:$A$7)+1,0)/I8</f>
        <v>0</v>
      </c>
      <c r="L8" s="17"/>
      <c r="N8" s="2"/>
      <c r="O8" s="31" t="s">
        <v>42</v>
      </c>
      <c r="P8" s="8">
        <v>0.1</v>
      </c>
      <c r="Q8" s="8">
        <v>0</v>
      </c>
      <c r="R8" s="8">
        <f ca="1">Q8*OFFSET(R8, _xlfn.XLOOKUP("Milli Q H2O",O8:O14, Offset!$A$1:$A$7)+1,0)/P8</f>
        <v>0</v>
      </c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21" t="s">
        <v>19</v>
      </c>
      <c r="N9" s="2"/>
      <c r="O9" s="32" t="s">
        <v>43</v>
      </c>
      <c r="P9" s="8">
        <v>50</v>
      </c>
      <c r="Q9" s="8">
        <v>1</v>
      </c>
      <c r="R9" s="8">
        <f ca="1">Q9*OFFSET(R9, _xlfn.XLOOKUP("Milli Q H2O",O9:O15, Offset!$A$1:$A$7)+1,0)/P9</f>
        <v>0.8</v>
      </c>
      <c r="S9" s="21" t="s">
        <v>19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5.2000000000000028</v>
      </c>
      <c r="L10" s="18"/>
      <c r="N10" s="2"/>
      <c r="O10" s="13" t="s">
        <v>7</v>
      </c>
      <c r="P10" s="10"/>
      <c r="Q10" s="10"/>
      <c r="R10" s="8">
        <f ca="1">R12-SUM(R4:R9)</f>
        <v>5.2000000000000028</v>
      </c>
      <c r="S10" s="18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9"/>
      <c r="S13" s="14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8" t="s">
        <v>29</v>
      </c>
      <c r="C16" s="11" t="s">
        <v>12</v>
      </c>
      <c r="G16" s="2"/>
      <c r="H16" s="26" t="s">
        <v>34</v>
      </c>
      <c r="I16" s="11"/>
      <c r="J16" s="8"/>
      <c r="K16" s="8"/>
      <c r="L16" s="14"/>
      <c r="N16" s="2"/>
      <c r="O16" s="26" t="s">
        <v>34</v>
      </c>
      <c r="P16" s="11"/>
      <c r="Q16" s="8"/>
      <c r="R16" s="8"/>
      <c r="S16" s="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6" t="s">
        <v>27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34</v>
      </c>
      <c r="K17" s="8">
        <f ca="1">J17*OFFSET(K17, _xlfn.XLOOKUP("Milli Q H2O",H17:H23, Offset!$A$1:$A$7)+1,0)/I17</f>
        <v>34</v>
      </c>
      <c r="L17" s="17" t="s">
        <v>16</v>
      </c>
      <c r="M17" s="27" t="s">
        <v>45</v>
      </c>
      <c r="N17" s="2"/>
      <c r="O17" s="12" t="s">
        <v>13</v>
      </c>
      <c r="P17" s="8">
        <v>40</v>
      </c>
      <c r="Q17" s="8">
        <v>34</v>
      </c>
      <c r="R17" s="8">
        <f ca="1">Q17*OFFSET(R17, _xlfn.XLOOKUP("Milli Q H2O",O17:O23, Offset!$A$1:$A$7)+1,0)/P17</f>
        <v>34</v>
      </c>
      <c r="S17" s="17" t="s">
        <v>16</v>
      </c>
      <c r="T17" s="27" t="s">
        <v>54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6" t="s">
        <v>26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31" t="s">
        <v>42</v>
      </c>
      <c r="I18" s="8">
        <v>0.1</v>
      </c>
      <c r="J18" s="8">
        <v>0.01</v>
      </c>
      <c r="K18" s="8">
        <f ca="1">J18*OFFSET(K18, _xlfn.XLOOKUP("Milli Q H2O",H18:H24, Offset!$A$1:$A$7)+1,0)/I18</f>
        <v>4</v>
      </c>
      <c r="L18" s="17"/>
      <c r="N18" s="2"/>
      <c r="O18" s="31" t="s">
        <v>42</v>
      </c>
      <c r="P18" s="8">
        <v>0.1</v>
      </c>
      <c r="Q18" s="8">
        <v>0.01</v>
      </c>
      <c r="R18" s="8">
        <f ca="1">Q18*OFFSET(R18, _xlfn.XLOOKUP("Milli Q H2O",O18:O24, Offset!$A$1:$A$7)+1,0)/P18</f>
        <v>4</v>
      </c>
      <c r="S18" s="17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21" t="s">
        <v>19</v>
      </c>
      <c r="M19" s="25"/>
      <c r="N19" s="2"/>
      <c r="O19" s="32" t="s">
        <v>43</v>
      </c>
      <c r="P19" s="8">
        <v>50</v>
      </c>
      <c r="Q19" s="8">
        <v>1</v>
      </c>
      <c r="R19" s="8">
        <f ca="1">Q19*OFFSET(R19, _xlfn.XLOOKUP("Milli Q H2O",O19:O25, Offset!$A$1:$A$7)+1,0)/P19</f>
        <v>0.8</v>
      </c>
      <c r="S19" s="21" t="s">
        <v>19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1.2000000000000028</v>
      </c>
      <c r="L20" s="18"/>
      <c r="N20" s="2"/>
      <c r="O20" s="13" t="s">
        <v>7</v>
      </c>
      <c r="P20" s="10"/>
      <c r="Q20" s="10"/>
      <c r="R20" s="8">
        <f ca="1">R22-SUM(R14:R19)</f>
        <v>1.2000000000000028</v>
      </c>
      <c r="S20" s="1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9"/>
      <c r="S23" s="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30" t="s">
        <v>32</v>
      </c>
      <c r="C26" s="11"/>
      <c r="F26" s="2"/>
      <c r="G26" s="2"/>
      <c r="H26" s="26" t="s">
        <v>35</v>
      </c>
      <c r="I26" s="11"/>
      <c r="J26" s="8"/>
      <c r="K26" s="8"/>
      <c r="L26" s="14"/>
      <c r="N26" s="2"/>
      <c r="O26" s="26" t="s">
        <v>35</v>
      </c>
      <c r="P26" s="11"/>
      <c r="Q26" s="8"/>
      <c r="R26" s="8"/>
      <c r="S26" s="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8" t="s">
        <v>29</v>
      </c>
      <c r="C27" s="8">
        <v>10</v>
      </c>
      <c r="D27" s="8">
        <v>1</v>
      </c>
      <c r="E27" s="8">
        <f ca="1">D27*OFFSET(E27, _xlfn.XLOOKUP("Milli Q H2O",B28:B33, Offset!$A$1:$A$6)+2,0)/C27</f>
        <v>1.8</v>
      </c>
      <c r="G27" s="2"/>
      <c r="H27" s="12" t="s">
        <v>13</v>
      </c>
      <c r="I27" s="8">
        <v>40</v>
      </c>
      <c r="J27" s="8">
        <v>34</v>
      </c>
      <c r="K27" s="8">
        <f ca="1">J27*OFFSET(K27, _xlfn.XLOOKUP("Milli Q H2O",H27:H33, Offset!$A$1:$A$7)+1,0)/I27</f>
        <v>34</v>
      </c>
      <c r="L27" s="17" t="s">
        <v>16</v>
      </c>
      <c r="M27" s="27" t="s">
        <v>46</v>
      </c>
      <c r="N27" s="2"/>
      <c r="O27" s="12" t="s">
        <v>13</v>
      </c>
      <c r="P27" s="8">
        <v>40</v>
      </c>
      <c r="Q27" s="8">
        <v>34</v>
      </c>
      <c r="R27" s="8">
        <f ca="1">Q27*OFFSET(R27, _xlfn.XLOOKUP("Milli Q H2O",O27:O33, Offset!$A$1:$A$7)+1,0)/P27</f>
        <v>34</v>
      </c>
      <c r="S27" s="17" t="s">
        <v>16</v>
      </c>
      <c r="T27" s="27" t="s">
        <v>55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7" t="s">
        <v>7</v>
      </c>
      <c r="C28" s="10"/>
      <c r="D28" s="10"/>
      <c r="E28" s="8">
        <f ca="1">E30-SUM(E23:E27)</f>
        <v>16.2</v>
      </c>
      <c r="G28" s="2"/>
      <c r="H28" s="30" t="s">
        <v>32</v>
      </c>
      <c r="I28" s="8">
        <v>1</v>
      </c>
      <c r="J28" s="8">
        <v>0.02</v>
      </c>
      <c r="K28" s="8">
        <f ca="1">J28*OFFSET(K28, _xlfn.XLOOKUP("Milli Q H2O",H28:H34, Offset!$A$1:$A$7)+1,0)/I28</f>
        <v>0.8</v>
      </c>
      <c r="L28" s="17"/>
      <c r="N28" s="2"/>
      <c r="O28" s="30" t="s">
        <v>32</v>
      </c>
      <c r="P28" s="8">
        <v>1</v>
      </c>
      <c r="Q28" s="8">
        <v>0.02</v>
      </c>
      <c r="R28" s="8">
        <f ca="1">Q28*OFFSET(R28, _xlfn.XLOOKUP("Milli Q H2O",O28:O34, Offset!$A$1:$A$7)+1,0)/P28</f>
        <v>0.8</v>
      </c>
      <c r="S28" s="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7"/>
      <c r="C29" s="10"/>
      <c r="D29" s="10"/>
      <c r="E29" s="8" t="s">
        <v>3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21" t="s">
        <v>19</v>
      </c>
      <c r="N29" s="2"/>
      <c r="O29" s="32" t="s">
        <v>43</v>
      </c>
      <c r="P29" s="8">
        <v>50</v>
      </c>
      <c r="Q29" s="8">
        <v>1</v>
      </c>
      <c r="R29" s="8">
        <f ca="1">Q29*OFFSET(R29, _xlfn.XLOOKUP("Milli Q H2O",O29:O35, Offset!$A$1:$A$7)+1,0)/P29</f>
        <v>0.8</v>
      </c>
      <c r="S29" s="21" t="s">
        <v>19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/>
      <c r="C30" s="10"/>
      <c r="D30" s="10"/>
      <c r="E30" s="8">
        <v>18</v>
      </c>
      <c r="F30" s="2"/>
      <c r="G30" s="2"/>
      <c r="H30" s="13" t="s">
        <v>7</v>
      </c>
      <c r="I30" s="10"/>
      <c r="J30" s="10"/>
      <c r="K30" s="8">
        <f ca="1">K32-SUM(K24:K29)</f>
        <v>4.4000000000000057</v>
      </c>
      <c r="L30" s="18"/>
      <c r="N30" s="2"/>
      <c r="O30" s="13" t="s">
        <v>7</v>
      </c>
      <c r="P30" s="10"/>
      <c r="Q30" s="10"/>
      <c r="R30" s="8">
        <f ca="1">R32-SUM(R24:R29)</f>
        <v>4.4000000000000057</v>
      </c>
      <c r="S30" s="18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/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G33" s="2"/>
      <c r="L33" s="14"/>
      <c r="N33" s="2"/>
      <c r="O33" s="9"/>
      <c r="S33" s="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5.75" x14ac:dyDescent="0.25">
      <c r="A34" s="2"/>
      <c r="B34" s="31" t="s">
        <v>42</v>
      </c>
      <c r="C34" s="11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B35" s="30" t="s">
        <v>32</v>
      </c>
      <c r="C35" s="8">
        <v>1</v>
      </c>
      <c r="D35" s="8">
        <v>0.1</v>
      </c>
      <c r="E35" s="8">
        <f ca="1">D35*OFFSET(E35, _xlfn.XLOOKUP("Milli Q H2O",B36:B41, Offset!$A$1:$A$6)+2,0)/C35</f>
        <v>1</v>
      </c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B36" s="7" t="s">
        <v>7</v>
      </c>
      <c r="C36" s="10"/>
      <c r="D36" s="10"/>
      <c r="E36" s="8">
        <f ca="1">E38-SUM(E31:E35)</f>
        <v>9</v>
      </c>
      <c r="G36" s="2"/>
      <c r="H36" s="26" t="s">
        <v>36</v>
      </c>
      <c r="I36" s="11"/>
      <c r="J36" s="8"/>
      <c r="K36" s="8"/>
      <c r="L36" s="14"/>
      <c r="N36" s="2"/>
      <c r="O36" s="26" t="s">
        <v>36</v>
      </c>
      <c r="P36" s="11"/>
      <c r="Q36" s="8"/>
      <c r="R36" s="8"/>
      <c r="S36" s="14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2"/>
      <c r="B37" s="7"/>
      <c r="C37" s="10"/>
      <c r="D37" s="10"/>
      <c r="E37" s="8" t="s">
        <v>3</v>
      </c>
      <c r="G37" s="2"/>
      <c r="H37" s="12" t="s">
        <v>13</v>
      </c>
      <c r="I37" s="8">
        <v>40</v>
      </c>
      <c r="J37" s="8">
        <v>34</v>
      </c>
      <c r="K37" s="8">
        <f ca="1">J37*OFFSET(K37, _xlfn.XLOOKUP("Milli Q H2O",H37:H43, Offset!$A$1:$A$7)+1,0)/I37</f>
        <v>34</v>
      </c>
      <c r="L37" s="17" t="s">
        <v>16</v>
      </c>
      <c r="M37" s="27" t="s">
        <v>47</v>
      </c>
      <c r="N37" s="2"/>
      <c r="O37" s="12" t="s">
        <v>13</v>
      </c>
      <c r="P37" s="8">
        <v>40</v>
      </c>
      <c r="Q37" s="8">
        <v>34</v>
      </c>
      <c r="R37" s="8">
        <f ca="1">Q37*OFFSET(R37, _xlfn.XLOOKUP("Milli Q H2O",O37:O43, Offset!$A$1:$A$7)+1,0)/P37</f>
        <v>34</v>
      </c>
      <c r="S37" s="17" t="s">
        <v>16</v>
      </c>
      <c r="T37" s="27" t="s">
        <v>56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7"/>
      <c r="C38" s="10"/>
      <c r="D38" s="10"/>
      <c r="E38" s="8">
        <v>10</v>
      </c>
      <c r="G38" s="2"/>
      <c r="H38" s="30" t="s">
        <v>32</v>
      </c>
      <c r="I38" s="8">
        <v>1</v>
      </c>
      <c r="J38" s="8">
        <v>0.04</v>
      </c>
      <c r="K38" s="8">
        <f ca="1">J38*OFFSET(K38, _xlfn.XLOOKUP("Milli Q H2O",H38:H44, Offset!$A$1:$A$7)+1,0)/I38</f>
        <v>1.6</v>
      </c>
      <c r="L38" s="17"/>
      <c r="N38" s="2"/>
      <c r="O38" s="30" t="s">
        <v>32</v>
      </c>
      <c r="P38" s="8">
        <v>1</v>
      </c>
      <c r="Q38" s="8">
        <v>0.04</v>
      </c>
      <c r="R38" s="8">
        <f ca="1">Q38*OFFSET(R38, _xlfn.XLOOKUP("Milli Q H2O",O38:O44, Offset!$A$1:$A$7)+1,0)/P38</f>
        <v>1.6</v>
      </c>
      <c r="S38" s="1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7"/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21" t="s">
        <v>19</v>
      </c>
      <c r="N39" s="2"/>
      <c r="O39" s="32" t="s">
        <v>43</v>
      </c>
      <c r="P39" s="8">
        <v>50</v>
      </c>
      <c r="Q39" s="8">
        <v>1</v>
      </c>
      <c r="R39" s="8">
        <f ca="1">Q39*OFFSET(R39, _xlfn.XLOOKUP("Milli Q H2O",O39:O45, Offset!$A$1:$A$7)+1,0)/P39</f>
        <v>0.8</v>
      </c>
      <c r="S39" s="21" t="s">
        <v>19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/>
      <c r="G40" s="2"/>
      <c r="H40" s="13" t="s">
        <v>7</v>
      </c>
      <c r="I40" s="10"/>
      <c r="J40" s="10"/>
      <c r="K40" s="8">
        <f ca="1">K42-SUM(K34:K39)</f>
        <v>3.6000000000000014</v>
      </c>
      <c r="L40" s="18"/>
      <c r="N40" s="2"/>
      <c r="O40" s="13" t="s">
        <v>7</v>
      </c>
      <c r="P40" s="10"/>
      <c r="Q40" s="10"/>
      <c r="R40" s="8">
        <f ca="1">R42-SUM(R34:R39)</f>
        <v>3.6000000000000014</v>
      </c>
      <c r="S40" s="18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ht="15.75" x14ac:dyDescent="0.25">
      <c r="A42" s="2"/>
      <c r="B42" s="29" t="s">
        <v>30</v>
      </c>
      <c r="C42" s="11" t="s">
        <v>12</v>
      </c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26" t="s">
        <v>22</v>
      </c>
      <c r="C43" s="8">
        <v>83</v>
      </c>
      <c r="D43" s="8">
        <v>1</v>
      </c>
      <c r="E43" s="8">
        <f ca="1">D43*OFFSET(E43, _xlfn.XLOOKUP("Milli Q H2O",B44:B49, Offset!$A$1:$A$6)+2,0)/C43</f>
        <v>0.60240963855421692</v>
      </c>
      <c r="F43" s="2"/>
      <c r="G43" s="2"/>
      <c r="L43" s="14"/>
      <c r="M43" s="25"/>
      <c r="N43" s="2"/>
      <c r="O43" s="9"/>
      <c r="S43" s="14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B44" s="26" t="s">
        <v>23</v>
      </c>
      <c r="C44" s="8">
        <v>88.3</v>
      </c>
      <c r="D44" s="8">
        <v>1</v>
      </c>
      <c r="E44" s="8">
        <f ca="1">D44*OFFSET(E44, _xlfn.XLOOKUP("Milli Q H2O",B45:B50, Offset!$A$1:$A$6)+2,0)/C44</f>
        <v>0.56625141562853909</v>
      </c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B45" s="26" t="s">
        <v>31</v>
      </c>
      <c r="C45" s="8">
        <v>87.1</v>
      </c>
      <c r="D45" s="8">
        <v>2</v>
      </c>
      <c r="E45" s="8">
        <f ca="1">D45*OFFSET(E45, _xlfn.XLOOKUP("Milli Q H2O",B46:B51, Offset!$A$1:$A$6)+2,0)/C45</f>
        <v>1.1481056257175661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B46" s="7" t="s">
        <v>11</v>
      </c>
      <c r="C46" s="8">
        <v>10</v>
      </c>
      <c r="D46" s="8">
        <v>1</v>
      </c>
      <c r="E46" s="8">
        <f ca="1">D46*OFFSET(E46, _xlfn.XLOOKUP("Milli Q H2O",B47:B52, Offset!$A$1:$A$6)+2,0)/C46</f>
        <v>5</v>
      </c>
      <c r="F46" s="2"/>
      <c r="G46" s="2"/>
      <c r="H46" s="26" t="s">
        <v>37</v>
      </c>
      <c r="I46" s="11"/>
      <c r="J46" s="8"/>
      <c r="K46" s="8"/>
      <c r="L46" s="14"/>
      <c r="N46" s="2"/>
      <c r="O46" s="26" t="s">
        <v>37</v>
      </c>
      <c r="P46" s="11"/>
      <c r="Q46" s="8"/>
      <c r="R46" s="8"/>
      <c r="S46" s="14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B47" s="7" t="s">
        <v>7</v>
      </c>
      <c r="C47" s="10"/>
      <c r="D47" s="10"/>
      <c r="E47" s="8">
        <f ca="1">E49-SUM(E42:E46)</f>
        <v>42.683233320099674</v>
      </c>
      <c r="F47" s="2"/>
      <c r="G47" s="2"/>
      <c r="H47" s="12" t="s">
        <v>13</v>
      </c>
      <c r="I47" s="8">
        <v>40</v>
      </c>
      <c r="J47" s="8">
        <v>34</v>
      </c>
      <c r="K47" s="8">
        <f ca="1">J47*OFFSET(K47, _xlfn.XLOOKUP("Milli Q H2O",H47:H53, Offset!$A$1:$A$7)+1,0)/I47</f>
        <v>34</v>
      </c>
      <c r="L47" s="17" t="s">
        <v>16</v>
      </c>
      <c r="M47" s="27" t="s">
        <v>48</v>
      </c>
      <c r="N47" s="2"/>
      <c r="O47" s="12" t="s">
        <v>13</v>
      </c>
      <c r="P47" s="8">
        <v>40</v>
      </c>
      <c r="Q47" s="8">
        <v>34</v>
      </c>
      <c r="R47" s="8">
        <f ca="1">Q47*OFFSET(R47, _xlfn.XLOOKUP("Milli Q H2O",O47:O53, Offset!$A$1:$A$7)+1,0)/P47</f>
        <v>34</v>
      </c>
      <c r="S47" s="17" t="s">
        <v>16</v>
      </c>
      <c r="T47" s="27" t="s">
        <v>57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25">
      <c r="A48" s="2"/>
      <c r="B48" s="7"/>
      <c r="C48" s="10"/>
      <c r="D48" s="10"/>
      <c r="E48" s="8" t="s">
        <v>3</v>
      </c>
      <c r="F48" s="2"/>
      <c r="G48" s="2"/>
      <c r="H48" s="30" t="s">
        <v>32</v>
      </c>
      <c r="I48" s="8">
        <v>1</v>
      </c>
      <c r="J48" s="8">
        <v>0.08</v>
      </c>
      <c r="K48" s="8">
        <f ca="1">J48*OFFSET(K48, _xlfn.XLOOKUP("Milli Q H2O",H48:H54, Offset!$A$1:$A$7)+1,0)/I48</f>
        <v>3.2</v>
      </c>
      <c r="L48" s="17"/>
      <c r="N48" s="2"/>
      <c r="O48" s="30" t="s">
        <v>32</v>
      </c>
      <c r="P48" s="8">
        <v>1</v>
      </c>
      <c r="Q48" s="8">
        <v>0.08</v>
      </c>
      <c r="R48" s="8">
        <f ca="1">Q48*OFFSET(R48, _xlfn.XLOOKUP("Milli Q H2O",O48:O54, Offset!$A$1:$A$7)+1,0)/P48</f>
        <v>3.2</v>
      </c>
      <c r="S48" s="1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7"/>
      <c r="C49" s="10"/>
      <c r="D49" s="10"/>
      <c r="E49" s="8">
        <v>50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21" t="s">
        <v>19</v>
      </c>
      <c r="N49" s="2"/>
      <c r="O49" s="32" t="s">
        <v>43</v>
      </c>
      <c r="P49" s="8">
        <v>50</v>
      </c>
      <c r="Q49" s="8">
        <v>1</v>
      </c>
      <c r="R49" s="8">
        <f ca="1">Q49*OFFSET(R49, _xlfn.XLOOKUP("Milli Q H2O",O49:O55, Offset!$A$1:$A$7)+1,0)/P49</f>
        <v>0.8</v>
      </c>
      <c r="S49" s="21" t="s">
        <v>19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2</v>
      </c>
      <c r="L50" s="18"/>
      <c r="N50" s="2"/>
      <c r="O50" s="13" t="s">
        <v>7</v>
      </c>
      <c r="P50" s="10"/>
      <c r="Q50" s="10"/>
      <c r="R50" s="8">
        <f ca="1">R52-SUM(R44:R49)</f>
        <v>2</v>
      </c>
      <c r="S50" s="18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25">
      <c r="A53" s="2"/>
      <c r="B53" s="20" t="s">
        <v>18</v>
      </c>
      <c r="F53" s="2"/>
      <c r="G53" s="2"/>
      <c r="L53" s="14"/>
      <c r="N53" s="2"/>
      <c r="O53" s="9"/>
      <c r="S53" s="14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19" t="s">
        <v>17</v>
      </c>
      <c r="C54" s="8">
        <v>5</v>
      </c>
      <c r="D54" s="8">
        <v>0.5</v>
      </c>
      <c r="E54" s="8">
        <f ca="1">D54*OFFSET(E54, _xlfn.XLOOKUP("Milli Q H2O",B55:B60, Offset!$A$1:$A$6)+2,0)/C54</f>
        <v>1</v>
      </c>
      <c r="F54" s="2"/>
      <c r="G54" s="2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7" t="s">
        <v>7</v>
      </c>
      <c r="C55" s="10"/>
      <c r="D55" s="10"/>
      <c r="E55" s="8">
        <f ca="1">E57-SUM(E52:E54)</f>
        <v>9</v>
      </c>
      <c r="F55" s="2"/>
      <c r="G55" s="2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7"/>
      <c r="C56" s="10"/>
      <c r="D56" s="10"/>
      <c r="E56" s="8" t="s">
        <v>3</v>
      </c>
      <c r="F56" s="2"/>
      <c r="G56" s="2"/>
      <c r="H56" s="26" t="s">
        <v>38</v>
      </c>
      <c r="I56" s="11"/>
      <c r="J56" s="8"/>
      <c r="K56" s="8"/>
      <c r="L56" s="14"/>
      <c r="N56" s="2"/>
      <c r="O56" s="26" t="s">
        <v>38</v>
      </c>
      <c r="P56" s="11"/>
      <c r="Q56" s="8"/>
      <c r="R56" s="8"/>
      <c r="S56" s="14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/>
      <c r="C57" s="10"/>
      <c r="D57" s="10"/>
      <c r="E57" s="8">
        <v>10</v>
      </c>
      <c r="F57" s="2"/>
      <c r="G57" s="2"/>
      <c r="H57" s="12" t="s">
        <v>13</v>
      </c>
      <c r="I57" s="8">
        <v>40</v>
      </c>
      <c r="J57" s="8">
        <v>34</v>
      </c>
      <c r="K57" s="8">
        <f ca="1">J57*OFFSET(K57, _xlfn.XLOOKUP("Milli Q H2O",H57:H63, Offset!$A$1:$A$7)+1,0)/I57</f>
        <v>34</v>
      </c>
      <c r="L57" s="17" t="s">
        <v>16</v>
      </c>
      <c r="M57" s="27" t="s">
        <v>49</v>
      </c>
      <c r="N57" s="2"/>
      <c r="O57" s="12" t="s">
        <v>13</v>
      </c>
      <c r="P57" s="8">
        <v>40</v>
      </c>
      <c r="Q57" s="8">
        <v>34</v>
      </c>
      <c r="R57" s="8">
        <f ca="1">Q57*OFFSET(R57, _xlfn.XLOOKUP("Milli Q H2O",O57:O63, Offset!$A$1:$A$7)+1,0)/P57</f>
        <v>34</v>
      </c>
      <c r="S57" s="17" t="s">
        <v>16</v>
      </c>
      <c r="T57" s="27" t="s">
        <v>58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B58" s="7"/>
      <c r="F58" s="2"/>
      <c r="G58" s="2"/>
      <c r="H58" s="28" t="s">
        <v>29</v>
      </c>
      <c r="I58" s="8">
        <v>10</v>
      </c>
      <c r="J58" s="8">
        <v>0.16</v>
      </c>
      <c r="K58" s="8">
        <f ca="1">J58*OFFSET(K58, _xlfn.XLOOKUP("Milli Q H2O",H58:H64, Offset!$A$1:$A$7)+1,0)/I58</f>
        <v>0.64</v>
      </c>
      <c r="L58" s="17"/>
      <c r="N58" s="2"/>
      <c r="O58" s="28" t="s">
        <v>29</v>
      </c>
      <c r="P58" s="8">
        <v>10</v>
      </c>
      <c r="Q58" s="8">
        <v>0.16</v>
      </c>
      <c r="R58" s="8">
        <f ca="1">Q58*OFFSET(R58, _xlfn.XLOOKUP("Milli Q H2O",O58:O64, Offset!$A$1:$A$7)+1,0)/P58</f>
        <v>0.64</v>
      </c>
      <c r="S58" s="1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25">
      <c r="A59" s="2"/>
      <c r="B59" s="7"/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21" t="s">
        <v>19</v>
      </c>
      <c r="N59" s="2"/>
      <c r="O59" s="32" t="s">
        <v>43</v>
      </c>
      <c r="P59" s="8">
        <v>50</v>
      </c>
      <c r="Q59" s="8">
        <v>1</v>
      </c>
      <c r="R59" s="8">
        <f ca="1">Q59*OFFSET(R59, _xlfn.XLOOKUP("Milli Q H2O",O59:O65, Offset!$A$1:$A$7)+1,0)/P59</f>
        <v>0.8</v>
      </c>
      <c r="S59" s="21" t="s">
        <v>19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F60" s="2"/>
      <c r="G60" s="2"/>
      <c r="H60" s="13" t="s">
        <v>7</v>
      </c>
      <c r="I60" s="10"/>
      <c r="J60" s="10"/>
      <c r="K60" s="8">
        <f ca="1">K62-SUM(K54:K59)</f>
        <v>4.5600000000000023</v>
      </c>
      <c r="L60" s="18"/>
      <c r="N60" s="2"/>
      <c r="O60" s="13" t="s">
        <v>7</v>
      </c>
      <c r="P60" s="10"/>
      <c r="Q60" s="10"/>
      <c r="R60" s="8">
        <f ca="1">R62-SUM(R54:R59)</f>
        <v>4.5600000000000023</v>
      </c>
      <c r="S60" s="18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B61" s="32" t="s">
        <v>43</v>
      </c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16" t="s">
        <v>15</v>
      </c>
      <c r="C62" s="8">
        <v>200</v>
      </c>
      <c r="D62" s="8">
        <v>50</v>
      </c>
      <c r="E62" s="8">
        <f ca="1">D62*OFFSET(E62, _xlfn.XLOOKUP("Milli Q H2O",B63:B68, Offset!$A$1:$A$6)+2,0)/C62</f>
        <v>2.5</v>
      </c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B63" s="7" t="s">
        <v>7</v>
      </c>
      <c r="C63" s="10"/>
      <c r="D63" s="10"/>
      <c r="E63" s="8">
        <f ca="1">E65-SUM(E60:E62)</f>
        <v>7.5</v>
      </c>
      <c r="F63" s="2"/>
      <c r="G63" s="2"/>
      <c r="L63" s="14"/>
      <c r="N63" s="2"/>
      <c r="O63" s="9"/>
      <c r="S63" s="14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7"/>
      <c r="C64" s="10"/>
      <c r="D64" s="10"/>
      <c r="E64" s="8" t="s">
        <v>3</v>
      </c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7"/>
      <c r="C65" s="10"/>
      <c r="D65" s="10"/>
      <c r="E65" s="8">
        <v>10</v>
      </c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/>
      <c r="F66" s="2"/>
      <c r="G66" s="2"/>
      <c r="H66" s="26" t="s">
        <v>39</v>
      </c>
      <c r="I66" s="11"/>
      <c r="J66" s="8"/>
      <c r="K66" s="8"/>
      <c r="L66" s="14"/>
      <c r="N66" s="2"/>
      <c r="O66" s="26" t="s">
        <v>39</v>
      </c>
      <c r="P66" s="11"/>
      <c r="Q66" s="8"/>
      <c r="R66" s="8"/>
      <c r="S66" s="14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B67" s="7"/>
      <c r="F67" s="2"/>
      <c r="G67" s="2"/>
      <c r="H67" s="12" t="s">
        <v>13</v>
      </c>
      <c r="I67" s="8">
        <v>40</v>
      </c>
      <c r="J67" s="8">
        <v>34</v>
      </c>
      <c r="K67" s="8">
        <f ca="1">J67*OFFSET(K67, _xlfn.XLOOKUP("Milli Q H2O",H67:H73, Offset!$A$1:$A$7)+1,0)/I67</f>
        <v>34</v>
      </c>
      <c r="L67" s="17" t="s">
        <v>16</v>
      </c>
      <c r="M67" s="27" t="s">
        <v>50</v>
      </c>
      <c r="N67" s="2"/>
      <c r="O67" s="12" t="s">
        <v>13</v>
      </c>
      <c r="P67" s="8">
        <v>40</v>
      </c>
      <c r="Q67" s="8">
        <v>34</v>
      </c>
      <c r="R67" s="8">
        <f ca="1">Q67*OFFSET(R67, _xlfn.XLOOKUP("Milli Q H2O",O67:O73, Offset!$A$1:$A$7)+1,0)/P67</f>
        <v>34</v>
      </c>
      <c r="S67" s="17" t="s">
        <v>16</v>
      </c>
      <c r="T67" s="27" t="s">
        <v>59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F68" s="2"/>
      <c r="G68" s="2"/>
      <c r="H68" s="28" t="s">
        <v>29</v>
      </c>
      <c r="I68" s="8">
        <v>10</v>
      </c>
      <c r="J68" s="8">
        <v>0.32</v>
      </c>
      <c r="K68" s="8">
        <f ca="1">J68*OFFSET(K68, _xlfn.XLOOKUP("Milli Q H2O",H68:H74, Offset!$A$1:$A$7)+1,0)/I68</f>
        <v>1.28</v>
      </c>
      <c r="L68" s="17"/>
      <c r="N68" s="2"/>
      <c r="O68" s="28" t="s">
        <v>29</v>
      </c>
      <c r="P68" s="8">
        <v>10</v>
      </c>
      <c r="Q68" s="8">
        <v>0.32</v>
      </c>
      <c r="R68" s="8">
        <f ca="1">Q68*OFFSET(R68, _xlfn.XLOOKUP("Milli Q H2O",O68:O74, Offset!$A$1:$A$7)+1,0)/P68</f>
        <v>1.28</v>
      </c>
      <c r="S68" s="17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B69" s="12" t="s">
        <v>13</v>
      </c>
      <c r="F69" s="2"/>
      <c r="G69" s="2"/>
      <c r="H69" s="16" t="s">
        <v>15</v>
      </c>
      <c r="I69" s="8">
        <v>200</v>
      </c>
      <c r="J69" s="8">
        <v>4</v>
      </c>
      <c r="K69" s="8">
        <f ca="1">J69*OFFSET(K69, _xlfn.XLOOKUP("Milli Q H2O",H69:H75, Offset!$A$1:$A$7)+1,0)/I69</f>
        <v>0.8</v>
      </c>
      <c r="L69" s="21" t="s">
        <v>19</v>
      </c>
      <c r="N69" s="2"/>
      <c r="O69" s="32" t="s">
        <v>43</v>
      </c>
      <c r="P69" s="8">
        <v>50</v>
      </c>
      <c r="Q69" s="8">
        <v>1</v>
      </c>
      <c r="R69" s="8">
        <f ca="1">Q69*OFFSET(R69, _xlfn.XLOOKUP("Milli Q H2O",O69:O75, Offset!$A$1:$A$7)+1,0)/P69</f>
        <v>0.8</v>
      </c>
      <c r="S69" s="21" t="s">
        <v>19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25">
      <c r="A70" s="2"/>
      <c r="B70" s="23" t="s">
        <v>21</v>
      </c>
      <c r="C70" s="8">
        <v>20</v>
      </c>
      <c r="D70" s="8">
        <v>0.5</v>
      </c>
      <c r="E70" s="8">
        <f ca="1">D70*OFFSET(E70, _xlfn.XLOOKUP("Milli Q H2O",B71:B77, Offset!$A$1:$A$7)+2,0)/C70*OFFSET(D70, _xlfn.XLOOKUP("Milli Q H2O",B71:B77, Offset!$A$1:$A$7)+2,0)/OFFSET(C70, _xlfn.XLOOKUP("Milli Q H2O",B71:B77, Offset!$A$1:$A$7)+2,0)</f>
        <v>18.5</v>
      </c>
      <c r="F70" s="2"/>
      <c r="G70" s="2"/>
      <c r="H70" s="13" t="s">
        <v>7</v>
      </c>
      <c r="I70" s="10"/>
      <c r="J70" s="10"/>
      <c r="K70" s="8">
        <f ca="1">K72-SUM(K64:K69)</f>
        <v>3.9200000000000017</v>
      </c>
      <c r="L70" s="18"/>
      <c r="N70" s="2"/>
      <c r="O70" s="13" t="s">
        <v>7</v>
      </c>
      <c r="P70" s="10"/>
      <c r="Q70" s="10"/>
      <c r="R70" s="8">
        <f ca="1">R72-SUM(R64:R69)</f>
        <v>3.9200000000000017</v>
      </c>
      <c r="S70" s="18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B71" s="29" t="s">
        <v>30</v>
      </c>
      <c r="C71" s="8">
        <v>1</v>
      </c>
      <c r="D71" s="8">
        <v>0.01</v>
      </c>
      <c r="E71" s="8">
        <f ca="1">D71*OFFSET(E71, _xlfn.XLOOKUP("Milli Q H2O",B72:B78, Offset!$A$1:$A$7)+2,0)/C71*OFFSET(D71, _xlfn.XLOOKUP("Milli Q H2O",B72:B78, Offset!$A$1:$A$7)+2,0)/OFFSET(C71, _xlfn.XLOOKUP("Milli Q H2O",B72:B78, Offset!$A$1:$A$7)+2,0)</f>
        <v>7.3999999999999995</v>
      </c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22" t="s">
        <v>20</v>
      </c>
      <c r="C72" s="8">
        <v>1000000</v>
      </c>
      <c r="D72" s="8">
        <v>9000</v>
      </c>
      <c r="E72" s="8">
        <f ca="1">D72*OFFSET(E72, _xlfn.XLOOKUP("Milli Q H2O",B73:B78, Offset!$A$1:$A$6)+2,0)/C72*OFFSET(D72, _xlfn.XLOOKUP("Milli Q H2O",B73:B78, Offset!$A$1:$A$6)+2,0)/OFFSET(C72, _xlfn.XLOOKUP("Milli Q H2O",B73:B78, Offset!$A$1:$A$6)+2,0)</f>
        <v>6.66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7" t="s">
        <v>10</v>
      </c>
      <c r="C73" s="8">
        <v>25000</v>
      </c>
      <c r="D73" s="8">
        <v>2000</v>
      </c>
      <c r="E73" s="8">
        <f ca="1">D73*OFFSET(E73, _xlfn.XLOOKUP("Milli Q H2O",B74:B79, Offset!$A$1:$A$6)+2,0)/C73*OFFSET(D73, _xlfn.XLOOKUP("Milli Q H2O",B74:B79, Offset!$A$1:$A$6)+2,0)/OFFSET(C73, _xlfn.XLOOKUP("Milli Q H2O",B74:B79, Offset!$A$1:$A$6)+2,0)</f>
        <v>59.199999999999996</v>
      </c>
      <c r="F73" s="2"/>
      <c r="G73" s="2"/>
      <c r="L73" s="14"/>
      <c r="N73" s="2"/>
      <c r="O73" s="9"/>
      <c r="S73" s="14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7" t="s">
        <v>11</v>
      </c>
      <c r="C74" s="8">
        <v>10</v>
      </c>
      <c r="D74" s="8">
        <v>1</v>
      </c>
      <c r="E74" s="8">
        <f ca="1">D74*OFFSET(E74, _xlfn.XLOOKUP("Milli Q H2O",B75:B80, Offset!$A$1:$A$6)+2,0)/C74*OFFSET(D74, _xlfn.XLOOKUP("Milli Q H2O",B75:B80, Offset!$A$1:$A$6)+2,0)/OFFSET(C74, _xlfn.XLOOKUP("Milli Q H2O",B75:B80, Offset!$A$1:$A$6)+2,0)</f>
        <v>74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16" t="s">
        <v>14</v>
      </c>
      <c r="C75" s="8">
        <v>0.1</v>
      </c>
      <c r="D75" s="8">
        <v>1.3500000000000001E-3</v>
      </c>
      <c r="E75" s="8">
        <f ca="1">D75*OFFSET(E75, _xlfn.XLOOKUP("Milli Q H2O",B76:B81, Offset!$A$1:$A$6)+2,0)/C75*OFFSET(D75, _xlfn.XLOOKUP("Milli Q H2O",B76:B81, Offset!$A$1:$A$6)+2,0)/OFFSET(C75, _xlfn.XLOOKUP("Milli Q H2O",B76:B81, Offset!$A$1:$A$6)+2,0)</f>
        <v>9.99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 t="s">
        <v>7</v>
      </c>
      <c r="C76" s="10"/>
      <c r="D76" s="10"/>
      <c r="E76" s="8">
        <f ca="1">E78-SUM(E69:E75)</f>
        <v>453.25</v>
      </c>
      <c r="F76" s="2"/>
      <c r="G76" s="2"/>
      <c r="H76" s="26" t="s">
        <v>40</v>
      </c>
      <c r="I76" s="11"/>
      <c r="J76" s="8"/>
      <c r="K76" s="8"/>
      <c r="L76" s="14"/>
      <c r="N76" s="2"/>
      <c r="O76" s="26" t="s">
        <v>40</v>
      </c>
      <c r="P76" s="11"/>
      <c r="Q76" s="8"/>
      <c r="R76" s="8"/>
      <c r="S76" s="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B77" s="7"/>
      <c r="C77" s="10" t="s">
        <v>8</v>
      </c>
      <c r="D77" s="10" t="s">
        <v>9</v>
      </c>
      <c r="E77" s="8" t="s">
        <v>3</v>
      </c>
      <c r="F77" s="2"/>
      <c r="G77" s="2"/>
      <c r="H77" s="12" t="s">
        <v>13</v>
      </c>
      <c r="I77" s="8">
        <v>40</v>
      </c>
      <c r="J77" s="8">
        <v>34</v>
      </c>
      <c r="K77" s="8">
        <f ca="1">J77*OFFSET(K77, _xlfn.XLOOKUP("Milli Q H2O",H77:H83, Offset!$A$1:$A$7)+1,0)/I77</f>
        <v>34</v>
      </c>
      <c r="L77" s="17" t="s">
        <v>16</v>
      </c>
      <c r="M77" s="27" t="s">
        <v>51</v>
      </c>
      <c r="N77" s="2"/>
      <c r="O77" s="12" t="s">
        <v>13</v>
      </c>
      <c r="P77" s="8">
        <v>40</v>
      </c>
      <c r="Q77" s="8">
        <v>34</v>
      </c>
      <c r="R77" s="8">
        <f ca="1">Q77*OFFSET(R77, _xlfn.XLOOKUP("Milli Q H2O",O77:O83, Offset!$A$1:$A$7)+1,0)/P77</f>
        <v>34</v>
      </c>
      <c r="S77" s="17" t="s">
        <v>16</v>
      </c>
      <c r="T77" s="27" t="s">
        <v>60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7"/>
      <c r="C78" s="10">
        <v>34</v>
      </c>
      <c r="D78" s="10">
        <v>40</v>
      </c>
      <c r="E78" s="8">
        <f>C78*18.5</f>
        <v>629</v>
      </c>
      <c r="F78" s="2"/>
      <c r="G78" s="2"/>
      <c r="H78" s="28" t="s">
        <v>29</v>
      </c>
      <c r="I78" s="8">
        <v>10</v>
      </c>
      <c r="J78" s="8">
        <v>0.64</v>
      </c>
      <c r="K78" s="8">
        <f ca="1">J78*OFFSET(K78, _xlfn.XLOOKUP("Milli Q H2O",H78:H84, Offset!$A$1:$A$7)+1,0)/I78</f>
        <v>2.56</v>
      </c>
      <c r="L78" s="17"/>
      <c r="N78" s="2"/>
      <c r="O78" s="28" t="s">
        <v>29</v>
      </c>
      <c r="P78" s="8">
        <v>10</v>
      </c>
      <c r="Q78" s="8">
        <v>0.64</v>
      </c>
      <c r="R78" s="8">
        <f ca="1">Q78*OFFSET(R78, _xlfn.XLOOKUP("Milli Q H2O",O78:O84, Offset!$A$1:$A$7)+1,0)/P78</f>
        <v>2.56</v>
      </c>
      <c r="S78" s="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B79" s="7"/>
      <c r="F79" s="2"/>
      <c r="G79" s="2"/>
      <c r="H79" s="16" t="s">
        <v>15</v>
      </c>
      <c r="I79" s="8">
        <v>200</v>
      </c>
      <c r="J79" s="8">
        <v>4</v>
      </c>
      <c r="K79" s="8">
        <f ca="1">J79*OFFSET(K79, _xlfn.XLOOKUP("Milli Q H2O",H79:H85, Offset!$A$1:$A$7)+1,0)/I79</f>
        <v>0.8</v>
      </c>
      <c r="L79" s="21" t="s">
        <v>19</v>
      </c>
      <c r="M79" s="25"/>
      <c r="N79" s="2"/>
      <c r="O79" s="32" t="s">
        <v>43</v>
      </c>
      <c r="P79" s="8">
        <v>50</v>
      </c>
      <c r="Q79" s="8">
        <v>1</v>
      </c>
      <c r="R79" s="8">
        <f ca="1">Q79*OFFSET(R79, _xlfn.XLOOKUP("Milli Q H2O",O79:O85, Offset!$A$1:$A$7)+1,0)/P79</f>
        <v>0.8</v>
      </c>
      <c r="S79" s="21" t="s">
        <v>19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B80" s="7"/>
      <c r="F80" s="2"/>
      <c r="G80" s="2"/>
      <c r="H80" s="13" t="s">
        <v>7</v>
      </c>
      <c r="I80" s="10"/>
      <c r="J80" s="10"/>
      <c r="K80" s="8">
        <f ca="1">K82-SUM(K74:K79)</f>
        <v>2.6400000000000006</v>
      </c>
      <c r="L80" s="18"/>
      <c r="N80" s="2"/>
      <c r="O80" s="13" t="s">
        <v>7</v>
      </c>
      <c r="P80" s="10"/>
      <c r="Q80" s="10"/>
      <c r="R80" s="8">
        <f ca="1">R82-SUM(R74:R79)</f>
        <v>2.6400000000000006</v>
      </c>
      <c r="S80" s="18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25">
      <c r="A81" s="2"/>
      <c r="B81" s="7"/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F83" s="2"/>
      <c r="G83" s="2"/>
      <c r="L83" s="14"/>
      <c r="N83" s="2"/>
      <c r="O83" s="9"/>
      <c r="S83" s="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7"/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B85" s="7"/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7"/>
      <c r="F86" s="2"/>
      <c r="G86" s="2"/>
      <c r="H86" s="26" t="s">
        <v>41</v>
      </c>
      <c r="I86" s="11"/>
      <c r="J86" s="8"/>
      <c r="K86" s="8"/>
      <c r="L86" s="14"/>
      <c r="N86" s="2"/>
      <c r="O86" s="26" t="s">
        <v>41</v>
      </c>
      <c r="P86" s="11"/>
      <c r="Q86" s="8"/>
      <c r="R86" s="8"/>
      <c r="S86" s="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7"/>
      <c r="F87" s="2"/>
      <c r="G87" s="2"/>
      <c r="H87" s="12" t="s">
        <v>13</v>
      </c>
      <c r="I87" s="8">
        <v>40</v>
      </c>
      <c r="J87" s="8">
        <v>34</v>
      </c>
      <c r="K87" s="8">
        <f ca="1">J87*OFFSET(K87, _xlfn.XLOOKUP("Milli Q H2O",H87:H93, Offset!$A$1:$A$7)+1,0)/I87</f>
        <v>34</v>
      </c>
      <c r="L87" s="17" t="s">
        <v>16</v>
      </c>
      <c r="M87" s="27" t="s">
        <v>52</v>
      </c>
      <c r="N87" s="2"/>
      <c r="O87" s="12" t="s">
        <v>13</v>
      </c>
      <c r="P87" s="8">
        <v>40</v>
      </c>
      <c r="Q87" s="8">
        <v>34</v>
      </c>
      <c r="R87" s="8">
        <f ca="1">Q87*OFFSET(R87, _xlfn.XLOOKUP("Milli Q H2O",O87:O93, Offset!$A$1:$A$7)+1,0)/P87</f>
        <v>34</v>
      </c>
      <c r="S87" s="17" t="s">
        <v>16</v>
      </c>
      <c r="T87" s="27" t="s">
        <v>61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7"/>
      <c r="F88" s="2"/>
      <c r="G88" s="2"/>
      <c r="H88" s="28" t="s">
        <v>29</v>
      </c>
      <c r="I88" s="8">
        <v>10</v>
      </c>
      <c r="J88" s="8">
        <v>1.28</v>
      </c>
      <c r="K88" s="8">
        <f ca="1">J88*OFFSET(K88, _xlfn.XLOOKUP("Milli Q H2O",H88:H94, Offset!$A$1:$A$7)+1,0)/I88</f>
        <v>5.12</v>
      </c>
      <c r="L88" s="17"/>
      <c r="N88" s="2"/>
      <c r="O88" s="28" t="s">
        <v>29</v>
      </c>
      <c r="P88" s="8">
        <v>10</v>
      </c>
      <c r="Q88" s="8">
        <v>1.28</v>
      </c>
      <c r="R88" s="8">
        <f ca="1">Q88*OFFSET(R88, _xlfn.XLOOKUP("Milli Q H2O",O88:O94, Offset!$A$1:$A$7)+1,0)/P88</f>
        <v>5.12</v>
      </c>
      <c r="S88" s="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7"/>
      <c r="F89" s="2"/>
      <c r="G89" s="2"/>
      <c r="H89" s="16" t="s">
        <v>15</v>
      </c>
      <c r="I89" s="8">
        <v>200</v>
      </c>
      <c r="J89" s="8">
        <v>4</v>
      </c>
      <c r="K89" s="8">
        <f ca="1">J89*OFFSET(K89, _xlfn.XLOOKUP("Milli Q H2O",H89:H95, Offset!$A$1:$A$7)+1,0)/I89</f>
        <v>0.8</v>
      </c>
      <c r="L89" s="21" t="s">
        <v>19</v>
      </c>
      <c r="N89" s="2"/>
      <c r="O89" s="32" t="s">
        <v>43</v>
      </c>
      <c r="P89" s="8">
        <v>50</v>
      </c>
      <c r="Q89" s="8">
        <v>1</v>
      </c>
      <c r="R89" s="8">
        <f ca="1">Q89*OFFSET(R89, _xlfn.XLOOKUP("Milli Q H2O",O89:O95, Offset!$A$1:$A$7)+1,0)/P89</f>
        <v>0.8</v>
      </c>
      <c r="S89" s="21" t="s">
        <v>19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8.00000000000054E-2</v>
      </c>
      <c r="L90" s="18"/>
      <c r="N90" s="2"/>
      <c r="O90" s="13" t="s">
        <v>7</v>
      </c>
      <c r="P90" s="10"/>
      <c r="Q90" s="10"/>
      <c r="R90" s="8">
        <f ca="1">R92-SUM(R84:R89)</f>
        <v>8.00000000000054E-2</v>
      </c>
      <c r="S90" s="1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B93" s="7"/>
      <c r="F93" s="2"/>
      <c r="G93" s="2"/>
      <c r="L93" s="14"/>
      <c r="N93" s="2"/>
      <c r="O93" s="9"/>
      <c r="S93" s="14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B94" s="7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5.75" x14ac:dyDescent="0.25">
      <c r="A95" s="2"/>
      <c r="B95" s="7"/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25">
      <c r="A96" s="2"/>
      <c r="B96" s="7"/>
      <c r="F96" s="2"/>
      <c r="G96" s="2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7"/>
      <c r="F97" s="2"/>
      <c r="G97" s="2"/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7"/>
      <c r="F98" s="2"/>
      <c r="G98" s="2"/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/>
      <c r="F99" s="2"/>
      <c r="G99" s="2"/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B100" s="7"/>
      <c r="F100" s="2"/>
      <c r="G100" s="2"/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B101" s="7"/>
      <c r="F101" s="2"/>
      <c r="G101" s="2"/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/>
      <c r="F102" s="2"/>
      <c r="G102" s="2"/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F103" s="2"/>
      <c r="G103" s="2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F104" s="2"/>
      <c r="G104" s="2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25">
      <c r="A105" s="2"/>
      <c r="B105" s="7"/>
      <c r="F105" s="2"/>
      <c r="G105" s="2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25">
      <c r="A106" s="2"/>
      <c r="B106" s="7"/>
      <c r="F106" s="2"/>
      <c r="G106" s="2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25">
      <c r="A107" s="2"/>
      <c r="B107" s="7"/>
      <c r="F107" s="2"/>
      <c r="G107" s="2"/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B108" s="7"/>
      <c r="F108" s="2"/>
      <c r="G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B109" s="7"/>
      <c r="F109" s="2"/>
      <c r="G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25">
      <c r="A115" s="2"/>
      <c r="B115" s="7"/>
      <c r="F115" s="2"/>
      <c r="G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25">
      <c r="A116" s="2"/>
      <c r="B116" s="7"/>
      <c r="F116" s="2"/>
      <c r="G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25">
      <c r="A117" s="2"/>
      <c r="B117" s="7"/>
      <c r="F117" s="2"/>
      <c r="G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25">
      <c r="A118" s="2"/>
      <c r="B118" s="7"/>
      <c r="F118" s="2"/>
      <c r="G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7"/>
      <c r="F119" s="2"/>
      <c r="G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/>
      <c r="F120" s="2"/>
      <c r="G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/>
      <c r="F121" s="2"/>
      <c r="G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F122" s="2"/>
      <c r="G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F123" s="2"/>
      <c r="G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25">
      <c r="A125" s="2"/>
      <c r="B125" s="7"/>
      <c r="F125" s="2"/>
      <c r="G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25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25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25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B142" s="7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B143" s="7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B144" s="7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B145" s="7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B146" s="7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B147" s="7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25">
      <c r="A148" s="2"/>
      <c r="B148" s="7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25">
      <c r="A149" s="2"/>
      <c r="B149" s="7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B150" s="7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B151" s="7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B152" s="7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B153" s="7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B154" s="7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B155" s="7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B156" s="7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B157" s="7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25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25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25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25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F788" s="2"/>
      <c r="G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F789" s="2"/>
      <c r="G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F790" s="2"/>
      <c r="G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F791" s="2"/>
      <c r="G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F792" s="2"/>
      <c r="G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F793" s="2"/>
      <c r="G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F794" s="2"/>
      <c r="G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F795" s="2"/>
      <c r="G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F796" s="2"/>
      <c r="G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F797" s="2"/>
      <c r="G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F798" s="2"/>
      <c r="G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F799" s="2"/>
      <c r="G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F800" s="2"/>
      <c r="G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F801" s="2"/>
      <c r="G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F802" s="2"/>
      <c r="G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F803" s="2"/>
      <c r="G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F804" s="2"/>
      <c r="G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F805" s="2"/>
      <c r="G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F806" s="2"/>
      <c r="G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F807" s="2"/>
      <c r="G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F808" s="2"/>
      <c r="G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F809" s="2"/>
      <c r="G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F810" s="2"/>
      <c r="G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F811" s="2"/>
      <c r="G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F812" s="2"/>
      <c r="G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F813" s="2"/>
      <c r="G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F814" s="2"/>
      <c r="G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F815" s="2"/>
      <c r="G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F816" s="2"/>
      <c r="G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F817" s="2"/>
      <c r="G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F818" s="2"/>
      <c r="G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F819" s="2"/>
      <c r="G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F820" s="2"/>
      <c r="G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F821" s="2"/>
      <c r="G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F822" s="2"/>
      <c r="G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F823" s="2"/>
      <c r="G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F824" s="2"/>
      <c r="G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539BFD-76BC-487D-BEC7-6C2E98499907}"/>
</file>

<file path=customXml/itemProps2.xml><?xml version="1.0" encoding="utf-8"?>
<ds:datastoreItem xmlns:ds="http://schemas.openxmlformats.org/officeDocument/2006/customXml" ds:itemID="{6C6EF3D5-3F0D-49AB-9C58-D29B9149F8D5}"/>
</file>

<file path=customXml/itemProps3.xml><?xml version="1.0" encoding="utf-8"?>
<ds:datastoreItem xmlns:ds="http://schemas.openxmlformats.org/officeDocument/2006/customXml" ds:itemID="{6DAF5AB9-83C0-4935-88A0-01F87947F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14437</cp:lastModifiedBy>
  <cp:lastPrinted>2023-02-10T17:15:27Z</cp:lastPrinted>
  <dcterms:created xsi:type="dcterms:W3CDTF">2022-08-16T20:54:17Z</dcterms:created>
  <dcterms:modified xsi:type="dcterms:W3CDTF">2023-08-29T23:56:33Z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