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CA1FC540-8D00-4353-B53D-92BC2F7298B8}" xr6:coauthVersionLast="47" xr6:coauthVersionMax="47" xr10:uidLastSave="{00000000-0000-0000-0000-000000000000}"/>
  <bookViews>
    <workbookView xWindow="-28920" yWindow="-171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 l="1"/>
  <c r="E96" i="1" l="1"/>
  <c r="E93" i="1"/>
  <c r="E92" i="1"/>
  <c r="E89" i="1"/>
  <c r="E87" i="1"/>
  <c r="E79" i="1"/>
  <c r="E80" i="1" s="1"/>
  <c r="E71" i="1"/>
  <c r="E72" i="1" s="1"/>
  <c r="E63" i="1"/>
  <c r="E64" i="1" s="1"/>
  <c r="E55" i="1"/>
  <c r="E56" i="1" s="1"/>
  <c r="E47" i="1"/>
  <c r="E48" i="1" s="1"/>
  <c r="Y89" i="1"/>
  <c r="Y88" i="1"/>
  <c r="Y87" i="1"/>
  <c r="Y79" i="1"/>
  <c r="Y78" i="1"/>
  <c r="Y77" i="1"/>
  <c r="Y69" i="1"/>
  <c r="Y68" i="1"/>
  <c r="Y67" i="1"/>
  <c r="Y59" i="1"/>
  <c r="Y58" i="1"/>
  <c r="Y57" i="1"/>
  <c r="Y49" i="1"/>
  <c r="Y48" i="1"/>
  <c r="Y47" i="1"/>
  <c r="Y39" i="1"/>
  <c r="Y38" i="1"/>
  <c r="Y37" i="1"/>
  <c r="Y29" i="1"/>
  <c r="Y28" i="1"/>
  <c r="Y27" i="1"/>
  <c r="Y19" i="1"/>
  <c r="Y18" i="1"/>
  <c r="Y17" i="1"/>
  <c r="Y9" i="1"/>
  <c r="Y8" i="1"/>
  <c r="Y7" i="1"/>
  <c r="R89" i="1"/>
  <c r="R88" i="1"/>
  <c r="R87" i="1"/>
  <c r="R79" i="1"/>
  <c r="R78" i="1"/>
  <c r="R77" i="1"/>
  <c r="R69" i="1"/>
  <c r="R68" i="1"/>
  <c r="R6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K89" i="1"/>
  <c r="K88" i="1"/>
  <c r="K87" i="1"/>
  <c r="K79" i="1"/>
  <c r="K78" i="1"/>
  <c r="K77" i="1"/>
  <c r="K69" i="1"/>
  <c r="K68" i="1"/>
  <c r="K67" i="1"/>
  <c r="K59" i="1"/>
  <c r="K58" i="1"/>
  <c r="K57" i="1"/>
  <c r="K49" i="1"/>
  <c r="K48" i="1"/>
  <c r="K47" i="1"/>
  <c r="K39" i="1"/>
  <c r="K38" i="1"/>
  <c r="K37" i="1"/>
  <c r="K29" i="1"/>
  <c r="K28" i="1"/>
  <c r="K27" i="1"/>
  <c r="K19" i="1"/>
  <c r="K18" i="1"/>
  <c r="K17" i="1"/>
  <c r="E88" i="1" l="1"/>
  <c r="E90" i="1"/>
  <c r="E91" i="1"/>
  <c r="Y30" i="1"/>
  <c r="Y20" i="1"/>
  <c r="Y60" i="1"/>
  <c r="Y40" i="1"/>
  <c r="Y80" i="1"/>
  <c r="Y70" i="1"/>
  <c r="R20" i="1"/>
  <c r="R60" i="1"/>
  <c r="Y10" i="1"/>
  <c r="Y50" i="1"/>
  <c r="Y90" i="1"/>
  <c r="R30" i="1"/>
  <c r="R70" i="1"/>
  <c r="R40" i="1"/>
  <c r="R80" i="1"/>
  <c r="R10" i="1"/>
  <c r="R50" i="1"/>
  <c r="R90" i="1"/>
  <c r="K80" i="1"/>
  <c r="K90" i="1"/>
  <c r="K70" i="1"/>
  <c r="K50" i="1"/>
  <c r="K60" i="1"/>
  <c r="K40" i="1"/>
  <c r="K20" i="1"/>
  <c r="K30" i="1"/>
  <c r="E27" i="1"/>
  <c r="E28" i="1"/>
  <c r="E29" i="1"/>
  <c r="E30" i="1" l="1"/>
  <c r="E94" i="1"/>
  <c r="K9" i="1" l="1"/>
  <c r="E19" i="1"/>
  <c r="E18" i="1"/>
  <c r="E17" i="1"/>
  <c r="E20" i="1" l="1"/>
  <c r="E9" i="1" l="1"/>
  <c r="K7" i="1"/>
  <c r="K8" i="1"/>
  <c r="K10" i="1" l="1"/>
  <c r="E7" i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<sst xmlns="http://schemas.openxmlformats.org/spreadsheetml/2006/main" count="274" uniqueCount="85">
  <si>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</si>
  <si>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</si>
  <si>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</si>
  <si>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</si>
  <si>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</si>
  <si>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</si>
  <si>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</si>
  <si>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</si>
  <si>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</si>
  <si>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</si>
  <si>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</si>
  <si>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</si>
  <si>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</si>
  <si>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</si>
  <si>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</si>
  <si>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Measure for 20 min</t>
  </si>
  <si>
    <t>Measure</t>
  </si>
  <si>
    <t>20 uM S1 F-Q Pair</t>
  </si>
  <si>
    <t>S1 Reporter 3' Q</t>
  </si>
  <si>
    <t>UT-t</t>
  </si>
  <si>
    <t>UT-nt</t>
  </si>
  <si>
    <t>10 uM Junk Template</t>
  </si>
  <si>
    <t>G5S1-nt</t>
  </si>
  <si>
    <t>G1S1-nt</t>
  </si>
  <si>
    <t>1 uM U-G1S1</t>
  </si>
  <si>
    <t>G1S1-t</t>
  </si>
  <si>
    <t>1 uM U-G5S1</t>
  </si>
  <si>
    <t>G5S1-t</t>
  </si>
  <si>
    <t>1 M MgCl2</t>
  </si>
  <si>
    <t>G1S1 G5S1 Pure Temp</t>
  </si>
  <si>
    <t>Mingzhi's S1 Reporter 5' F</t>
  </si>
  <si>
    <t>Measure for 10 min</t>
  </si>
  <si>
    <t>0.1 U/uL RNase H</t>
  </si>
  <si>
    <t>G5S1 + 1x RNase H + 1x T7</t>
  </si>
  <si>
    <t>G5S1 + 1x T7</t>
  </si>
  <si>
    <t>G5S1 + 2x RNase H + 1x T7</t>
  </si>
  <si>
    <t>G5S1 + 4x RNase H + 1x T7</t>
  </si>
  <si>
    <t>G5S1 + 8x RNase H + 1x T7</t>
  </si>
  <si>
    <t>0.002 U/uL RNase T1 (+ A)</t>
  </si>
  <si>
    <t>T7 RNAP (U/uL)</t>
  </si>
  <si>
    <t>100 U/uL T7 RNAP</t>
  </si>
  <si>
    <t>50 U/uL T7 RNAP</t>
  </si>
  <si>
    <t>G5S1 + 1x RNase A/T1 + 1x T7</t>
  </si>
  <si>
    <t>G5S1 + 2x RNase A/T1 + 1x T7</t>
  </si>
  <si>
    <t>G5S1 + 8x RNase A/T1 + 1x T7</t>
  </si>
  <si>
    <t>G5S1 + 4x RNase A/T1 + 1x T7</t>
  </si>
  <si>
    <t>G5S1 + 2x T7</t>
  </si>
  <si>
    <t>G5S1 + 4x T7</t>
  </si>
  <si>
    <t>G5S1 + 1x RNase H + 2x T7</t>
  </si>
  <si>
    <t>G5S1 + 2x RNase H + 2x T7</t>
  </si>
  <si>
    <t>G5S1 + 4x RNase H + 2x T7</t>
  </si>
  <si>
    <t>G5S1 + 8x RNase H + 2x T7</t>
  </si>
  <si>
    <t>G5S1 + 8x RNase A/T1 + 2x T7</t>
  </si>
  <si>
    <t>G5S1 + 4x RNase A/T1 + 2x T7</t>
  </si>
  <si>
    <t>G5S1 + 2x RNase A/T1 + 2x T7</t>
  </si>
  <si>
    <t>G5S1 + 1x RNase A/T1 + 2x T7</t>
  </si>
  <si>
    <t>G5S1 + 1x RNase H + 4x T7</t>
  </si>
  <si>
    <t>G5S1 + 2x RNase H + 4x T7</t>
  </si>
  <si>
    <t>G5S1 + 4x RNase H + 4x T7</t>
  </si>
  <si>
    <t>G5S1 + 8x RNase H + 4x T7</t>
  </si>
  <si>
    <t>G5S1 + 8x RNase A/T1 + 4x T7</t>
  </si>
  <si>
    <t>G5S1 + 4x RNase A/T1 + 4x T7</t>
  </si>
  <si>
    <t>G5S1 + 2x RNase A/T1 + 4x T7</t>
  </si>
  <si>
    <t>G5S1 + 1x RNase A/T1 + 4x T7</t>
  </si>
  <si>
    <t>RNase H (U/uL)</t>
  </si>
  <si>
    <t>RNase A/T1 (U/uL)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</si>
  <si>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</si>
  <si>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</si>
  <si>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</si>
  <si>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</si>
  <si>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</si>
  <si>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</si>
  <si>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</si>
  <si>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</si>
  <si>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</si>
  <si>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</si>
  <si>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</si>
  <si>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</si>
  <si>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</si>
  <si>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</si>
  <si>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</si>
  <si>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</si>
  <si>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</si>
  <si>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</si>
  <si>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0.05 U/uL RNase T1 (+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</si>
</sst>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33CC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A9" zoomScale="80" zoomScaleNormal="80" workbookViewId="0">
      <selection activeCell="B26" sqref="B26:D35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2.4414062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21" width="16.77734375" style="3"/>
    <col min="22" max="22" width="24.109375" style="3" customWidth="1"/>
    <col min="23" max="23" width="21.77734375" style="3" customWidth="1"/>
    <col min="24" max="24" width="22.77734375" style="3" customWidth="1"/>
    <col min="25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1">
        <v>45249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9" t="s"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2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5" t="s">
        <v>1</v>
      </c>
      <c r="W5" s="5" t="s">
        <v>6</v>
      </c>
      <c r="X5" s="5" t="s">
        <v>5</v>
      </c>
      <c r="Y5" s="5" t="s">
        <v>4</v>
      </c>
      <c r="Z5" s="5"/>
      <c r="AA5" s="15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0" t="s">
        <v>17</v>
      </c>
      <c r="C6" s="11" t="s">
        <v>12</v>
      </c>
      <c r="F6" s="17"/>
      <c r="G6" s="2"/>
      <c r="H6" s="34" t="s">
        <v>34</v>
      </c>
      <c r="I6" s="11"/>
      <c r="J6" s="8"/>
      <c r="K6" s="8"/>
      <c r="L6" s="14"/>
      <c r="N6" s="2"/>
      <c r="O6" s="34" t="s">
        <v>46</v>
      </c>
      <c r="P6" s="11"/>
      <c r="Q6" s="8"/>
      <c r="R6" s="8"/>
      <c r="S6" s="14"/>
      <c r="T6" s="14"/>
      <c r="U6" s="2"/>
      <c r="V6" s="34" t="s">
        <v>47</v>
      </c>
      <c r="W6" s="11"/>
      <c r="X6" s="8"/>
      <c r="Y6" s="8"/>
      <c r="Z6" s="14"/>
      <c r="AA6" s="14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30" t="s">
        <v>30</v>
      </c>
      <c r="C7" s="8">
        <v>86.4</v>
      </c>
      <c r="D7" s="8">
        <v>20</v>
      </c>
      <c r="E7" s="8">
        <f ca="1">D7*OFFSET(E7, _xlfn.XLOOKUP("Milli Q H2O",B8:B13, Offset!$A$1:$A$6)+2,0)/C7</f>
        <v>32.407407407407405</v>
      </c>
      <c r="F7" s="14"/>
      <c r="G7" s="2"/>
      <c r="H7" s="12" t="s">
        <v>13</v>
      </c>
      <c r="I7" s="8">
        <v>40</v>
      </c>
      <c r="J7" s="8">
        <v>35.200000000000003</v>
      </c>
      <c r="K7" s="8">
        <f ca="1">J7*OFFSET(K7, _xlfn.XLOOKUP("Milli Q H2O",H7:H13, Offset!$A$1:$A$7)+1,0)/I7</f>
        <v>35.200000000000003</v>
      </c>
      <c r="L7" s="17" t="s">
        <v>15</v>
      </c>
      <c r="M7" s="32" t="s">
        <v>66</v>
      </c>
      <c r="N7" s="2"/>
      <c r="O7" s="12" t="s">
        <v>13</v>
      </c>
      <c r="P7" s="8">
        <v>40</v>
      </c>
      <c r="Q7" s="8">
        <v>35.200000000000003</v>
      </c>
      <c r="R7" s="8">
        <f ca="1">Q7*OFFSET(R7, _xlfn.XLOOKUP("Milli Q H2O",O7:O13, Offset!$A$1:$A$7)+1,0)/P7</f>
        <v>35.200000000000003</v>
      </c>
      <c r="S7" s="17" t="s">
        <v>15</v>
      </c>
      <c r="T7" s="32" t="s">
        <v>75</v>
      </c>
      <c r="U7" s="2"/>
      <c r="V7" s="12" t="s">
        <v>13</v>
      </c>
      <c r="W7" s="8">
        <v>40</v>
      </c>
      <c r="X7" s="8">
        <v>35.200000000000003</v>
      </c>
      <c r="Y7" s="8">
        <f ca="1">X7*OFFSET(Y7, _xlfn.XLOOKUP("Milli Q H2O",V7:V13, Offset!$A$1:$A$7)+1,0)/W7</f>
        <v>35.200000000000003</v>
      </c>
      <c r="Z7" s="17" t="s">
        <v>15</v>
      </c>
      <c r="AA7" s="32" t="s">
        <v>66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3" t="s">
        <v>18</v>
      </c>
      <c r="C8" s="8">
        <v>98.2</v>
      </c>
      <c r="D8" s="8">
        <v>20</v>
      </c>
      <c r="E8" s="8">
        <f ca="1">D8*OFFSET(E8, _xlfn.XLOOKUP("Milli Q H2O",B9:B14, Offset!$A$1:$A$6)+2,0)/C8</f>
        <v>28.513238289205702</v>
      </c>
      <c r="F8" s="2"/>
      <c r="G8" s="2"/>
      <c r="H8" s="34"/>
      <c r="I8" s="8">
        <v>0.1</v>
      </c>
      <c r="J8" s="8">
        <v>0</v>
      </c>
      <c r="K8" s="8">
        <f ca="1">J8*OFFSET(K8, _xlfn.XLOOKUP("Milli Q H2O",H8:H14, Offset!$A$1:$A$7)+1,0)/I8</f>
        <v>0</v>
      </c>
      <c r="L8" s="32" t="s">
        <v>31</v>
      </c>
      <c r="N8" s="2"/>
      <c r="O8" s="34"/>
      <c r="P8" s="8">
        <v>0.1</v>
      </c>
      <c r="Q8" s="8">
        <v>0</v>
      </c>
      <c r="R8" s="8">
        <f ca="1">Q8*OFFSET(R8, _xlfn.XLOOKUP("Milli Q H2O",O8:O14, Offset!$A$1:$A$7)+1,0)/P8</f>
        <v>0</v>
      </c>
      <c r="S8" s="32" t="s">
        <v>31</v>
      </c>
      <c r="T8" s="14"/>
      <c r="U8" s="2"/>
      <c r="V8" s="34"/>
      <c r="W8" s="8">
        <v>0.1</v>
      </c>
      <c r="X8" s="8">
        <v>0</v>
      </c>
      <c r="Y8" s="8">
        <f ca="1">X8*OFFSET(Y8, _xlfn.XLOOKUP("Milli Q H2O",V8:V14, Offset!$A$1:$A$7)+1,0)/W8</f>
        <v>0</v>
      </c>
      <c r="Z8" s="32" t="s">
        <v>31</v>
      </c>
      <c r="AA8" s="14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14</v>
      </c>
      <c r="F9" s="2"/>
      <c r="G9" s="2"/>
      <c r="H9" s="37" t="s">
        <v>41</v>
      </c>
      <c r="I9" s="8">
        <v>50</v>
      </c>
      <c r="J9" s="8">
        <v>1</v>
      </c>
      <c r="K9" s="8">
        <f ca="1">J9*OFFSET(K9, _xlfn.XLOOKUP("Milli Q H2O",H9:H15, Offset!$A$1:$A$7)+1,0)/I9</f>
        <v>0.8</v>
      </c>
      <c r="L9" s="32" t="s">
        <v>16</v>
      </c>
      <c r="N9" s="2"/>
      <c r="O9" s="36" t="s">
        <v>40</v>
      </c>
      <c r="P9" s="8">
        <v>100</v>
      </c>
      <c r="Q9" s="8">
        <v>2</v>
      </c>
      <c r="R9" s="8">
        <f ca="1">Q9*OFFSET(R9, _xlfn.XLOOKUP("Milli Q H2O",O9:O15, Offset!$A$1:$A$7)+1,0)/P9</f>
        <v>0.8</v>
      </c>
      <c r="S9" s="32" t="s">
        <v>16</v>
      </c>
      <c r="T9" s="14"/>
      <c r="U9" s="2"/>
      <c r="V9" s="34" t="s">
        <v>39</v>
      </c>
      <c r="W9" s="8">
        <v>200</v>
      </c>
      <c r="X9" s="8">
        <v>4</v>
      </c>
      <c r="Y9" s="8">
        <f ca="1">X9*OFFSET(Y9, _xlfn.XLOOKUP("Milli Q H2O",V9:V15, Offset!$A$1:$A$7)+1,0)/W9</f>
        <v>0.8</v>
      </c>
      <c r="Z9" s="32" t="s">
        <v>16</v>
      </c>
      <c r="AA9" s="14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65.079354303386893</v>
      </c>
      <c r="F10" s="2"/>
      <c r="G10" s="2"/>
      <c r="H10" s="13" t="s">
        <v>7</v>
      </c>
      <c r="I10" s="10"/>
      <c r="J10" s="10"/>
      <c r="K10" s="8">
        <f ca="1">K12-SUM(K4:K9)</f>
        <v>4</v>
      </c>
      <c r="L10" s="19"/>
      <c r="N10" s="2"/>
      <c r="O10" s="13" t="s">
        <v>7</v>
      </c>
      <c r="P10" s="10"/>
      <c r="Q10" s="10"/>
      <c r="R10" s="8">
        <f ca="1">R12-SUM(R4:R9)</f>
        <v>4</v>
      </c>
      <c r="S10" s="19"/>
      <c r="T10" s="14"/>
      <c r="U10" s="2"/>
      <c r="V10" s="13" t="s">
        <v>7</v>
      </c>
      <c r="W10" s="10"/>
      <c r="X10" s="10"/>
      <c r="Y10" s="8">
        <f ca="1">Y12-SUM(Y4:Y9)</f>
        <v>4</v>
      </c>
      <c r="Z10" s="19"/>
      <c r="AA10" s="14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8"/>
      <c r="N11" s="2"/>
      <c r="O11" s="7"/>
      <c r="P11" s="10"/>
      <c r="Q11" s="10"/>
      <c r="R11" s="8" t="s">
        <v>3</v>
      </c>
      <c r="S11" s="18"/>
      <c r="T11" s="14"/>
      <c r="U11" s="2"/>
      <c r="V11" s="7"/>
      <c r="W11" s="10"/>
      <c r="X11" s="10"/>
      <c r="Y11" s="8" t="s">
        <v>3</v>
      </c>
      <c r="Z11" s="18"/>
      <c r="AA11" s="14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140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7"/>
      <c r="W12" s="10"/>
      <c r="X12" s="10"/>
      <c r="Y12" s="8">
        <v>40</v>
      </c>
      <c r="Z12" s="14"/>
      <c r="AA12" s="14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9"/>
      <c r="S13" s="14"/>
      <c r="T13" s="14"/>
      <c r="U13" s="2"/>
      <c r="V13" s="9"/>
      <c r="Z13" s="14"/>
      <c r="AA13" s="14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7"/>
      <c r="W14" s="8"/>
      <c r="X14" s="8"/>
      <c r="Y14" s="8"/>
      <c r="Z14" s="14"/>
      <c r="AA14" s="14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14"/>
      <c r="N15" s="2"/>
      <c r="O15" s="7"/>
      <c r="P15" s="11"/>
      <c r="Q15" s="8"/>
      <c r="R15" s="8"/>
      <c r="S15" s="14"/>
      <c r="T15" s="14"/>
      <c r="U15" s="2"/>
      <c r="V15" s="7"/>
      <c r="W15" s="11"/>
      <c r="X15" s="8"/>
      <c r="Y15" s="8"/>
      <c r="Z15" s="14"/>
      <c r="AA15" s="1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4" t="s">
        <v>21</v>
      </c>
      <c r="C16" s="11" t="s">
        <v>12</v>
      </c>
      <c r="G16" s="2"/>
      <c r="H16" s="34" t="s">
        <v>33</v>
      </c>
      <c r="I16" s="11"/>
      <c r="J16" s="8"/>
      <c r="K16" s="8"/>
      <c r="L16" s="14"/>
      <c r="N16" s="2"/>
      <c r="O16" s="34" t="s">
        <v>48</v>
      </c>
      <c r="P16" s="11"/>
      <c r="Q16" s="8"/>
      <c r="R16" s="8"/>
      <c r="S16" s="14"/>
      <c r="T16" s="14"/>
      <c r="U16" s="2"/>
      <c r="V16" s="34" t="s">
        <v>56</v>
      </c>
      <c r="W16" s="11"/>
      <c r="X16" s="8"/>
      <c r="Y16" s="8"/>
      <c r="Z16" s="14"/>
      <c r="AA16" s="1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3" t="s">
        <v>20</v>
      </c>
      <c r="C17" s="8">
        <v>162.9</v>
      </c>
      <c r="D17" s="8">
        <v>10</v>
      </c>
      <c r="E17" s="8">
        <f ca="1">D17*OFFSET(E17, _xlfn.XLOOKUP("Milli Q H2O",B18:B23, Offset!$A$1:$A$6)+2,0)/C17</f>
        <v>8.5942295887047262</v>
      </c>
      <c r="F17" s="2"/>
      <c r="G17" s="2"/>
      <c r="H17" s="12" t="s">
        <v>13</v>
      </c>
      <c r="I17" s="8">
        <v>40</v>
      </c>
      <c r="J17" s="8">
        <v>35.200000000000003</v>
      </c>
      <c r="K17" s="8">
        <f ca="1">J17*OFFSET(K17, _xlfn.XLOOKUP("Milli Q H2O",H17:H23, Offset!$A$1:$A$7)+1,0)/I17</f>
        <v>35.200000000000003</v>
      </c>
      <c r="L17" s="17"/>
      <c r="M17" s="32" t="s">
        <v>67</v>
      </c>
      <c r="N17" s="2"/>
      <c r="O17" s="12" t="s">
        <v>13</v>
      </c>
      <c r="P17" s="8">
        <v>40</v>
      </c>
      <c r="Q17" s="8">
        <v>35.200000000000003</v>
      </c>
      <c r="R17" s="8">
        <f ca="1">Q17*OFFSET(R17, _xlfn.XLOOKUP("Milli Q H2O",O17:O23, Offset!$A$1:$A$7)+1,0)/P17</f>
        <v>35.200000000000003</v>
      </c>
      <c r="S17" s="17"/>
      <c r="T17" s="32" t="s">
        <v>76</v>
      </c>
      <c r="U17" s="2"/>
      <c r="V17" s="12" t="s">
        <v>13</v>
      </c>
      <c r="W17" s="8">
        <v>40</v>
      </c>
      <c r="X17" s="8">
        <v>35.200000000000003</v>
      </c>
      <c r="Y17" s="8">
        <f ca="1">X17*OFFSET(Y17, _xlfn.XLOOKUP("Milli Q H2O",V17:V23, Offset!$A$1:$A$7)+1,0)/W17</f>
        <v>35.200000000000003</v>
      </c>
      <c r="Z17" s="17"/>
      <c r="AA17" s="32" t="s">
        <v>67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3" t="s">
        <v>19</v>
      </c>
      <c r="C18" s="8">
        <v>159.1</v>
      </c>
      <c r="D18" s="8">
        <v>10</v>
      </c>
      <c r="E18" s="8">
        <f ca="1">D18*OFFSET(E18, _xlfn.XLOOKUP("Milli Q H2O",B19:B24, Offset!$A$1:$A$6)+2,0)/C18</f>
        <v>8.7994971715901951</v>
      </c>
      <c r="F18" s="14"/>
      <c r="G18" s="2"/>
      <c r="H18" s="33" t="s">
        <v>32</v>
      </c>
      <c r="I18" s="8">
        <v>0.1</v>
      </c>
      <c r="J18" s="8">
        <v>1.25E-3</v>
      </c>
      <c r="K18" s="8">
        <f ca="1">J18*OFFSET(K18, _xlfn.XLOOKUP("Milli Q H2O",H18:H24, Offset!$A$1:$A$7)+1,0)/I18</f>
        <v>0.5</v>
      </c>
      <c r="L18" s="32"/>
      <c r="M18" s="31"/>
      <c r="N18" s="2"/>
      <c r="O18" s="33" t="s">
        <v>32</v>
      </c>
      <c r="P18" s="8">
        <v>0.1</v>
      </c>
      <c r="Q18" s="8">
        <v>1.25E-3</v>
      </c>
      <c r="R18" s="8">
        <f ca="1">Q18*OFFSET(R18, _xlfn.XLOOKUP("Milli Q H2O",O18:O24, Offset!$A$1:$A$7)+1,0)/P18</f>
        <v>0.5</v>
      </c>
      <c r="S18" s="32"/>
      <c r="T18" s="31"/>
      <c r="U18" s="2"/>
      <c r="V18" s="33" t="s">
        <v>32</v>
      </c>
      <c r="W18" s="8">
        <v>0.1</v>
      </c>
      <c r="X18" s="8">
        <v>1.25E-3</v>
      </c>
      <c r="Y18" s="8">
        <f ca="1">X18*OFFSET(Y18, _xlfn.XLOOKUP("Milli Q H2O",V18:V24, Offset!$A$1:$A$7)+1,0)/W18</f>
        <v>0.5</v>
      </c>
      <c r="Z18" s="32"/>
      <c r="AA18" s="3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14</v>
      </c>
      <c r="F19" s="2"/>
      <c r="G19" s="2"/>
      <c r="H19" s="37" t="s">
        <v>41</v>
      </c>
      <c r="I19" s="8">
        <v>50</v>
      </c>
      <c r="J19" s="8">
        <v>1</v>
      </c>
      <c r="K19" s="8">
        <f ca="1">J19*OFFSET(K19, _xlfn.XLOOKUP("Milli Q H2O",H19:H25, Offset!$A$1:$A$7)+1,0)/I19</f>
        <v>0.8</v>
      </c>
      <c r="L19" s="32"/>
      <c r="N19" s="2"/>
      <c r="O19" s="36" t="s">
        <v>40</v>
      </c>
      <c r="P19" s="8">
        <v>100</v>
      </c>
      <c r="Q19" s="8">
        <v>2</v>
      </c>
      <c r="R19" s="8">
        <f ca="1">Q19*OFFSET(R19, _xlfn.XLOOKUP("Milli Q H2O",O19:O25, Offset!$A$1:$A$7)+1,0)/P19</f>
        <v>0.8</v>
      </c>
      <c r="S19" s="32"/>
      <c r="T19" s="14"/>
      <c r="U19" s="2"/>
      <c r="V19" s="34" t="s">
        <v>39</v>
      </c>
      <c r="W19" s="8">
        <v>200</v>
      </c>
      <c r="X19" s="8">
        <v>4</v>
      </c>
      <c r="Y19" s="8">
        <f ca="1">X19*OFFSET(Y19, _xlfn.XLOOKUP("Milli Q H2O",V19:V25, Offset!$A$1:$A$7)+1,0)/W19</f>
        <v>0.8</v>
      </c>
      <c r="Z19" s="32"/>
      <c r="AA19" s="14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108.60627323970508</v>
      </c>
      <c r="F20" s="2"/>
      <c r="G20" s="2"/>
      <c r="H20" s="13" t="s">
        <v>7</v>
      </c>
      <c r="I20" s="10"/>
      <c r="J20" s="10"/>
      <c r="K20" s="8">
        <f ca="1">K22-SUM(K14:K19)</f>
        <v>3.5</v>
      </c>
      <c r="L20" s="19"/>
      <c r="N20" s="2"/>
      <c r="O20" s="13" t="s">
        <v>7</v>
      </c>
      <c r="P20" s="10"/>
      <c r="Q20" s="10"/>
      <c r="R20" s="8">
        <f ca="1">R22-SUM(R14:R19)</f>
        <v>3.5</v>
      </c>
      <c r="S20" s="19"/>
      <c r="T20" s="14"/>
      <c r="U20" s="2"/>
      <c r="V20" s="13" t="s">
        <v>7</v>
      </c>
      <c r="W20" s="10"/>
      <c r="X20" s="10"/>
      <c r="Y20" s="8">
        <f ca="1">Y22-SUM(Y14:Y19)</f>
        <v>3.5</v>
      </c>
      <c r="Z20" s="19"/>
      <c r="AA20" s="14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8"/>
      <c r="N21" s="2"/>
      <c r="O21" s="7"/>
      <c r="P21" s="10"/>
      <c r="Q21" s="10"/>
      <c r="R21" s="8" t="s">
        <v>3</v>
      </c>
      <c r="S21" s="18"/>
      <c r="T21" s="14"/>
      <c r="U21" s="2"/>
      <c r="V21" s="7"/>
      <c r="W21" s="10"/>
      <c r="X21" s="10"/>
      <c r="Y21" s="8" t="s">
        <v>3</v>
      </c>
      <c r="Z21" s="18"/>
      <c r="AA21" s="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140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7"/>
      <c r="W22" s="10"/>
      <c r="X22" s="10"/>
      <c r="Y22" s="8">
        <v>40</v>
      </c>
      <c r="Z22" s="14"/>
      <c r="AA22" s="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9"/>
      <c r="S23" s="14"/>
      <c r="T23" s="14"/>
      <c r="U23" s="2"/>
      <c r="V23" s="9"/>
      <c r="Z23" s="14"/>
      <c r="AA23" s="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7"/>
      <c r="W24" s="8"/>
      <c r="X24" s="8"/>
      <c r="Y24" s="8"/>
      <c r="Z24" s="14"/>
      <c r="AA24" s="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14"/>
      <c r="N25" s="2"/>
      <c r="O25" s="7"/>
      <c r="P25" s="11"/>
      <c r="Q25" s="8"/>
      <c r="R25" s="8"/>
      <c r="S25" s="14"/>
      <c r="T25" s="14"/>
      <c r="U25" s="2"/>
      <c r="V25" s="7"/>
      <c r="W25" s="11"/>
      <c r="X25" s="8"/>
      <c r="Y25" s="8"/>
      <c r="Z25" s="14"/>
      <c r="AA25" s="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27" t="s">
        <v>24</v>
      </c>
      <c r="C26" s="11" t="s">
        <v>12</v>
      </c>
      <c r="F26" s="2"/>
      <c r="G26" s="2"/>
      <c r="H26" s="34" t="s">
        <v>35</v>
      </c>
      <c r="I26" s="11"/>
      <c r="J26" s="8"/>
      <c r="K26" s="8"/>
      <c r="L26" s="14"/>
      <c r="N26" s="2"/>
      <c r="O26" s="34" t="s">
        <v>49</v>
      </c>
      <c r="P26" s="11"/>
      <c r="Q26" s="8"/>
      <c r="R26" s="8"/>
      <c r="S26" s="14"/>
      <c r="T26" s="14"/>
      <c r="U26" s="2"/>
      <c r="V26" s="34" t="s">
        <v>57</v>
      </c>
      <c r="W26" s="11"/>
      <c r="X26" s="8"/>
      <c r="Y26" s="8"/>
      <c r="Z26" s="14"/>
      <c r="AA26" s="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8" t="s">
        <v>23</v>
      </c>
      <c r="C27" s="8">
        <v>83</v>
      </c>
      <c r="D27" s="8">
        <v>1</v>
      </c>
      <c r="E27" s="8">
        <f ca="1">D27*OFFSET(E27, _xlfn.XLOOKUP("Milli Q H2O",B28:B33, Offset!$A$1:$A$6)+2,0)/C27</f>
        <v>0.84337349397590367</v>
      </c>
      <c r="G27" s="2"/>
      <c r="H27" s="12" t="s">
        <v>13</v>
      </c>
      <c r="I27" s="8">
        <v>40</v>
      </c>
      <c r="J27" s="8">
        <v>35.200000000000003</v>
      </c>
      <c r="K27" s="8">
        <f ca="1">J27*OFFSET(K27, _xlfn.XLOOKUP("Milli Q H2O",H27:H33, Offset!$A$1:$A$7)+1,0)/I27</f>
        <v>35.200000000000003</v>
      </c>
      <c r="L27" s="17"/>
      <c r="M27" s="32" t="s">
        <v>68</v>
      </c>
      <c r="N27" s="2"/>
      <c r="O27" s="12" t="s">
        <v>13</v>
      </c>
      <c r="P27" s="8">
        <v>40</v>
      </c>
      <c r="Q27" s="8">
        <v>35.200000000000003</v>
      </c>
      <c r="R27" s="8">
        <f ca="1">Q27*OFFSET(R27, _xlfn.XLOOKUP("Milli Q H2O",O27:O33, Offset!$A$1:$A$7)+1,0)/P27</f>
        <v>35.200000000000003</v>
      </c>
      <c r="S27" s="17"/>
      <c r="T27" s="32" t="s">
        <v>77</v>
      </c>
      <c r="U27" s="2"/>
      <c r="V27" s="12" t="s">
        <v>13</v>
      </c>
      <c r="W27" s="8">
        <v>40</v>
      </c>
      <c r="X27" s="8">
        <v>35.200000000000003</v>
      </c>
      <c r="Y27" s="8">
        <f ca="1">X27*OFFSET(Y27, _xlfn.XLOOKUP("Milli Q H2O",V27:V33, Offset!$A$1:$A$7)+1,0)/W27</f>
        <v>35.200000000000003</v>
      </c>
      <c r="Z27" s="17"/>
      <c r="AA27" s="32" t="s">
        <v>68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23" t="s">
        <v>25</v>
      </c>
      <c r="C28" s="8">
        <v>84.1</v>
      </c>
      <c r="D28" s="8">
        <v>1</v>
      </c>
      <c r="E28" s="8">
        <f ca="1">D28*OFFSET(E28, _xlfn.XLOOKUP("Milli Q H2O",B29:B34, Offset!$A$1:$A$6)+2,0)/C28</f>
        <v>0.83234244946492275</v>
      </c>
      <c r="G28" s="2"/>
      <c r="H28" s="33" t="s">
        <v>32</v>
      </c>
      <c r="I28" s="8">
        <v>0.1</v>
      </c>
      <c r="J28" s="8">
        <v>2.5000000000000001E-3</v>
      </c>
      <c r="K28" s="8">
        <f ca="1">J28*OFFSET(K28, _xlfn.XLOOKUP("Milli Q H2O",H28:H34, Offset!$A$1:$A$7)+1,0)/I28</f>
        <v>1</v>
      </c>
      <c r="L28" s="32"/>
      <c r="N28" s="2"/>
      <c r="O28" s="33" t="s">
        <v>32</v>
      </c>
      <c r="P28" s="8">
        <v>0.1</v>
      </c>
      <c r="Q28" s="8">
        <v>2.5000000000000001E-3</v>
      </c>
      <c r="R28" s="8">
        <f ca="1">Q28*OFFSET(R28, _xlfn.XLOOKUP("Milli Q H2O",O28:O34, Offset!$A$1:$A$7)+1,0)/P28</f>
        <v>1</v>
      </c>
      <c r="S28" s="32"/>
      <c r="T28" s="14"/>
      <c r="U28" s="2"/>
      <c r="V28" s="33" t="s">
        <v>32</v>
      </c>
      <c r="W28" s="8">
        <v>0.1</v>
      </c>
      <c r="X28" s="8">
        <v>2.5000000000000001E-3</v>
      </c>
      <c r="Y28" s="8">
        <f ca="1">X28*OFFSET(Y28, _xlfn.XLOOKUP("Milli Q H2O",V28:V34, Offset!$A$1:$A$7)+1,0)/W28</f>
        <v>1</v>
      </c>
      <c r="Z28" s="32"/>
      <c r="AA28" s="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7" t="s">
        <v>11</v>
      </c>
      <c r="C29" s="8">
        <v>10</v>
      </c>
      <c r="D29" s="8">
        <v>1</v>
      </c>
      <c r="E29" s="8">
        <f ca="1">D29*OFFSET(E29, _xlfn.XLOOKUP("Milli Q H2O",B30:B35, Offset!$A$1:$A$6)+2,0)/C29</f>
        <v>7</v>
      </c>
      <c r="G29" s="2"/>
      <c r="H29" s="37" t="s">
        <v>41</v>
      </c>
      <c r="I29" s="8">
        <v>50</v>
      </c>
      <c r="J29" s="8">
        <v>1</v>
      </c>
      <c r="K29" s="8">
        <f ca="1">J29*OFFSET(K29, _xlfn.XLOOKUP("Milli Q H2O",H29:H35, Offset!$A$1:$A$7)+1,0)/I29</f>
        <v>0.8</v>
      </c>
      <c r="L29" s="32"/>
      <c r="M29" s="31"/>
      <c r="N29" s="2"/>
      <c r="O29" s="36" t="s">
        <v>40</v>
      </c>
      <c r="P29" s="8">
        <v>100</v>
      </c>
      <c r="Q29" s="8">
        <v>2</v>
      </c>
      <c r="R29" s="8">
        <f ca="1">Q29*OFFSET(R29, _xlfn.XLOOKUP("Milli Q H2O",O29:O35, Offset!$A$1:$A$7)+1,0)/P29</f>
        <v>0.8</v>
      </c>
      <c r="S29" s="32"/>
      <c r="T29" s="31"/>
      <c r="U29" s="2"/>
      <c r="V29" s="34" t="s">
        <v>39</v>
      </c>
      <c r="W29" s="8">
        <v>200</v>
      </c>
      <c r="X29" s="8">
        <v>4</v>
      </c>
      <c r="Y29" s="8">
        <f ca="1">X29*OFFSET(Y29, _xlfn.XLOOKUP("Milli Q H2O",V29:V35, Offset!$A$1:$A$7)+1,0)/W29</f>
        <v>0.8</v>
      </c>
      <c r="Z29" s="32"/>
      <c r="AA29" s="31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 t="s">
        <v>7</v>
      </c>
      <c r="C30" s="10"/>
      <c r="D30" s="10"/>
      <c r="E30" s="8">
        <f ca="1">E32-SUM(E25:E29)</f>
        <v>61.324284056559172</v>
      </c>
      <c r="F30" s="2"/>
      <c r="G30" s="2"/>
      <c r="H30" s="13" t="s">
        <v>7</v>
      </c>
      <c r="I30" s="10"/>
      <c r="J30" s="10"/>
      <c r="K30" s="8">
        <f ca="1">K32-SUM(K24:K29)</f>
        <v>3</v>
      </c>
      <c r="L30" s="19"/>
      <c r="N30" s="2"/>
      <c r="O30" s="13" t="s">
        <v>7</v>
      </c>
      <c r="P30" s="10"/>
      <c r="Q30" s="10"/>
      <c r="R30" s="8">
        <f ca="1">R32-SUM(R24:R29)</f>
        <v>3</v>
      </c>
      <c r="S30" s="19"/>
      <c r="T30" s="14"/>
      <c r="U30" s="2"/>
      <c r="V30" s="13" t="s">
        <v>7</v>
      </c>
      <c r="W30" s="10"/>
      <c r="X30" s="10"/>
      <c r="Y30" s="8">
        <f ca="1">Y32-SUM(Y24:Y29)</f>
        <v>3</v>
      </c>
      <c r="Z30" s="19"/>
      <c r="AA30" s="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/>
      <c r="C31" s="10"/>
      <c r="D31" s="10"/>
      <c r="E31" s="8" t="s">
        <v>3</v>
      </c>
      <c r="G31" s="2"/>
      <c r="H31" s="7"/>
      <c r="I31" s="10"/>
      <c r="J31" s="10"/>
      <c r="K31" s="8" t="s">
        <v>3</v>
      </c>
      <c r="L31" s="18"/>
      <c r="N31" s="2"/>
      <c r="O31" s="7"/>
      <c r="P31" s="10"/>
      <c r="Q31" s="10"/>
      <c r="R31" s="8" t="s">
        <v>3</v>
      </c>
      <c r="S31" s="18"/>
      <c r="T31" s="14"/>
      <c r="U31" s="2"/>
      <c r="V31" s="7"/>
      <c r="W31" s="10"/>
      <c r="X31" s="10"/>
      <c r="Y31" s="8" t="s">
        <v>3</v>
      </c>
      <c r="Z31" s="18"/>
      <c r="AA31" s="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C32" s="10"/>
      <c r="D32" s="10"/>
      <c r="E32" s="8">
        <v>70</v>
      </c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7"/>
      <c r="W32" s="10"/>
      <c r="X32" s="10"/>
      <c r="Y32" s="8">
        <v>40</v>
      </c>
      <c r="Z32" s="14"/>
      <c r="AA32" s="14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B33" s="7"/>
      <c r="G33" s="2"/>
      <c r="L33" s="14"/>
      <c r="N33" s="2"/>
      <c r="O33" s="9"/>
      <c r="S33" s="14"/>
      <c r="T33" s="14"/>
      <c r="U33" s="2"/>
      <c r="V33" s="9"/>
      <c r="Z33" s="14"/>
      <c r="AA33" s="14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25">
      <c r="A34" s="2"/>
      <c r="B34" s="7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7"/>
      <c r="W34" s="8"/>
      <c r="X34" s="8"/>
      <c r="Y34" s="8"/>
      <c r="Z34" s="14"/>
      <c r="AA34" s="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G35" s="2"/>
      <c r="H35" s="7"/>
      <c r="I35" s="11"/>
      <c r="J35" s="8"/>
      <c r="K35" s="8"/>
      <c r="L35" s="14"/>
      <c r="N35" s="2"/>
      <c r="O35" s="7"/>
      <c r="P35" s="11"/>
      <c r="Q35" s="8"/>
      <c r="R35" s="8"/>
      <c r="S35" s="14"/>
      <c r="T35" s="14"/>
      <c r="U35" s="2"/>
      <c r="V35" s="7"/>
      <c r="W35" s="11"/>
      <c r="X35" s="8"/>
      <c r="Y35" s="8"/>
      <c r="Z35" s="14"/>
      <c r="AA35" s="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B36" s="25" t="s">
        <v>26</v>
      </c>
      <c r="C36" s="11" t="s">
        <v>12</v>
      </c>
      <c r="G36" s="2"/>
      <c r="H36" s="34" t="s">
        <v>36</v>
      </c>
      <c r="I36" s="11"/>
      <c r="J36" s="8"/>
      <c r="K36" s="8"/>
      <c r="L36" s="14"/>
      <c r="N36" s="2"/>
      <c r="O36" s="34" t="s">
        <v>50</v>
      </c>
      <c r="P36" s="11"/>
      <c r="Q36" s="8"/>
      <c r="R36" s="8"/>
      <c r="S36" s="14"/>
      <c r="T36" s="14"/>
      <c r="U36" s="2"/>
      <c r="V36" s="34" t="s">
        <v>58</v>
      </c>
      <c r="W36" s="11"/>
      <c r="X36" s="8"/>
      <c r="Y36" s="8"/>
      <c r="Z36" s="14"/>
      <c r="AA36" s="14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2"/>
      <c r="B37" s="26" t="s">
        <v>22</v>
      </c>
      <c r="C37" s="8">
        <v>92.2</v>
      </c>
      <c r="D37" s="8">
        <v>1</v>
      </c>
      <c r="E37" s="8">
        <f ca="1">D37*OFFSET(E37, _xlfn.XLOOKUP("Milli Q H2O",B38:B43, Offset!$A$1:$A$6)+2,0)/C37</f>
        <v>0.75921908893709322</v>
      </c>
      <c r="G37" s="2"/>
      <c r="H37" s="12" t="s">
        <v>13</v>
      </c>
      <c r="I37" s="8">
        <v>40</v>
      </c>
      <c r="J37" s="8">
        <v>35.200000000000003</v>
      </c>
      <c r="K37" s="8">
        <f ca="1">J37*OFFSET(K37, _xlfn.XLOOKUP("Milli Q H2O",H37:H43, Offset!$A$1:$A$7)+1,0)/I37</f>
        <v>35.200000000000003</v>
      </c>
      <c r="L37" s="17"/>
      <c r="M37" s="32" t="s">
        <v>69</v>
      </c>
      <c r="N37" s="2"/>
      <c r="O37" s="12" t="s">
        <v>13</v>
      </c>
      <c r="P37" s="8">
        <v>40</v>
      </c>
      <c r="Q37" s="8">
        <v>35.200000000000003</v>
      </c>
      <c r="R37" s="8">
        <f ca="1">Q37*OFFSET(R37, _xlfn.XLOOKUP("Milli Q H2O",O37:O43, Offset!$A$1:$A$7)+1,0)/P37</f>
        <v>35.200000000000003</v>
      </c>
      <c r="S37" s="17"/>
      <c r="T37" s="32" t="s">
        <v>78</v>
      </c>
      <c r="U37" s="2"/>
      <c r="V37" s="12" t="s">
        <v>13</v>
      </c>
      <c r="W37" s="8">
        <v>40</v>
      </c>
      <c r="X37" s="8">
        <v>35.200000000000003</v>
      </c>
      <c r="Y37" s="8">
        <f ca="1">X37*OFFSET(Y37, _xlfn.XLOOKUP("Milli Q H2O",V37:V43, Offset!$A$1:$A$7)+1,0)/W37</f>
        <v>35.200000000000003</v>
      </c>
      <c r="Z37" s="17"/>
      <c r="AA37" s="32" t="s">
        <v>69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23" t="s">
        <v>27</v>
      </c>
      <c r="C38" s="8">
        <v>90.6</v>
      </c>
      <c r="D38" s="8">
        <v>1</v>
      </c>
      <c r="E38" s="8">
        <f ca="1">D38*OFFSET(E38, _xlfn.XLOOKUP("Milli Q H2O",B39:B44, Offset!$A$1:$A$6)+2,0)/C38</f>
        <v>0.77262693156732898</v>
      </c>
      <c r="G38" s="2"/>
      <c r="H38" s="33" t="s">
        <v>32</v>
      </c>
      <c r="I38" s="8">
        <v>0.1</v>
      </c>
      <c r="J38" s="8">
        <v>5.0000000000000001E-3</v>
      </c>
      <c r="K38" s="8">
        <f ca="1">J38*OFFSET(K38, _xlfn.XLOOKUP("Milli Q H2O",H38:H44, Offset!$A$1:$A$7)+1,0)/I38</f>
        <v>2</v>
      </c>
      <c r="L38" s="32"/>
      <c r="N38" s="2"/>
      <c r="O38" s="33" t="s">
        <v>32</v>
      </c>
      <c r="P38" s="8">
        <v>0.1</v>
      </c>
      <c r="Q38" s="8">
        <v>5.0000000000000001E-3</v>
      </c>
      <c r="R38" s="8">
        <f ca="1">Q38*OFFSET(R38, _xlfn.XLOOKUP("Milli Q H2O",O38:O44, Offset!$A$1:$A$7)+1,0)/P38</f>
        <v>2</v>
      </c>
      <c r="S38" s="32"/>
      <c r="T38" s="14"/>
      <c r="U38" s="2"/>
      <c r="V38" s="33" t="s">
        <v>32</v>
      </c>
      <c r="W38" s="8">
        <v>0.1</v>
      </c>
      <c r="X38" s="8">
        <v>5.0000000000000001E-3</v>
      </c>
      <c r="Y38" s="8">
        <f ca="1">X38*OFFSET(Y38, _xlfn.XLOOKUP("Milli Q H2O",V38:V44, Offset!$A$1:$A$7)+1,0)/W38</f>
        <v>2</v>
      </c>
      <c r="Z38" s="32"/>
      <c r="AA38" s="14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7" t="s">
        <v>11</v>
      </c>
      <c r="C39" s="8">
        <v>10</v>
      </c>
      <c r="D39" s="8">
        <v>1</v>
      </c>
      <c r="E39" s="8">
        <f ca="1">D39*OFFSET(E39, _xlfn.XLOOKUP("Milli Q H2O",B40:B45, Offset!$A$1:$A$6)+2,0)/C39</f>
        <v>7</v>
      </c>
      <c r="G39" s="2"/>
      <c r="H39" s="37" t="s">
        <v>41</v>
      </c>
      <c r="I39" s="8">
        <v>50</v>
      </c>
      <c r="J39" s="8">
        <v>1</v>
      </c>
      <c r="K39" s="8">
        <f ca="1">J39*OFFSET(K39, _xlfn.XLOOKUP("Milli Q H2O",H39:H45, Offset!$A$1:$A$7)+1,0)/I39</f>
        <v>0.8</v>
      </c>
      <c r="L39" s="32"/>
      <c r="N39" s="2"/>
      <c r="O39" s="36" t="s">
        <v>40</v>
      </c>
      <c r="P39" s="8">
        <v>100</v>
      </c>
      <c r="Q39" s="8">
        <v>2</v>
      </c>
      <c r="R39" s="8">
        <f ca="1">Q39*OFFSET(R39, _xlfn.XLOOKUP("Milli Q H2O",O39:O45, Offset!$A$1:$A$7)+1,0)/P39</f>
        <v>0.8</v>
      </c>
      <c r="S39" s="32"/>
      <c r="T39" s="14"/>
      <c r="U39" s="2"/>
      <c r="V39" s="34" t="s">
        <v>39</v>
      </c>
      <c r="W39" s="8">
        <v>200</v>
      </c>
      <c r="X39" s="8">
        <v>4</v>
      </c>
      <c r="Y39" s="8">
        <f ca="1">X39*OFFSET(Y39, _xlfn.XLOOKUP("Milli Q H2O",V39:V45, Offset!$A$1:$A$7)+1,0)/W39</f>
        <v>0.8</v>
      </c>
      <c r="Z39" s="32"/>
      <c r="AA39" s="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 t="s">
        <v>7</v>
      </c>
      <c r="C40" s="10"/>
      <c r="D40" s="10"/>
      <c r="E40" s="8">
        <f ca="1">E42-SUM(E35:E39)</f>
        <v>61.468153979495575</v>
      </c>
      <c r="G40" s="2"/>
      <c r="H40" s="13" t="s">
        <v>7</v>
      </c>
      <c r="I40" s="10"/>
      <c r="J40" s="10"/>
      <c r="K40" s="8">
        <f ca="1">K42-SUM(K34:K39)</f>
        <v>2</v>
      </c>
      <c r="L40" s="19"/>
      <c r="M40" s="31"/>
      <c r="N40" s="2"/>
      <c r="O40" s="13" t="s">
        <v>7</v>
      </c>
      <c r="P40" s="10"/>
      <c r="Q40" s="10"/>
      <c r="R40" s="8">
        <f ca="1">R42-SUM(R34:R39)</f>
        <v>2</v>
      </c>
      <c r="S40" s="19"/>
      <c r="T40" s="31"/>
      <c r="U40" s="2"/>
      <c r="V40" s="13" t="s">
        <v>7</v>
      </c>
      <c r="W40" s="10"/>
      <c r="X40" s="10"/>
      <c r="Y40" s="8">
        <f ca="1">Y42-SUM(Y34:Y39)</f>
        <v>2</v>
      </c>
      <c r="Z40" s="19"/>
      <c r="AA40" s="31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B41" s="7"/>
      <c r="C41" s="10"/>
      <c r="D41" s="10"/>
      <c r="E41" s="8" t="s">
        <v>3</v>
      </c>
      <c r="G41" s="2"/>
      <c r="H41" s="7"/>
      <c r="I41" s="10"/>
      <c r="J41" s="10"/>
      <c r="K41" s="8" t="s">
        <v>3</v>
      </c>
      <c r="L41" s="18"/>
      <c r="N41" s="2"/>
      <c r="O41" s="7"/>
      <c r="P41" s="10"/>
      <c r="Q41" s="10"/>
      <c r="R41" s="8" t="s">
        <v>3</v>
      </c>
      <c r="S41" s="18"/>
      <c r="T41" s="14"/>
      <c r="U41" s="2"/>
      <c r="V41" s="7"/>
      <c r="W41" s="10"/>
      <c r="X41" s="10"/>
      <c r="Y41" s="8" t="s">
        <v>3</v>
      </c>
      <c r="Z41" s="18"/>
      <c r="AA41" s="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25">
      <c r="A42" s="2"/>
      <c r="B42" s="7"/>
      <c r="C42" s="10"/>
      <c r="D42" s="10"/>
      <c r="E42" s="8">
        <v>70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7"/>
      <c r="W42" s="10"/>
      <c r="X42" s="10"/>
      <c r="Y42" s="8">
        <v>40</v>
      </c>
      <c r="Z42" s="14"/>
      <c r="AA42" s="14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7"/>
      <c r="F43" s="2"/>
      <c r="G43" s="2"/>
      <c r="L43" s="14"/>
      <c r="N43" s="2"/>
      <c r="O43" s="9"/>
      <c r="S43" s="14"/>
      <c r="T43" s="14"/>
      <c r="U43" s="2"/>
      <c r="V43" s="9"/>
      <c r="Z43" s="14"/>
      <c r="AA43" s="14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B44" s="7"/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7"/>
      <c r="W44" s="8"/>
      <c r="X44" s="8"/>
      <c r="Y44" s="8"/>
      <c r="Z44" s="14"/>
      <c r="AA44" s="14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F45" s="2"/>
      <c r="G45" s="2"/>
      <c r="H45" s="7"/>
      <c r="I45" s="11"/>
      <c r="J45" s="8"/>
      <c r="K45" s="8"/>
      <c r="L45" s="14"/>
      <c r="N45" s="2"/>
      <c r="O45" s="7"/>
      <c r="P45" s="11"/>
      <c r="Q45" s="8"/>
      <c r="R45" s="8"/>
      <c r="S45" s="14"/>
      <c r="T45" s="14"/>
      <c r="U45" s="2"/>
      <c r="V45" s="7"/>
      <c r="W45" s="11"/>
      <c r="X45" s="8"/>
      <c r="Y45" s="8"/>
      <c r="Z45" s="14"/>
      <c r="AA45" s="14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B46" s="36" t="s">
        <v>40</v>
      </c>
      <c r="F46" s="2"/>
      <c r="G46" s="2"/>
      <c r="H46" s="34" t="s">
        <v>37</v>
      </c>
      <c r="I46" s="11"/>
      <c r="J46" s="8"/>
      <c r="K46" s="8"/>
      <c r="L46" s="14"/>
      <c r="N46" s="2"/>
      <c r="O46" s="34" t="s">
        <v>51</v>
      </c>
      <c r="P46" s="11"/>
      <c r="Q46" s="8"/>
      <c r="R46" s="8"/>
      <c r="S46" s="14"/>
      <c r="T46" s="14"/>
      <c r="U46" s="2"/>
      <c r="V46" s="34" t="s">
        <v>59</v>
      </c>
      <c r="W46" s="11"/>
      <c r="X46" s="8"/>
      <c r="Y46" s="8"/>
      <c r="Z46" s="14"/>
      <c r="AA46" s="14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B47" s="34" t="s">
        <v>39</v>
      </c>
      <c r="C47" s="8">
        <v>200</v>
      </c>
      <c r="D47" s="8">
        <v>100</v>
      </c>
      <c r="E47" s="8">
        <f ca="1">D47*OFFSET(E47, _xlfn.XLOOKUP("Milli Q H2O",B48:B53, Offset!$A$1:$A$6)+2,0)/C47</f>
        <v>5</v>
      </c>
      <c r="F47" s="2"/>
      <c r="G47" s="2"/>
      <c r="H47" s="12" t="s">
        <v>13</v>
      </c>
      <c r="I47" s="8">
        <v>40</v>
      </c>
      <c r="J47" s="8">
        <v>35.200000000000003</v>
      </c>
      <c r="K47" s="8">
        <f ca="1">J47*OFFSET(K47, _xlfn.XLOOKUP("Milli Q H2O",H47:H53, Offset!$A$1:$A$7)+1,0)/I47</f>
        <v>35.200000000000003</v>
      </c>
      <c r="L47" s="17"/>
      <c r="M47" s="32" t="s">
        <v>70</v>
      </c>
      <c r="N47" s="2"/>
      <c r="O47" s="12" t="s">
        <v>13</v>
      </c>
      <c r="P47" s="8">
        <v>40</v>
      </c>
      <c r="Q47" s="8">
        <v>35.200000000000003</v>
      </c>
      <c r="R47" s="8">
        <f ca="1">Q47*OFFSET(R47, _xlfn.XLOOKUP("Milli Q H2O",O47:O53, Offset!$A$1:$A$7)+1,0)/P47</f>
        <v>35.200000000000003</v>
      </c>
      <c r="S47" s="17"/>
      <c r="T47" s="32" t="s">
        <v>79</v>
      </c>
      <c r="U47" s="2"/>
      <c r="V47" s="12" t="s">
        <v>13</v>
      </c>
      <c r="W47" s="8">
        <v>40</v>
      </c>
      <c r="X47" s="8">
        <v>35.200000000000003</v>
      </c>
      <c r="Y47" s="8">
        <f ca="1">X47*OFFSET(Y47, _xlfn.XLOOKUP("Milli Q H2O",V47:V53, Offset!$A$1:$A$7)+1,0)/W47</f>
        <v>35.200000000000003</v>
      </c>
      <c r="Z47" s="17"/>
      <c r="AA47" s="32" t="s">
        <v>70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25">
      <c r="A48" s="2"/>
      <c r="B48" s="7" t="s">
        <v>7</v>
      </c>
      <c r="C48" s="10"/>
      <c r="D48" s="10"/>
      <c r="E48" s="8">
        <f ca="1">E50-SUM(E45:E47)</f>
        <v>5</v>
      </c>
      <c r="F48" s="2"/>
      <c r="G48" s="2"/>
      <c r="H48" s="33" t="s">
        <v>32</v>
      </c>
      <c r="I48" s="8">
        <v>0.1</v>
      </c>
      <c r="J48" s="8">
        <v>0.01</v>
      </c>
      <c r="K48" s="8">
        <f ca="1">J48*OFFSET(K48, _xlfn.XLOOKUP("Milli Q H2O",H48:H54, Offset!$A$1:$A$7)+1,0)/I48</f>
        <v>4</v>
      </c>
      <c r="L48" s="32"/>
      <c r="N48" s="2"/>
      <c r="O48" s="33" t="s">
        <v>32</v>
      </c>
      <c r="P48" s="8">
        <v>0.1</v>
      </c>
      <c r="Q48" s="8">
        <v>0.01</v>
      </c>
      <c r="R48" s="8">
        <f ca="1">Q48*OFFSET(R48, _xlfn.XLOOKUP("Milli Q H2O",O48:O54, Offset!$A$1:$A$7)+1,0)/P48</f>
        <v>4</v>
      </c>
      <c r="S48" s="32"/>
      <c r="T48" s="14"/>
      <c r="U48" s="2"/>
      <c r="V48" s="33" t="s">
        <v>32</v>
      </c>
      <c r="W48" s="8">
        <v>0.1</v>
      </c>
      <c r="X48" s="8">
        <v>0.01</v>
      </c>
      <c r="Y48" s="8">
        <f ca="1">X48*OFFSET(Y48, _xlfn.XLOOKUP("Milli Q H2O",V48:V54, Offset!$A$1:$A$7)+1,0)/W48</f>
        <v>4</v>
      </c>
      <c r="Z48" s="32"/>
      <c r="AA48" s="14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7"/>
      <c r="C49" s="10"/>
      <c r="D49" s="10"/>
      <c r="E49" s="8" t="s">
        <v>3</v>
      </c>
      <c r="F49" s="2"/>
      <c r="G49" s="2"/>
      <c r="H49" s="37" t="s">
        <v>41</v>
      </c>
      <c r="I49" s="8">
        <v>50</v>
      </c>
      <c r="J49" s="8">
        <v>1</v>
      </c>
      <c r="K49" s="8">
        <f ca="1">J49*OFFSET(K49, _xlfn.XLOOKUP("Milli Q H2O",H49:H55, Offset!$A$1:$A$7)+1,0)/I49</f>
        <v>0.8</v>
      </c>
      <c r="L49" s="32"/>
      <c r="N49" s="2"/>
      <c r="O49" s="36" t="s">
        <v>40</v>
      </c>
      <c r="P49" s="8">
        <v>100</v>
      </c>
      <c r="Q49" s="8">
        <v>2</v>
      </c>
      <c r="R49" s="8">
        <f ca="1">Q49*OFFSET(R49, _xlfn.XLOOKUP("Milli Q H2O",O49:O55, Offset!$A$1:$A$7)+1,0)/P49</f>
        <v>0.8</v>
      </c>
      <c r="S49" s="32"/>
      <c r="T49" s="14"/>
      <c r="U49" s="2"/>
      <c r="V49" s="34" t="s">
        <v>39</v>
      </c>
      <c r="W49" s="8">
        <v>200</v>
      </c>
      <c r="X49" s="8">
        <v>4</v>
      </c>
      <c r="Y49" s="8">
        <f ca="1">X49*OFFSET(Y49, _xlfn.XLOOKUP("Milli Q H2O",V49:V55, Offset!$A$1:$A$7)+1,0)/W49</f>
        <v>0.8</v>
      </c>
      <c r="Z49" s="32"/>
      <c r="AA49" s="14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7"/>
      <c r="C50" s="10"/>
      <c r="D50" s="10"/>
      <c r="E50" s="8">
        <v>10</v>
      </c>
      <c r="F50" s="2"/>
      <c r="G50" s="2"/>
      <c r="H50" s="13" t="s">
        <v>7</v>
      </c>
      <c r="I50" s="10"/>
      <c r="J50" s="10"/>
      <c r="K50" s="8">
        <f ca="1">K52-SUM(K44:K49)</f>
        <v>0</v>
      </c>
      <c r="L50" s="19"/>
      <c r="N50" s="2"/>
      <c r="O50" s="13" t="s">
        <v>7</v>
      </c>
      <c r="P50" s="10"/>
      <c r="Q50" s="10"/>
      <c r="R50" s="8">
        <f ca="1">R52-SUM(R44:R49)</f>
        <v>0</v>
      </c>
      <c r="S50" s="19"/>
      <c r="T50" s="14"/>
      <c r="U50" s="2"/>
      <c r="V50" s="13" t="s">
        <v>7</v>
      </c>
      <c r="W50" s="10"/>
      <c r="X50" s="10"/>
      <c r="Y50" s="8">
        <f ca="1">Y52-SUM(Y44:Y49)</f>
        <v>0</v>
      </c>
      <c r="Z50" s="19"/>
      <c r="AA50" s="14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7"/>
      <c r="F51" s="2"/>
      <c r="G51" s="2"/>
      <c r="H51" s="7"/>
      <c r="I51" s="10"/>
      <c r="J51" s="10"/>
      <c r="K51" s="8" t="s">
        <v>3</v>
      </c>
      <c r="L51" s="18"/>
      <c r="M51" s="31"/>
      <c r="N51" s="2"/>
      <c r="O51" s="7"/>
      <c r="P51" s="10"/>
      <c r="Q51" s="10"/>
      <c r="R51" s="8" t="s">
        <v>3</v>
      </c>
      <c r="S51" s="18"/>
      <c r="T51" s="31"/>
      <c r="U51" s="2"/>
      <c r="V51" s="7"/>
      <c r="W51" s="10"/>
      <c r="X51" s="10"/>
      <c r="Y51" s="8" t="s">
        <v>3</v>
      </c>
      <c r="Z51" s="18"/>
      <c r="AA51" s="3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B52" s="7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7"/>
      <c r="W52" s="10"/>
      <c r="X52" s="10"/>
      <c r="Y52" s="8">
        <v>40</v>
      </c>
      <c r="Z52" s="14"/>
      <c r="AA52" s="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25">
      <c r="A53" s="2"/>
      <c r="F53" s="2"/>
      <c r="G53" s="2"/>
      <c r="L53" s="14"/>
      <c r="N53" s="2"/>
      <c r="O53" s="9"/>
      <c r="S53" s="14"/>
      <c r="T53" s="14"/>
      <c r="U53" s="2"/>
      <c r="V53" s="9"/>
      <c r="Z53" s="14"/>
      <c r="AA53" s="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37" t="s">
        <v>41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7"/>
      <c r="W54" s="8"/>
      <c r="X54" s="8"/>
      <c r="Y54" s="8"/>
      <c r="Z54" s="14"/>
      <c r="AA54" s="14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34" t="s">
        <v>39</v>
      </c>
      <c r="C55" s="8">
        <v>200</v>
      </c>
      <c r="D55" s="8">
        <v>50</v>
      </c>
      <c r="E55" s="8">
        <f ca="1">D55*OFFSET(E55, _xlfn.XLOOKUP("Milli Q H2O",B56:B61, Offset!$A$1:$A$6)+2,0)/C55</f>
        <v>2.5</v>
      </c>
      <c r="F55" s="2"/>
      <c r="G55" s="2"/>
      <c r="H55" s="7"/>
      <c r="I55" s="11"/>
      <c r="J55" s="8"/>
      <c r="K55" s="8"/>
      <c r="L55" s="14"/>
      <c r="N55" s="2"/>
      <c r="O55" s="7"/>
      <c r="P55" s="11"/>
      <c r="Q55" s="8"/>
      <c r="R55" s="8"/>
      <c r="S55" s="14"/>
      <c r="T55" s="14"/>
      <c r="U55" s="2"/>
      <c r="V55" s="7"/>
      <c r="W55" s="11"/>
      <c r="X55" s="8"/>
      <c r="Y55" s="8"/>
      <c r="Z55" s="14"/>
      <c r="AA55" s="14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7" t="s">
        <v>7</v>
      </c>
      <c r="C56" s="10"/>
      <c r="D56" s="10"/>
      <c r="E56" s="8">
        <f ca="1">E58-SUM(E53:E55)</f>
        <v>7.5</v>
      </c>
      <c r="F56" s="2"/>
      <c r="G56" s="2"/>
      <c r="H56" s="34" t="s">
        <v>42</v>
      </c>
      <c r="I56" s="11"/>
      <c r="J56" s="8"/>
      <c r="K56" s="8"/>
      <c r="L56" s="14"/>
      <c r="N56" s="2"/>
      <c r="O56" s="34" t="s">
        <v>55</v>
      </c>
      <c r="P56" s="11"/>
      <c r="Q56" s="8"/>
      <c r="R56" s="8"/>
      <c r="S56" s="14"/>
      <c r="T56" s="14"/>
      <c r="U56" s="2"/>
      <c r="V56" s="34" t="s">
        <v>63</v>
      </c>
      <c r="W56" s="11"/>
      <c r="X56" s="8"/>
      <c r="Y56" s="8"/>
      <c r="Z56" s="14"/>
      <c r="AA56" s="14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/>
      <c r="C57" s="10"/>
      <c r="D57" s="10"/>
      <c r="E57" s="8" t="s">
        <v>3</v>
      </c>
      <c r="F57" s="2"/>
      <c r="G57" s="2"/>
      <c r="H57" s="12" t="s">
        <v>13</v>
      </c>
      <c r="I57" s="8">
        <v>40</v>
      </c>
      <c r="J57" s="8">
        <v>35.200000000000003</v>
      </c>
      <c r="K57" s="8">
        <f ca="1">J57*OFFSET(K57, _xlfn.XLOOKUP("Milli Q H2O",H57:H63, Offset!$A$1:$A$7)+1,0)/I57</f>
        <v>35.200000000000003</v>
      </c>
      <c r="L57" s="17"/>
      <c r="M57" s="32" t="s">
        <v>71</v>
      </c>
      <c r="N57" s="2"/>
      <c r="O57" s="12" t="s">
        <v>13</v>
      </c>
      <c r="P57" s="8">
        <v>40</v>
      </c>
      <c r="Q57" s="8">
        <v>35.200000000000003</v>
      </c>
      <c r="R57" s="8">
        <f ca="1">Q57*OFFSET(R57, _xlfn.XLOOKUP("Milli Q H2O",O57:O63, Offset!$A$1:$A$7)+1,0)/P57</f>
        <v>35.200000000000003</v>
      </c>
      <c r="S57" s="17"/>
      <c r="T57" s="32" t="s">
        <v>80</v>
      </c>
      <c r="U57" s="2"/>
      <c r="V57" s="12" t="s">
        <v>13</v>
      </c>
      <c r="W57" s="8">
        <v>40</v>
      </c>
      <c r="X57" s="8">
        <v>35.200000000000003</v>
      </c>
      <c r="Y57" s="8">
        <f ca="1">X57*OFFSET(Y57, _xlfn.XLOOKUP("Milli Q H2O",V57:V63, Offset!$A$1:$A$7)+1,0)/W57</f>
        <v>35.200000000000003</v>
      </c>
      <c r="Z57" s="17"/>
      <c r="AA57" s="32" t="s">
        <v>71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B58" s="7"/>
      <c r="C58" s="10"/>
      <c r="D58" s="10"/>
      <c r="E58" s="8">
        <v>10</v>
      </c>
      <c r="F58" s="2"/>
      <c r="G58" s="2"/>
      <c r="H58" s="35" t="s">
        <v>38</v>
      </c>
      <c r="I58" s="8">
        <v>2E-3</v>
      </c>
      <c r="J58" s="8">
        <v>2.5000000000000001E-5</v>
      </c>
      <c r="K58" s="8">
        <f ca="1">J58*OFFSET(K58, _xlfn.XLOOKUP("Milli Q H2O",H58:H64, Offset!$A$1:$A$7)+1,0)/I58</f>
        <v>0.5</v>
      </c>
      <c r="L58" s="32"/>
      <c r="N58" s="2"/>
      <c r="O58" s="35" t="s">
        <v>38</v>
      </c>
      <c r="P58" s="8">
        <v>2E-3</v>
      </c>
      <c r="Q58" s="8">
        <v>2.5000000000000001E-5</v>
      </c>
      <c r="R58" s="8">
        <f ca="1">Q58*OFFSET(R58, _xlfn.XLOOKUP("Milli Q H2O",O58:O64, Offset!$A$1:$A$7)+1,0)/P58</f>
        <v>0.5</v>
      </c>
      <c r="S58" s="32"/>
      <c r="T58" s="14"/>
      <c r="U58" s="2"/>
      <c r="V58" s="35" t="s">
        <v>38</v>
      </c>
      <c r="W58" s="8">
        <v>2E-3</v>
      </c>
      <c r="X58" s="8">
        <v>2.5000000000000001E-5</v>
      </c>
      <c r="Y58" s="8">
        <f ca="1">X58*OFFSET(Y58, _xlfn.XLOOKUP("Milli Q H2O",V58:V64, Offset!$A$1:$A$7)+1,0)/W58</f>
        <v>0.5</v>
      </c>
      <c r="Z58" s="32"/>
      <c r="AA58" s="14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25">
      <c r="A59" s="2"/>
      <c r="B59" s="7"/>
      <c r="F59" s="2"/>
      <c r="G59" s="2"/>
      <c r="H59" s="37" t="s">
        <v>41</v>
      </c>
      <c r="I59" s="8">
        <v>50</v>
      </c>
      <c r="J59" s="8">
        <v>1</v>
      </c>
      <c r="K59" s="8">
        <f ca="1">J59*OFFSET(K59, _xlfn.XLOOKUP("Milli Q H2O",H59:H65, Offset!$A$1:$A$7)+1,0)/I59</f>
        <v>0.8</v>
      </c>
      <c r="L59" s="32"/>
      <c r="N59" s="2"/>
      <c r="O59" s="36" t="s">
        <v>40</v>
      </c>
      <c r="P59" s="8">
        <v>100</v>
      </c>
      <c r="Q59" s="8">
        <v>2</v>
      </c>
      <c r="R59" s="8">
        <f ca="1">Q59*OFFSET(R59, _xlfn.XLOOKUP("Milli Q H2O",O59:O65, Offset!$A$1:$A$7)+1,0)/P59</f>
        <v>0.8</v>
      </c>
      <c r="S59" s="32"/>
      <c r="T59" s="14"/>
      <c r="U59" s="2"/>
      <c r="V59" s="34" t="s">
        <v>39</v>
      </c>
      <c r="W59" s="8">
        <v>200</v>
      </c>
      <c r="X59" s="8">
        <v>4</v>
      </c>
      <c r="Y59" s="8">
        <f ca="1">X59*OFFSET(Y59, _xlfn.XLOOKUP("Milli Q H2O",V59:V65, Offset!$A$1:$A$7)+1,0)/W59</f>
        <v>0.8</v>
      </c>
      <c r="Z59" s="32"/>
      <c r="AA59" s="14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B60" s="7"/>
      <c r="F60" s="2"/>
      <c r="G60" s="2"/>
      <c r="H60" s="13" t="s">
        <v>7</v>
      </c>
      <c r="I60" s="10"/>
      <c r="J60" s="10"/>
      <c r="K60" s="8">
        <f ca="1">K62-SUM(K54:K59)</f>
        <v>3.5</v>
      </c>
      <c r="L60" s="19"/>
      <c r="N60" s="2"/>
      <c r="O60" s="13" t="s">
        <v>7</v>
      </c>
      <c r="P60" s="10"/>
      <c r="Q60" s="10"/>
      <c r="R60" s="8">
        <f ca="1">R62-SUM(R54:R59)</f>
        <v>3.5</v>
      </c>
      <c r="S60" s="19"/>
      <c r="T60" s="14"/>
      <c r="U60" s="2"/>
      <c r="V60" s="13" t="s">
        <v>7</v>
      </c>
      <c r="W60" s="10"/>
      <c r="X60" s="10"/>
      <c r="Y60" s="8">
        <f ca="1">Y62-SUM(Y54:Y59)</f>
        <v>3.5</v>
      </c>
      <c r="Z60" s="19"/>
      <c r="AA60" s="14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F61" s="2"/>
      <c r="G61" s="2"/>
      <c r="H61" s="7"/>
      <c r="I61" s="10"/>
      <c r="J61" s="10"/>
      <c r="K61" s="8" t="s">
        <v>3</v>
      </c>
      <c r="L61" s="18"/>
      <c r="N61" s="2"/>
      <c r="O61" s="7"/>
      <c r="P61" s="10"/>
      <c r="Q61" s="10"/>
      <c r="R61" s="8" t="s">
        <v>3</v>
      </c>
      <c r="S61" s="18"/>
      <c r="T61" s="14"/>
      <c r="U61" s="2"/>
      <c r="V61" s="7"/>
      <c r="W61" s="10"/>
      <c r="X61" s="10"/>
      <c r="Y61" s="8" t="s">
        <v>3</v>
      </c>
      <c r="Z61" s="18"/>
      <c r="AA61" s="14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33" t="s">
        <v>32</v>
      </c>
      <c r="F62" s="2"/>
      <c r="G62" s="2"/>
      <c r="H62" s="7"/>
      <c r="I62" s="10"/>
      <c r="J62" s="10"/>
      <c r="K62" s="8">
        <v>40</v>
      </c>
      <c r="L62" s="14"/>
      <c r="M62" s="31"/>
      <c r="N62" s="2"/>
      <c r="O62" s="7"/>
      <c r="P62" s="10"/>
      <c r="Q62" s="10"/>
      <c r="R62" s="8">
        <v>40</v>
      </c>
      <c r="S62" s="14"/>
      <c r="T62" s="31"/>
      <c r="U62" s="2"/>
      <c r="V62" s="7"/>
      <c r="W62" s="10"/>
      <c r="X62" s="10"/>
      <c r="Y62" s="8">
        <v>40</v>
      </c>
      <c r="Z62" s="14"/>
      <c r="AA62" s="3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B63" s="34" t="s">
        <v>64</v>
      </c>
      <c r="C63" s="8">
        <v>5</v>
      </c>
      <c r="D63" s="8">
        <v>0.1</v>
      </c>
      <c r="E63" s="8">
        <f ca="1">D63*OFFSET(E63, _xlfn.XLOOKUP("Milli Q H2O",B64:B69, Offset!$A$1:$A$6)+2,0)/C63</f>
        <v>1</v>
      </c>
      <c r="F63" s="2"/>
      <c r="G63" s="2"/>
      <c r="L63" s="14"/>
      <c r="N63" s="2"/>
      <c r="O63" s="9"/>
      <c r="S63" s="14"/>
      <c r="T63" s="14"/>
      <c r="U63" s="2"/>
      <c r="V63" s="9"/>
      <c r="Z63" s="14"/>
      <c r="AA63" s="14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7" t="s">
        <v>7</v>
      </c>
      <c r="C64" s="10"/>
      <c r="D64" s="10"/>
      <c r="E64" s="8">
        <f ca="1">E66-SUM(E61:E63)</f>
        <v>49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7"/>
      <c r="W64" s="8"/>
      <c r="X64" s="8"/>
      <c r="Y64" s="8"/>
      <c r="Z64" s="14"/>
      <c r="AA64" s="14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7"/>
      <c r="C65" s="10"/>
      <c r="D65" s="10"/>
      <c r="E65" s="8" t="s">
        <v>3</v>
      </c>
      <c r="F65" s="2"/>
      <c r="G65" s="2"/>
      <c r="H65" s="7"/>
      <c r="I65" s="11"/>
      <c r="J65" s="8"/>
      <c r="K65" s="8"/>
      <c r="L65" s="14"/>
      <c r="N65" s="2"/>
      <c r="O65" s="7"/>
      <c r="P65" s="11"/>
      <c r="Q65" s="8"/>
      <c r="R65" s="8"/>
      <c r="S65" s="14"/>
      <c r="T65" s="14"/>
      <c r="U65" s="2"/>
      <c r="V65" s="7"/>
      <c r="W65" s="11"/>
      <c r="X65" s="8"/>
      <c r="Y65" s="8"/>
      <c r="Z65" s="14"/>
      <c r="AA65" s="14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/>
      <c r="C66" s="10"/>
      <c r="D66" s="10"/>
      <c r="E66" s="8">
        <v>50</v>
      </c>
      <c r="F66" s="2"/>
      <c r="G66" s="2"/>
      <c r="H66" s="34" t="s">
        <v>43</v>
      </c>
      <c r="I66" s="11"/>
      <c r="J66" s="8"/>
      <c r="K66" s="8"/>
      <c r="L66" s="14"/>
      <c r="N66" s="2"/>
      <c r="O66" s="34" t="s">
        <v>54</v>
      </c>
      <c r="P66" s="11"/>
      <c r="Q66" s="8"/>
      <c r="R66" s="8"/>
      <c r="S66" s="14"/>
      <c r="T66" s="14"/>
      <c r="U66" s="2"/>
      <c r="V66" s="34" t="s">
        <v>62</v>
      </c>
      <c r="W66" s="11"/>
      <c r="X66" s="8"/>
      <c r="Y66" s="8"/>
      <c r="Z66" s="14"/>
      <c r="AA66" s="14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B67" s="7"/>
      <c r="F67" s="2"/>
      <c r="G67" s="2"/>
      <c r="H67" s="12" t="s">
        <v>13</v>
      </c>
      <c r="I67" s="8">
        <v>40</v>
      </c>
      <c r="J67" s="8">
        <v>35.200000000000003</v>
      </c>
      <c r="K67" s="8">
        <f ca="1">J67*OFFSET(K67, _xlfn.XLOOKUP("Milli Q H2O",H67:H73, Offset!$A$1:$A$7)+1,0)/I67</f>
        <v>35.200000000000003</v>
      </c>
      <c r="L67" s="17"/>
      <c r="M67" s="32" t="s">
        <v>72</v>
      </c>
      <c r="N67" s="2"/>
      <c r="O67" s="12" t="s">
        <v>13</v>
      </c>
      <c r="P67" s="8">
        <v>40</v>
      </c>
      <c r="Q67" s="8">
        <v>35.200000000000003</v>
      </c>
      <c r="R67" s="8">
        <f ca="1">Q67*OFFSET(R67, _xlfn.XLOOKUP("Milli Q H2O",O67:O73, Offset!$A$1:$A$7)+1,0)/P67</f>
        <v>35.200000000000003</v>
      </c>
      <c r="S67" s="17"/>
      <c r="T67" s="32" t="s">
        <v>81</v>
      </c>
      <c r="U67" s="2"/>
      <c r="V67" s="12" t="s">
        <v>13</v>
      </c>
      <c r="W67" s="8">
        <v>40</v>
      </c>
      <c r="X67" s="8">
        <v>35.200000000000003</v>
      </c>
      <c r="Y67" s="8">
        <f ca="1">X67*OFFSET(Y67, _xlfn.XLOOKUP("Milli Q H2O",V67:V73, Offset!$A$1:$A$7)+1,0)/W67</f>
        <v>35.200000000000003</v>
      </c>
      <c r="Z67" s="17"/>
      <c r="AA67" s="32" t="s">
        <v>72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B68" s="7"/>
      <c r="F68" s="2"/>
      <c r="G68" s="2"/>
      <c r="H68" s="35" t="s">
        <v>38</v>
      </c>
      <c r="I68" s="8">
        <v>2E-3</v>
      </c>
      <c r="J68" s="8">
        <v>5.0000000000000002E-5</v>
      </c>
      <c r="K68" s="8">
        <f ca="1">J68*OFFSET(K68, _xlfn.XLOOKUP("Milli Q H2O",H68:H74, Offset!$A$1:$A$7)+1,0)/I68</f>
        <v>1</v>
      </c>
      <c r="L68" s="32"/>
      <c r="N68" s="2"/>
      <c r="O68" s="35" t="s">
        <v>38</v>
      </c>
      <c r="P68" s="8">
        <v>2E-3</v>
      </c>
      <c r="Q68" s="8">
        <v>5.0000000000000002E-5</v>
      </c>
      <c r="R68" s="8">
        <f ca="1">Q68*OFFSET(R68, _xlfn.XLOOKUP("Milli Q H2O",O68:O74, Offset!$A$1:$A$7)+1,0)/P68</f>
        <v>1</v>
      </c>
      <c r="S68" s="32"/>
      <c r="T68" s="14"/>
      <c r="U68" s="2"/>
      <c r="V68" s="35" t="s">
        <v>38</v>
      </c>
      <c r="W68" s="8">
        <v>2E-3</v>
      </c>
      <c r="X68" s="8">
        <v>5.0000000000000002E-5</v>
      </c>
      <c r="Y68" s="8">
        <f ca="1">X68*OFFSET(Y68, _xlfn.XLOOKUP("Milli Q H2O",V68:V74, Offset!$A$1:$A$7)+1,0)/W68</f>
        <v>1</v>
      </c>
      <c r="Z68" s="32"/>
      <c r="AA68" s="14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F69" s="2"/>
      <c r="G69" s="2"/>
      <c r="H69" s="37" t="s">
        <v>41</v>
      </c>
      <c r="I69" s="8">
        <v>50</v>
      </c>
      <c r="J69" s="8">
        <v>1</v>
      </c>
      <c r="K69" s="8">
        <f ca="1">J69*OFFSET(K69, _xlfn.XLOOKUP("Milli Q H2O",H69:H75, Offset!$A$1:$A$7)+1,0)/I69</f>
        <v>0.8</v>
      </c>
      <c r="L69" s="32"/>
      <c r="N69" s="2"/>
      <c r="O69" s="36" t="s">
        <v>40</v>
      </c>
      <c r="P69" s="8">
        <v>100</v>
      </c>
      <c r="Q69" s="8">
        <v>2</v>
      </c>
      <c r="R69" s="8">
        <f ca="1">Q69*OFFSET(R69, _xlfn.XLOOKUP("Milli Q H2O",O69:O75, Offset!$A$1:$A$7)+1,0)/P69</f>
        <v>0.8</v>
      </c>
      <c r="S69" s="32"/>
      <c r="T69" s="14"/>
      <c r="U69" s="2"/>
      <c r="V69" s="34" t="s">
        <v>39</v>
      </c>
      <c r="W69" s="8">
        <v>200</v>
      </c>
      <c r="X69" s="8">
        <v>4</v>
      </c>
      <c r="Y69" s="8">
        <f ca="1">X69*OFFSET(Y69, _xlfn.XLOOKUP("Milli Q H2O",V69:V75, Offset!$A$1:$A$7)+1,0)/W69</f>
        <v>0.8</v>
      </c>
      <c r="Z69" s="32"/>
      <c r="AA69" s="14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25">
      <c r="A70" s="2"/>
      <c r="B70" s="38" t="s">
        <v>84</v>
      </c>
      <c r="F70" s="2"/>
      <c r="G70" s="2"/>
      <c r="H70" s="13" t="s">
        <v>7</v>
      </c>
      <c r="I70" s="10"/>
      <c r="J70" s="10"/>
      <c r="K70" s="8">
        <f ca="1">K72-SUM(K64:K69)</f>
        <v>3</v>
      </c>
      <c r="L70" s="19"/>
      <c r="N70" s="2"/>
      <c r="O70" s="13" t="s">
        <v>7</v>
      </c>
      <c r="P70" s="10"/>
      <c r="Q70" s="10"/>
      <c r="R70" s="8">
        <f ca="1">R72-SUM(R64:R69)</f>
        <v>3</v>
      </c>
      <c r="S70" s="19"/>
      <c r="T70" s="14"/>
      <c r="U70" s="2"/>
      <c r="V70" s="13" t="s">
        <v>7</v>
      </c>
      <c r="W70" s="10"/>
      <c r="X70" s="10"/>
      <c r="Y70" s="8">
        <f ca="1">Y72-SUM(Y64:Y69)</f>
        <v>3</v>
      </c>
      <c r="Z70" s="19"/>
      <c r="AA70" s="14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B71" s="34" t="s">
        <v>65</v>
      </c>
      <c r="C71" s="8">
        <v>5</v>
      </c>
      <c r="D71" s="8">
        <v>0.05</v>
      </c>
      <c r="E71" s="8">
        <f ca="1">D71*OFFSET(E71, _xlfn.XLOOKUP("Milli Q H2O",B72:B77, Offset!$A$1:$A$6)+2,0)/C71</f>
        <v>2</v>
      </c>
      <c r="F71" s="2"/>
      <c r="G71" s="2"/>
      <c r="H71" s="7"/>
      <c r="I71" s="10"/>
      <c r="J71" s="10"/>
      <c r="K71" s="8" t="s">
        <v>3</v>
      </c>
      <c r="L71" s="18"/>
      <c r="N71" s="2"/>
      <c r="O71" s="7"/>
      <c r="P71" s="10"/>
      <c r="Q71" s="10"/>
      <c r="R71" s="8" t="s">
        <v>3</v>
      </c>
      <c r="S71" s="18"/>
      <c r="T71" s="14"/>
      <c r="U71" s="2"/>
      <c r="V71" s="7"/>
      <c r="W71" s="10"/>
      <c r="X71" s="10"/>
      <c r="Y71" s="8" t="s">
        <v>3</v>
      </c>
      <c r="Z71" s="18"/>
      <c r="AA71" s="14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7" t="s">
        <v>7</v>
      </c>
      <c r="C72" s="10"/>
      <c r="D72" s="10"/>
      <c r="E72" s="8">
        <f ca="1">E74-SUM(E69:E71)</f>
        <v>198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14"/>
      <c r="U72" s="2"/>
      <c r="V72" s="7"/>
      <c r="W72" s="10"/>
      <c r="X72" s="10"/>
      <c r="Y72" s="8">
        <v>40</v>
      </c>
      <c r="Z72" s="14"/>
      <c r="AA72" s="14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7"/>
      <c r="C73" s="10"/>
      <c r="D73" s="10"/>
      <c r="E73" s="8" t="s">
        <v>3</v>
      </c>
      <c r="F73" s="2"/>
      <c r="G73" s="2"/>
      <c r="L73" s="14"/>
      <c r="M73" s="31"/>
      <c r="N73" s="2"/>
      <c r="O73" s="9"/>
      <c r="S73" s="14"/>
      <c r="T73" s="31"/>
      <c r="U73" s="2"/>
      <c r="V73" s="9"/>
      <c r="Z73" s="14"/>
      <c r="AA73" s="31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7"/>
      <c r="C74" s="10"/>
      <c r="D74" s="10"/>
      <c r="E74" s="8">
        <v>200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14"/>
      <c r="U74" s="2"/>
      <c r="V74" s="7"/>
      <c r="W74" s="8"/>
      <c r="X74" s="8"/>
      <c r="Y74" s="8"/>
      <c r="Z74" s="14"/>
      <c r="AA74" s="14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7"/>
      <c r="F75" s="2"/>
      <c r="G75" s="2"/>
      <c r="H75" s="7"/>
      <c r="I75" s="11"/>
      <c r="J75" s="8"/>
      <c r="K75" s="8"/>
      <c r="L75" s="14"/>
      <c r="N75" s="2"/>
      <c r="O75" s="7"/>
      <c r="P75" s="11"/>
      <c r="Q75" s="8"/>
      <c r="R75" s="8"/>
      <c r="S75" s="14"/>
      <c r="T75" s="14"/>
      <c r="U75" s="2"/>
      <c r="V75" s="7"/>
      <c r="W75" s="11"/>
      <c r="X75" s="8"/>
      <c r="Y75" s="8"/>
      <c r="Z75" s="14"/>
      <c r="AA75" s="14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/>
      <c r="F76" s="2"/>
      <c r="G76" s="2"/>
      <c r="H76" s="34" t="s">
        <v>45</v>
      </c>
      <c r="I76" s="11"/>
      <c r="J76" s="8"/>
      <c r="K76" s="8"/>
      <c r="L76" s="14"/>
      <c r="N76" s="2"/>
      <c r="O76" s="34" t="s">
        <v>53</v>
      </c>
      <c r="P76" s="11"/>
      <c r="Q76" s="8"/>
      <c r="R76" s="8"/>
      <c r="S76" s="14"/>
      <c r="T76" s="14"/>
      <c r="U76" s="2"/>
      <c r="V76" s="34" t="s">
        <v>61</v>
      </c>
      <c r="W76" s="11"/>
      <c r="X76" s="8"/>
      <c r="Y76" s="8"/>
      <c r="Z76" s="14"/>
      <c r="AA76" s="14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F77" s="2"/>
      <c r="G77" s="2"/>
      <c r="H77" s="12" t="s">
        <v>13</v>
      </c>
      <c r="I77" s="8">
        <v>40</v>
      </c>
      <c r="J77" s="8">
        <v>35.200000000000003</v>
      </c>
      <c r="K77" s="8">
        <f ca="1">J77*OFFSET(K77, _xlfn.XLOOKUP("Milli Q H2O",H77:H83, Offset!$A$1:$A$7)+1,0)/I77</f>
        <v>35.200000000000003</v>
      </c>
      <c r="L77" s="17"/>
      <c r="M77" s="32" t="s">
        <v>73</v>
      </c>
      <c r="N77" s="2"/>
      <c r="O77" s="12" t="s">
        <v>13</v>
      </c>
      <c r="P77" s="8">
        <v>40</v>
      </c>
      <c r="Q77" s="8">
        <v>35.200000000000003</v>
      </c>
      <c r="R77" s="8">
        <f ca="1">Q77*OFFSET(R77, _xlfn.XLOOKUP("Milli Q H2O",O77:O83, Offset!$A$1:$A$7)+1,0)/P77</f>
        <v>35.200000000000003</v>
      </c>
      <c r="S77" s="17"/>
      <c r="T77" s="32" t="s">
        <v>82</v>
      </c>
      <c r="U77" s="2"/>
      <c r="V77" s="12" t="s">
        <v>13</v>
      </c>
      <c r="W77" s="8">
        <v>40</v>
      </c>
      <c r="X77" s="8">
        <v>35.200000000000003</v>
      </c>
      <c r="Y77" s="8">
        <f ca="1">X77*OFFSET(Y77, _xlfn.XLOOKUP("Milli Q H2O",V77:V83, Offset!$A$1:$A$7)+1,0)/W77</f>
        <v>35.200000000000003</v>
      </c>
      <c r="Z77" s="17"/>
      <c r="AA77" s="32" t="s">
        <v>73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35" t="s">
        <v>38</v>
      </c>
      <c r="F78" s="2"/>
      <c r="G78" s="2"/>
      <c r="H78" s="35" t="s">
        <v>38</v>
      </c>
      <c r="I78" s="8">
        <v>2E-3</v>
      </c>
      <c r="J78" s="8">
        <v>1E-4</v>
      </c>
      <c r="K78" s="8">
        <f ca="1">J78*OFFSET(K78, _xlfn.XLOOKUP("Milli Q H2O",H78:H84, Offset!$A$1:$A$7)+1,0)/I78</f>
        <v>2</v>
      </c>
      <c r="L78" s="32"/>
      <c r="N78" s="2"/>
      <c r="O78" s="35" t="s">
        <v>38</v>
      </c>
      <c r="P78" s="8">
        <v>2E-3</v>
      </c>
      <c r="Q78" s="8">
        <v>1E-4</v>
      </c>
      <c r="R78" s="8">
        <f ca="1">Q78*OFFSET(R78, _xlfn.XLOOKUP("Milli Q H2O",O78:O84, Offset!$A$1:$A$7)+1,0)/P78</f>
        <v>2</v>
      </c>
      <c r="S78" s="32"/>
      <c r="T78" s="14"/>
      <c r="U78" s="2"/>
      <c r="V78" s="35" t="s">
        <v>38</v>
      </c>
      <c r="W78" s="8">
        <v>2E-3</v>
      </c>
      <c r="X78" s="8">
        <v>1E-4</v>
      </c>
      <c r="Y78" s="8">
        <f ca="1">X78*OFFSET(Y78, _xlfn.XLOOKUP("Milli Q H2O",V78:V84, Offset!$A$1:$A$7)+1,0)/W78</f>
        <v>2</v>
      </c>
      <c r="Z78" s="32"/>
      <c r="AA78" s="14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B79" s="38" t="s">
        <v>84</v>
      </c>
      <c r="C79" s="8">
        <v>0.05</v>
      </c>
      <c r="D79" s="8">
        <v>2E-3</v>
      </c>
      <c r="E79" s="8">
        <f ca="1">D79*OFFSET(E79, _xlfn.XLOOKUP("Milli Q H2O",B80:B85, Offset!$A$1:$A$6)+2,0)/C79</f>
        <v>8</v>
      </c>
      <c r="F79" s="2"/>
      <c r="G79" s="2"/>
      <c r="H79" s="37" t="s">
        <v>41</v>
      </c>
      <c r="I79" s="8">
        <v>50</v>
      </c>
      <c r="J79" s="8">
        <v>1</v>
      </c>
      <c r="K79" s="8">
        <f ca="1">J79*OFFSET(K79, _xlfn.XLOOKUP("Milli Q H2O",H79:H85, Offset!$A$1:$A$7)+1,0)/I79</f>
        <v>0.8</v>
      </c>
      <c r="L79" s="32"/>
      <c r="M79" s="22"/>
      <c r="N79" s="2"/>
      <c r="O79" s="36" t="s">
        <v>40</v>
      </c>
      <c r="P79" s="8">
        <v>100</v>
      </c>
      <c r="Q79" s="8">
        <v>2</v>
      </c>
      <c r="R79" s="8">
        <f ca="1">Q79*OFFSET(R79, _xlfn.XLOOKUP("Milli Q H2O",O79:O85, Offset!$A$1:$A$7)+1,0)/P79</f>
        <v>0.8</v>
      </c>
      <c r="S79" s="32"/>
      <c r="T79" s="22"/>
      <c r="U79" s="2"/>
      <c r="V79" s="34" t="s">
        <v>39</v>
      </c>
      <c r="W79" s="8">
        <v>200</v>
      </c>
      <c r="X79" s="8">
        <v>4</v>
      </c>
      <c r="Y79" s="8">
        <f ca="1">X79*OFFSET(Y79, _xlfn.XLOOKUP("Milli Q H2O",V79:V85, Offset!$A$1:$A$7)+1,0)/W79</f>
        <v>0.8</v>
      </c>
      <c r="Z79" s="32"/>
      <c r="AA79" s="2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B80" s="7" t="s">
        <v>7</v>
      </c>
      <c r="C80" s="10"/>
      <c r="D80" s="10"/>
      <c r="E80" s="8">
        <f ca="1">E82-SUM(E77:E79)</f>
        <v>192</v>
      </c>
      <c r="F80" s="2"/>
      <c r="G80" s="2"/>
      <c r="H80" s="13" t="s">
        <v>7</v>
      </c>
      <c r="I80" s="10"/>
      <c r="J80" s="10"/>
      <c r="K80" s="8">
        <f ca="1">K82-SUM(K74:K79)</f>
        <v>2</v>
      </c>
      <c r="L80" s="19"/>
      <c r="N80" s="2"/>
      <c r="O80" s="13" t="s">
        <v>7</v>
      </c>
      <c r="P80" s="10"/>
      <c r="Q80" s="10"/>
      <c r="R80" s="8">
        <f ca="1">R82-SUM(R74:R79)</f>
        <v>2</v>
      </c>
      <c r="S80" s="19"/>
      <c r="T80" s="14"/>
      <c r="U80" s="2"/>
      <c r="V80" s="13" t="s">
        <v>7</v>
      </c>
      <c r="W80" s="10"/>
      <c r="X80" s="10"/>
      <c r="Y80" s="8">
        <f ca="1">Y82-SUM(Y74:Y79)</f>
        <v>2</v>
      </c>
      <c r="Z80" s="19"/>
      <c r="AA80" s="14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25">
      <c r="A81" s="2"/>
      <c r="B81" s="7"/>
      <c r="C81" s="10"/>
      <c r="D81" s="10"/>
      <c r="E81" s="8" t="s">
        <v>3</v>
      </c>
      <c r="F81" s="2"/>
      <c r="G81" s="2"/>
      <c r="H81" s="7"/>
      <c r="I81" s="10"/>
      <c r="J81" s="10"/>
      <c r="K81" s="8" t="s">
        <v>3</v>
      </c>
      <c r="L81" s="18"/>
      <c r="N81" s="2"/>
      <c r="O81" s="7"/>
      <c r="P81" s="10"/>
      <c r="Q81" s="10"/>
      <c r="R81" s="8" t="s">
        <v>3</v>
      </c>
      <c r="S81" s="18"/>
      <c r="T81" s="14"/>
      <c r="U81" s="2"/>
      <c r="V81" s="7"/>
      <c r="W81" s="10"/>
      <c r="X81" s="10"/>
      <c r="Y81" s="8" t="s">
        <v>3</v>
      </c>
      <c r="Z81" s="18"/>
      <c r="AA81" s="14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B82" s="7"/>
      <c r="C82" s="10"/>
      <c r="D82" s="10"/>
      <c r="E82" s="8">
        <v>200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14"/>
      <c r="U82" s="2"/>
      <c r="V82" s="7"/>
      <c r="W82" s="10"/>
      <c r="X82" s="10"/>
      <c r="Y82" s="8">
        <v>40</v>
      </c>
      <c r="Z82" s="14"/>
      <c r="AA82" s="14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B83" s="7"/>
      <c r="F83" s="2"/>
      <c r="G83" s="2"/>
      <c r="L83" s="14"/>
      <c r="N83" s="2"/>
      <c r="O83" s="9"/>
      <c r="S83" s="14"/>
      <c r="T83" s="14"/>
      <c r="U83" s="2"/>
      <c r="V83" s="9"/>
      <c r="Z83" s="14"/>
      <c r="AA83" s="14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7"/>
      <c r="F84" s="2"/>
      <c r="G84" s="2"/>
      <c r="H84" s="7"/>
      <c r="I84" s="8"/>
      <c r="J84" s="8"/>
      <c r="K84" s="8"/>
      <c r="L84" s="14"/>
      <c r="M84" s="31"/>
      <c r="N84" s="2"/>
      <c r="O84" s="7"/>
      <c r="P84" s="8"/>
      <c r="Q84" s="8"/>
      <c r="R84" s="8"/>
      <c r="S84" s="14"/>
      <c r="T84" s="31"/>
      <c r="U84" s="2"/>
      <c r="V84" s="7"/>
      <c r="W84" s="8"/>
      <c r="X84" s="8"/>
      <c r="Y84" s="8"/>
      <c r="Z84" s="14"/>
      <c r="AA84" s="31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F85" s="2"/>
      <c r="G85" s="2"/>
      <c r="H85" s="7"/>
      <c r="I85" s="11"/>
      <c r="J85" s="8"/>
      <c r="K85" s="8"/>
      <c r="L85" s="14"/>
      <c r="N85" s="2"/>
      <c r="O85" s="7"/>
      <c r="P85" s="11"/>
      <c r="Q85" s="8"/>
      <c r="R85" s="8"/>
      <c r="S85" s="14"/>
      <c r="T85" s="14"/>
      <c r="U85" s="2"/>
      <c r="V85" s="7"/>
      <c r="W85" s="11"/>
      <c r="X85" s="8"/>
      <c r="Y85" s="8"/>
      <c r="Z85" s="14"/>
      <c r="AA85" s="14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12" t="s">
        <v>13</v>
      </c>
      <c r="F86" s="2"/>
      <c r="G86" s="2"/>
      <c r="H86" s="34" t="s">
        <v>44</v>
      </c>
      <c r="I86" s="11"/>
      <c r="J86" s="8"/>
      <c r="K86" s="8"/>
      <c r="L86" s="14"/>
      <c r="N86" s="2"/>
      <c r="O86" s="34" t="s">
        <v>52</v>
      </c>
      <c r="P86" s="11"/>
      <c r="Q86" s="8"/>
      <c r="R86" s="8"/>
      <c r="S86" s="14"/>
      <c r="T86" s="14"/>
      <c r="U86" s="2"/>
      <c r="V86" s="34" t="s">
        <v>60</v>
      </c>
      <c r="W86" s="11"/>
      <c r="X86" s="8"/>
      <c r="Y86" s="8"/>
      <c r="Z86" s="14"/>
      <c r="AA86" s="14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20" t="s">
        <v>17</v>
      </c>
      <c r="C87" s="8">
        <v>20</v>
      </c>
      <c r="D87" s="8">
        <v>0.5</v>
      </c>
      <c r="E87" s="8">
        <f ca="1">D87*OFFSET(E87, _xlfn.XLOOKUP("Milli Q H2O",B88:B94, Offset!$A$1:$A$7)+2,0)/C87*OFFSET(D87, _xlfn.XLOOKUP("Milli Q H2O",B88:B94, Offset!$A$1:$A$7)+2,0)/OFFSET(C87, _xlfn.XLOOKUP("Milli Q H2O",B88:B94, Offset!$A$1:$A$7)+2,0)</f>
        <v>28</v>
      </c>
      <c r="F87" s="2"/>
      <c r="G87" s="2"/>
      <c r="H87" s="12" t="s">
        <v>13</v>
      </c>
      <c r="I87" s="8">
        <v>40</v>
      </c>
      <c r="J87" s="8">
        <v>35.200000000000003</v>
      </c>
      <c r="K87" s="8">
        <f ca="1">J87*OFFSET(K87, _xlfn.XLOOKUP("Milli Q H2O",H87:H93, Offset!$A$1:$A$7)+1,0)/I87</f>
        <v>35.200000000000003</v>
      </c>
      <c r="L87" s="17"/>
      <c r="M87" s="32" t="s">
        <v>74</v>
      </c>
      <c r="N87" s="2"/>
      <c r="O87" s="12" t="s">
        <v>13</v>
      </c>
      <c r="P87" s="8">
        <v>40</v>
      </c>
      <c r="Q87" s="8">
        <v>35.200000000000003</v>
      </c>
      <c r="R87" s="8">
        <f ca="1">Q87*OFFSET(R87, _xlfn.XLOOKUP("Milli Q H2O",O87:O93, Offset!$A$1:$A$7)+1,0)/P87</f>
        <v>35.200000000000003</v>
      </c>
      <c r="S87" s="17"/>
      <c r="T87" s="32" t="s">
        <v>83</v>
      </c>
      <c r="U87" s="2"/>
      <c r="V87" s="12" t="s">
        <v>13</v>
      </c>
      <c r="W87" s="8">
        <v>40</v>
      </c>
      <c r="X87" s="8">
        <v>35.200000000000003</v>
      </c>
      <c r="Y87" s="8">
        <f ca="1">X87*OFFSET(Y87, _xlfn.XLOOKUP("Milli Q H2O",V87:V93, Offset!$A$1:$A$7)+1,0)/W87</f>
        <v>35.200000000000003</v>
      </c>
      <c r="Z87" s="17"/>
      <c r="AA87" s="32" t="s">
        <v>74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25" t="s">
        <v>26</v>
      </c>
      <c r="C88" s="8">
        <v>1</v>
      </c>
      <c r="D88" s="8">
        <v>5.0000000000000001E-3</v>
      </c>
      <c r="E88" s="8">
        <f ca="1">D88*OFFSET(E88, _xlfn.XLOOKUP("Milli Q H2O",B89:B95, Offset!$A$1:$A$7)+2,0)/C88*OFFSET(D88, _xlfn.XLOOKUP("Milli Q H2O",B89:B95, Offset!$A$1:$A$7)+2,0)/OFFSET(C88, _xlfn.XLOOKUP("Milli Q H2O",B89:B95, Offset!$A$1:$A$7)+2,0)</f>
        <v>5.6000000000000005</v>
      </c>
      <c r="F88" s="2"/>
      <c r="G88" s="2"/>
      <c r="H88" s="35" t="s">
        <v>38</v>
      </c>
      <c r="I88" s="8">
        <v>2E-3</v>
      </c>
      <c r="J88" s="8">
        <v>2.0000000000000001E-4</v>
      </c>
      <c r="K88" s="8">
        <f ca="1">J88*OFFSET(K88, _xlfn.XLOOKUP("Milli Q H2O",H88:H94, Offset!$A$1:$A$7)+1,0)/I88</f>
        <v>4</v>
      </c>
      <c r="L88" s="32"/>
      <c r="N88" s="2"/>
      <c r="O88" s="35" t="s">
        <v>38</v>
      </c>
      <c r="P88" s="8">
        <v>2E-3</v>
      </c>
      <c r="Q88" s="8">
        <v>2.0000000000000001E-4</v>
      </c>
      <c r="R88" s="8">
        <f ca="1">Q88*OFFSET(R88, _xlfn.XLOOKUP("Milli Q H2O",O88:O94, Offset!$A$1:$A$7)+1,0)/P88</f>
        <v>4</v>
      </c>
      <c r="S88" s="32"/>
      <c r="T88" s="14"/>
      <c r="U88" s="2"/>
      <c r="V88" s="35" t="s">
        <v>38</v>
      </c>
      <c r="W88" s="8">
        <v>2E-3</v>
      </c>
      <c r="X88" s="8">
        <v>2.0000000000000001E-4</v>
      </c>
      <c r="Y88" s="8">
        <f ca="1">X88*OFFSET(Y88, _xlfn.XLOOKUP("Milli Q H2O",V88:V94, Offset!$A$1:$A$7)+1,0)/W88</f>
        <v>4</v>
      </c>
      <c r="Z88" s="32"/>
      <c r="AA88" s="14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24" t="s">
        <v>21</v>
      </c>
      <c r="C89" s="8">
        <v>10</v>
      </c>
      <c r="D89" s="8">
        <v>0.1</v>
      </c>
      <c r="E89" s="8">
        <f ca="1">D89*OFFSET(E89, _xlfn.XLOOKUP("Milli Q H2O",B90:B95, Offset!$A$1:$A$6)+2,0)/C89*OFFSET(D89, _xlfn.XLOOKUP("Milli Q H2O",B90:B95, Offset!$A$1:$A$6)+2,0)/OFFSET(C89, _xlfn.XLOOKUP("Milli Q H2O",B90:B95, Offset!$A$1:$A$6)+2,0)</f>
        <v>11.200000000000001</v>
      </c>
      <c r="F89" s="2"/>
      <c r="G89" s="2"/>
      <c r="H89" s="37" t="s">
        <v>41</v>
      </c>
      <c r="I89" s="8">
        <v>50</v>
      </c>
      <c r="J89" s="8">
        <v>1</v>
      </c>
      <c r="K89" s="8">
        <f ca="1">J89*OFFSET(K89, _xlfn.XLOOKUP("Milli Q H2O",H89:H95, Offset!$A$1:$A$7)+1,0)/I89</f>
        <v>0.8</v>
      </c>
      <c r="L89" s="32"/>
      <c r="N89" s="2"/>
      <c r="O89" s="36" t="s">
        <v>40</v>
      </c>
      <c r="P89" s="8">
        <v>100</v>
      </c>
      <c r="Q89" s="8">
        <v>2</v>
      </c>
      <c r="R89" s="8">
        <f ca="1">Q89*OFFSET(R89, _xlfn.XLOOKUP("Milli Q H2O",O89:O95, Offset!$A$1:$A$7)+1,0)/P89</f>
        <v>0.8</v>
      </c>
      <c r="S89" s="32"/>
      <c r="T89" s="14"/>
      <c r="U89" s="2"/>
      <c r="V89" s="34" t="s">
        <v>39</v>
      </c>
      <c r="W89" s="8">
        <v>200</v>
      </c>
      <c r="X89" s="8">
        <v>4</v>
      </c>
      <c r="Y89" s="8">
        <f ca="1">X89*OFFSET(Y89, _xlfn.XLOOKUP("Milli Q H2O",V89:V95, Offset!$A$1:$A$7)+1,0)/W89</f>
        <v>0.8</v>
      </c>
      <c r="Z89" s="32"/>
      <c r="AA89" s="14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28" t="s">
        <v>28</v>
      </c>
      <c r="C90" s="8">
        <v>1000000</v>
      </c>
      <c r="D90" s="8">
        <v>9000</v>
      </c>
      <c r="E90" s="8">
        <f ca="1">D90*OFFSET(E90, _xlfn.XLOOKUP("Milli Q H2O",B91:B96, Offset!$A$1:$A$6)+2,0)/C90*OFFSET(D90, _xlfn.XLOOKUP("Milli Q H2O",B91:B96, Offset!$A$1:$A$6)+2,0)/OFFSET(C90, _xlfn.XLOOKUP("Milli Q H2O",B91:B96, Offset!$A$1:$A$6)+2,0)</f>
        <v>10.080000000000002</v>
      </c>
      <c r="F90" s="2"/>
      <c r="G90" s="2"/>
      <c r="H90" s="13" t="s">
        <v>7</v>
      </c>
      <c r="I90" s="10"/>
      <c r="J90" s="10"/>
      <c r="K90" s="8">
        <f ca="1">K92-SUM(K84:K89)</f>
        <v>0</v>
      </c>
      <c r="L90" s="19"/>
      <c r="N90" s="2"/>
      <c r="O90" s="13" t="s">
        <v>7</v>
      </c>
      <c r="P90" s="10"/>
      <c r="Q90" s="10"/>
      <c r="R90" s="8">
        <f ca="1">R92-SUM(R84:R89)</f>
        <v>0</v>
      </c>
      <c r="S90" s="19"/>
      <c r="T90" s="14"/>
      <c r="U90" s="2"/>
      <c r="V90" s="13" t="s">
        <v>7</v>
      </c>
      <c r="W90" s="10"/>
      <c r="X90" s="10"/>
      <c r="Y90" s="8">
        <f ca="1">Y92-SUM(Y84:Y89)</f>
        <v>0</v>
      </c>
      <c r="Z90" s="19"/>
      <c r="AA90" s="14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B91" s="7" t="s">
        <v>10</v>
      </c>
      <c r="C91" s="8">
        <v>25000</v>
      </c>
      <c r="D91" s="8">
        <v>2000</v>
      </c>
      <c r="E91" s="8">
        <f ca="1">D91*OFFSET(E91, _xlfn.XLOOKUP("Milli Q H2O",B92:B97, Offset!$A$1:$A$6)+2,0)/C91*OFFSET(D91, _xlfn.XLOOKUP("Milli Q H2O",B92:B97, Offset!$A$1:$A$6)+2,0)/OFFSET(C91, _xlfn.XLOOKUP("Milli Q H2O",B92:B97, Offset!$A$1:$A$6)+2,0)</f>
        <v>89.600000000000009</v>
      </c>
      <c r="F91" s="2"/>
      <c r="G91" s="2"/>
      <c r="H91" s="7"/>
      <c r="I91" s="10"/>
      <c r="J91" s="10"/>
      <c r="K91" s="8" t="s">
        <v>3</v>
      </c>
      <c r="L91" s="18"/>
      <c r="M91" s="22"/>
      <c r="N91" s="2"/>
      <c r="O91" s="7"/>
      <c r="P91" s="10"/>
      <c r="Q91" s="10"/>
      <c r="R91" s="8" t="s">
        <v>3</v>
      </c>
      <c r="S91" s="18"/>
      <c r="T91" s="22"/>
      <c r="U91" s="2"/>
      <c r="V91" s="7"/>
      <c r="W91" s="10"/>
      <c r="X91" s="10"/>
      <c r="Y91" s="8" t="s">
        <v>3</v>
      </c>
      <c r="Z91" s="18"/>
      <c r="AA91" s="2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7" t="s">
        <v>11</v>
      </c>
      <c r="C92" s="8">
        <v>10</v>
      </c>
      <c r="D92" s="8">
        <v>1</v>
      </c>
      <c r="E92" s="8">
        <f ca="1">D92*OFFSET(E92, _xlfn.XLOOKUP("Milli Q H2O",B93:B98, Offset!$A$1:$A$6)+2,0)/C92*OFFSET(D92, _xlfn.XLOOKUP("Milli Q H2O",B93:B98, Offset!$A$1:$A$6)+2,0)/OFFSET(C92, _xlfn.XLOOKUP("Milli Q H2O",B93:B98, Offset!$A$1:$A$6)+2,0)</f>
        <v>112</v>
      </c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14"/>
      <c r="U92" s="2"/>
      <c r="V92" s="7"/>
      <c r="W92" s="10"/>
      <c r="X92" s="10"/>
      <c r="Y92" s="8">
        <v>40</v>
      </c>
      <c r="Z92" s="14"/>
      <c r="AA92" s="14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B93" s="16" t="s">
        <v>14</v>
      </c>
      <c r="C93" s="8">
        <v>0.1</v>
      </c>
      <c r="D93" s="8">
        <v>1.3500000000000001E-3</v>
      </c>
      <c r="E93" s="8">
        <f ca="1">D93*OFFSET(E93, _xlfn.XLOOKUP("Milli Q H2O",B94:B99, Offset!$A$1:$A$6)+2,0)/C93*OFFSET(D93, _xlfn.XLOOKUP("Milli Q H2O",B94:B99, Offset!$A$1:$A$6)+2,0)/OFFSET(C93, _xlfn.XLOOKUP("Milli Q H2O",B94:B99, Offset!$A$1:$A$6)+2,0)</f>
        <v>15.12</v>
      </c>
      <c r="F93" s="2"/>
      <c r="G93" s="2"/>
      <c r="L93" s="14"/>
      <c r="N93" s="2"/>
      <c r="O93" s="9"/>
      <c r="S93" s="14"/>
      <c r="T93" s="14"/>
      <c r="U93" s="2"/>
      <c r="V93" s="9"/>
      <c r="Z93" s="14"/>
      <c r="AA93" s="14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B94" s="7" t="s">
        <v>7</v>
      </c>
      <c r="C94" s="10"/>
      <c r="D94" s="10"/>
      <c r="E94" s="8">
        <f ca="1">E96-SUM(E87:E93)</f>
        <v>714.00000000000011</v>
      </c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14"/>
      <c r="U94" s="2"/>
      <c r="V94" s="7"/>
      <c r="W94" s="8"/>
      <c r="X94" s="8"/>
      <c r="Y94" s="8"/>
      <c r="Z94" s="14"/>
      <c r="AA94" s="14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5.75" x14ac:dyDescent="0.25">
      <c r="A95" s="2"/>
      <c r="B95" s="7"/>
      <c r="C95" s="10" t="s">
        <v>8</v>
      </c>
      <c r="D95" s="10" t="s">
        <v>9</v>
      </c>
      <c r="E95" s="8" t="s">
        <v>3</v>
      </c>
      <c r="F95" s="2"/>
      <c r="G95" s="2"/>
      <c r="H95" s="7"/>
      <c r="I95" s="11"/>
      <c r="J95" s="8"/>
      <c r="K95" s="8"/>
      <c r="L95" s="14"/>
      <c r="M95" s="31"/>
      <c r="N95" s="2"/>
      <c r="O95" s="7"/>
      <c r="P95" s="11"/>
      <c r="Q95" s="8"/>
      <c r="R95" s="8"/>
      <c r="S95" s="14"/>
      <c r="T95" s="31"/>
      <c r="U95" s="2"/>
      <c r="V95" s="7"/>
      <c r="W95" s="11"/>
      <c r="X95" s="8"/>
      <c r="Y95" s="8"/>
      <c r="Z95" s="14"/>
      <c r="AA95" s="31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25">
      <c r="A96" s="2"/>
      <c r="B96" s="7"/>
      <c r="C96" s="10">
        <v>35.200000000000003</v>
      </c>
      <c r="D96" s="10">
        <v>40</v>
      </c>
      <c r="E96" s="8">
        <f>C96*28</f>
        <v>985.60000000000014</v>
      </c>
      <c r="F96" s="2"/>
      <c r="G96" s="2"/>
      <c r="L96" s="2"/>
      <c r="N96" s="2"/>
      <c r="O96" s="9"/>
      <c r="S96" s="2"/>
      <c r="T96" s="14"/>
      <c r="U96" s="2"/>
      <c r="V96" s="9"/>
      <c r="Z96" s="2"/>
      <c r="AA96" s="14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7"/>
      <c r="F97" s="2"/>
      <c r="G97" s="2"/>
      <c r="L97" s="2"/>
      <c r="N97" s="2"/>
      <c r="O97" s="9"/>
      <c r="S97" s="2"/>
      <c r="T97" s="14"/>
      <c r="U97" s="2"/>
      <c r="V97" s="9"/>
      <c r="Z97" s="2"/>
      <c r="AA97" s="14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7"/>
      <c r="F98" s="2"/>
      <c r="G98" s="2"/>
      <c r="L98" s="2"/>
      <c r="N98" s="2"/>
      <c r="O98" s="9"/>
      <c r="S98" s="2"/>
      <c r="T98" s="14"/>
      <c r="U98" s="2"/>
      <c r="V98" s="9"/>
      <c r="Z98" s="2"/>
      <c r="AA98" s="14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/>
      <c r="F99" s="2"/>
      <c r="G99" s="2"/>
      <c r="L99" s="2"/>
      <c r="N99" s="2"/>
      <c r="O99" s="9"/>
      <c r="S99" s="2"/>
      <c r="T99" s="14"/>
      <c r="U99" s="2"/>
      <c r="V99" s="9"/>
      <c r="Z99" s="2"/>
      <c r="AA99" s="14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F100" s="2"/>
      <c r="G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F101" s="2"/>
      <c r="G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/>
      <c r="F102" s="2"/>
      <c r="G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F103" s="2"/>
      <c r="G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F104" s="2"/>
      <c r="G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25">
      <c r="A105" s="2"/>
      <c r="B105" s="7"/>
      <c r="F105" s="2"/>
      <c r="G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25">
      <c r="A106" s="2"/>
      <c r="B106" s="7"/>
      <c r="F106" s="2"/>
      <c r="G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25">
      <c r="A107" s="2"/>
      <c r="B107" s="7"/>
      <c r="F107" s="2"/>
      <c r="G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B108" s="7"/>
      <c r="F108" s="2"/>
      <c r="G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B109" s="7"/>
      <c r="F109" s="2"/>
      <c r="G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25">
      <c r="A115" s="2"/>
      <c r="B115" s="7"/>
      <c r="F115" s="2"/>
      <c r="G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25">
      <c r="A116" s="2"/>
      <c r="B116" s="7"/>
      <c r="F116" s="2"/>
      <c r="G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25">
      <c r="A117" s="2"/>
      <c r="B117" s="7"/>
      <c r="F117" s="2"/>
      <c r="G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25">
      <c r="A118" s="2"/>
      <c r="B118" s="7"/>
      <c r="F118" s="2"/>
      <c r="G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7"/>
      <c r="F119" s="2"/>
      <c r="G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/>
      <c r="F120" s="2"/>
      <c r="G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/>
      <c r="F121" s="2"/>
      <c r="G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F122" s="2"/>
      <c r="G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F123" s="2"/>
      <c r="G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25">
      <c r="A125" s="2"/>
      <c r="B125" s="7"/>
      <c r="F125" s="2"/>
      <c r="G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25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25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25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25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25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25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25">
      <c r="A169" s="2"/>
      <c r="B169" s="7"/>
      <c r="F169" s="2"/>
      <c r="G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25">
      <c r="A170" s="2"/>
      <c r="B170" s="7"/>
      <c r="F170" s="2"/>
      <c r="G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25">
      <c r="A180" s="2"/>
      <c r="B180" s="7"/>
      <c r="F180" s="2"/>
      <c r="G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G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G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G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G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G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G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G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G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G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G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G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G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G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G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G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G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G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G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G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G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G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G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G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G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G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G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G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G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5178D3-BE46-47AA-A907-C4743BBC698A}"/>
</file>

<file path=customXml/itemProps2.xml><?xml version="1.0" encoding="utf-8"?>
<ds:datastoreItem xmlns:ds="http://schemas.openxmlformats.org/officeDocument/2006/customXml" ds:itemID="{8B2C13F8-0C61-406B-87D3-DAEF81BE343B}"/>
</file>

<file path=customXml/itemProps3.xml><?xml version="1.0" encoding="utf-8"?>
<ds:datastoreItem xmlns:ds="http://schemas.openxmlformats.org/officeDocument/2006/customXml" ds:itemID="{D95A47A9-3915-46D1-B9B8-E1832B458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Colin Yancey</cp:lastModifiedBy>
  <cp:lastPrinted>2023-02-10T17:15:27Z</cp:lastPrinted>
  <dcterms:created xsi:type="dcterms:W3CDTF">2022-08-16T20:54:17Z</dcterms:created>
  <dcterms:modified xsi:type="dcterms:W3CDTF">2024-01-12T20:50:31Z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