
<file path=[Content_Types].xml><?xml version="1.0" encoding="utf-8"?>
<Types xmlns="http://schemas.openxmlformats.org/package/2006/content-types"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tudent\Downloads\"/>
    </mc:Choice>
  </mc:AlternateContent>
  <xr:revisionPtr revIDLastSave="0" documentId="8_{BD43D3AD-F478-4983-A34B-A227E292EA8D}" xr6:coauthVersionLast="47" xr6:coauthVersionMax="47" xr10:uidLastSave="{00000000-0000-0000-0000-000000000000}"/>
  <bookViews>
    <workbookView xWindow="-110" yWindow="-110" windowWidth="19420" windowHeight="10300" xr2:uid="{52396268-031A-445A-90C8-13EBCB26C7B7}"/>
  </bookViews>
  <sheets>
    <sheet name="Module 3" sheetId="6" r:id="rId1"/>
    <sheet name="Sheet3 (2)" sheetId="5" r:id="rId2"/>
    <sheet name="Connor's Candy_Module03_Past_De" sheetId="1" r:id="rId3"/>
    <sheet name="Sheet3" sheetId="4" r:id="rId4"/>
    <sheet name="Sheet2" sheetId="3" r:id="rId5"/>
    <sheet name="Constraints" sheetId="2" r:id="rId6"/>
  </sheets>
  <definedNames>
    <definedName name="solver_adj" localSheetId="0" hidden="1">'Module 3'!$C$3:$F$3</definedName>
    <definedName name="solver_adj" localSheetId="3" hidden="1">Sheet3!$C$3:$F$3</definedName>
    <definedName name="solver_adj" localSheetId="1" hidden="1">'Sheet3 (2)'!$C$3:$F$3</definedName>
    <definedName name="solver_cvg" localSheetId="0" hidden="1">0.0001</definedName>
    <definedName name="solver_cvg" localSheetId="3" hidden="1">0.0001</definedName>
    <definedName name="solver_cvg" localSheetId="1" hidden="1">0.0001</definedName>
    <definedName name="solver_drv" localSheetId="0" hidden="1">1</definedName>
    <definedName name="solver_drv" localSheetId="3" hidden="1">1</definedName>
    <definedName name="solver_drv" localSheetId="1" hidden="1">1</definedName>
    <definedName name="solver_eng" localSheetId="0" hidden="1">2</definedName>
    <definedName name="solver_eng" localSheetId="3" hidden="1">2</definedName>
    <definedName name="solver_eng" localSheetId="1" hidden="1">2</definedName>
    <definedName name="solver_est" localSheetId="0" hidden="1">1</definedName>
    <definedName name="solver_est" localSheetId="3" hidden="1">1</definedName>
    <definedName name="solver_est" localSheetId="1" hidden="1">1</definedName>
    <definedName name="solver_itr" localSheetId="0" hidden="1">2147483647</definedName>
    <definedName name="solver_itr" localSheetId="3" hidden="1">2147483647</definedName>
    <definedName name="solver_itr" localSheetId="1" hidden="1">2147483647</definedName>
    <definedName name="solver_lhs1" localSheetId="0" hidden="1">'Module 3'!$C$3:$F$3</definedName>
    <definedName name="solver_lhs1" localSheetId="3" hidden="1">Sheet3!$C$3:$F$3</definedName>
    <definedName name="solver_lhs1" localSheetId="1" hidden="1">'Sheet3 (2)'!$C$3:$F$3</definedName>
    <definedName name="solver_lhs2" localSheetId="0" hidden="1">'Module 3'!$C$5:$F$5</definedName>
    <definedName name="solver_lhs2" localSheetId="3" hidden="1">Sheet3!$C$5:$F$5</definedName>
    <definedName name="solver_lhs2" localSheetId="1" hidden="1">'Sheet3 (2)'!$C$5:$F$5</definedName>
    <definedName name="solver_lhs3" localSheetId="0" hidden="1">'Module 3'!$C$5:$F$5</definedName>
    <definedName name="solver_lhs3" localSheetId="1" hidden="1">'Sheet3 (2)'!$C$5:$F$5</definedName>
    <definedName name="solver_mip" localSheetId="0" hidden="1">2147483647</definedName>
    <definedName name="solver_mip" localSheetId="3" hidden="1">2147483647</definedName>
    <definedName name="solver_mip" localSheetId="1" hidden="1">2147483647</definedName>
    <definedName name="solver_mni" localSheetId="0" hidden="1">30</definedName>
    <definedName name="solver_mni" localSheetId="3" hidden="1">30</definedName>
    <definedName name="solver_mni" localSheetId="1" hidden="1">30</definedName>
    <definedName name="solver_mrt" localSheetId="0" hidden="1">0.075</definedName>
    <definedName name="solver_mrt" localSheetId="3" hidden="1">0.075</definedName>
    <definedName name="solver_mrt" localSheetId="1" hidden="1">0.075</definedName>
    <definedName name="solver_msl" localSheetId="0" hidden="1">2</definedName>
    <definedName name="solver_msl" localSheetId="3" hidden="1">2</definedName>
    <definedName name="solver_msl" localSheetId="1" hidden="1">2</definedName>
    <definedName name="solver_neg" localSheetId="0" hidden="1">1</definedName>
    <definedName name="solver_neg" localSheetId="3" hidden="1">1</definedName>
    <definedName name="solver_neg" localSheetId="1" hidden="1">1</definedName>
    <definedName name="solver_nod" localSheetId="0" hidden="1">2147483647</definedName>
    <definedName name="solver_nod" localSheetId="3" hidden="1">2147483647</definedName>
    <definedName name="solver_nod" localSheetId="1" hidden="1">2147483647</definedName>
    <definedName name="solver_num" localSheetId="0" hidden="1">2</definedName>
    <definedName name="solver_num" localSheetId="3" hidden="1">2</definedName>
    <definedName name="solver_num" localSheetId="1" hidden="1">2</definedName>
    <definedName name="solver_nwt" localSheetId="0" hidden="1">1</definedName>
    <definedName name="solver_nwt" localSheetId="3" hidden="1">1</definedName>
    <definedName name="solver_nwt" localSheetId="1" hidden="1">1</definedName>
    <definedName name="solver_opt" localSheetId="0" hidden="1">'Module 3'!$H$21</definedName>
    <definedName name="solver_opt" localSheetId="3" hidden="1">Sheet3!$H$21</definedName>
    <definedName name="solver_opt" localSheetId="1" hidden="1">'Sheet3 (2)'!$H$21</definedName>
    <definedName name="solver_pre" localSheetId="0" hidden="1">0.000001</definedName>
    <definedName name="solver_pre" localSheetId="3" hidden="1">0.000001</definedName>
    <definedName name="solver_pre" localSheetId="1" hidden="1">0.000001</definedName>
    <definedName name="solver_rbv" localSheetId="0" hidden="1">1</definedName>
    <definedName name="solver_rbv" localSheetId="3" hidden="1">1</definedName>
    <definedName name="solver_rbv" localSheetId="1" hidden="1">1</definedName>
    <definedName name="solver_rel1" localSheetId="0" hidden="1">2</definedName>
    <definedName name="solver_rel1" localSheetId="3" hidden="1">1</definedName>
    <definedName name="solver_rel1" localSheetId="1" hidden="1">1</definedName>
    <definedName name="solver_rel2" localSheetId="0" hidden="1">3</definedName>
    <definedName name="solver_rel2" localSheetId="3" hidden="1">3</definedName>
    <definedName name="solver_rel2" localSheetId="1" hidden="1">3</definedName>
    <definedName name="solver_rel3" localSheetId="0" hidden="1">3</definedName>
    <definedName name="solver_rel3" localSheetId="1" hidden="1">3</definedName>
    <definedName name="solver_rhs1" localSheetId="0" hidden="1">'Module 3'!$C$8:$F$8</definedName>
    <definedName name="solver_rhs1" localSheetId="3" hidden="1">Sheet3!$C$8:$F$8</definedName>
    <definedName name="solver_rhs1" localSheetId="1" hidden="1">'Sheet3 (2)'!$C$8:$F$8</definedName>
    <definedName name="solver_rhs2" localSheetId="0" hidden="1">'Module 3'!$C$10:$F$10</definedName>
    <definedName name="solver_rhs2" localSheetId="3" hidden="1">Sheet3!$C$10:$F$10</definedName>
    <definedName name="solver_rhs2" localSheetId="1" hidden="1">'Sheet3 (2)'!$C$10:$F$10</definedName>
    <definedName name="solver_rhs3" localSheetId="0" hidden="1">'Module 3'!$C$10:$F$10</definedName>
    <definedName name="solver_rhs3" localSheetId="1" hidden="1">'Sheet3 (2)'!$C$10:$F$10</definedName>
    <definedName name="solver_rlx" localSheetId="0" hidden="1">2</definedName>
    <definedName name="solver_rlx" localSheetId="3" hidden="1">2</definedName>
    <definedName name="solver_rlx" localSheetId="1" hidden="1">2</definedName>
    <definedName name="solver_rsd" localSheetId="0" hidden="1">0</definedName>
    <definedName name="solver_rsd" localSheetId="3" hidden="1">0</definedName>
    <definedName name="solver_rsd" localSheetId="1" hidden="1">0</definedName>
    <definedName name="solver_scl" localSheetId="0" hidden="1">1</definedName>
    <definedName name="solver_scl" localSheetId="3" hidden="1">1</definedName>
    <definedName name="solver_scl" localSheetId="1" hidden="1">1</definedName>
    <definedName name="solver_sho" localSheetId="0" hidden="1">2</definedName>
    <definedName name="solver_sho" localSheetId="3" hidden="1">2</definedName>
    <definedName name="solver_sho" localSheetId="1" hidden="1">2</definedName>
    <definedName name="solver_ssz" localSheetId="0" hidden="1">100</definedName>
    <definedName name="solver_ssz" localSheetId="3" hidden="1">100</definedName>
    <definedName name="solver_ssz" localSheetId="1" hidden="1">100</definedName>
    <definedName name="solver_tim" localSheetId="0" hidden="1">2147483647</definedName>
    <definedName name="solver_tim" localSheetId="3" hidden="1">2147483647</definedName>
    <definedName name="solver_tim" localSheetId="1" hidden="1">2147483647</definedName>
    <definedName name="solver_tol" localSheetId="0" hidden="1">0.01</definedName>
    <definedName name="solver_tol" localSheetId="3" hidden="1">0.01</definedName>
    <definedName name="solver_tol" localSheetId="1" hidden="1">0.01</definedName>
    <definedName name="solver_typ" localSheetId="0" hidden="1">2</definedName>
    <definedName name="solver_typ" localSheetId="3" hidden="1">1</definedName>
    <definedName name="solver_typ" localSheetId="1" hidden="1">2</definedName>
    <definedName name="solver_val" localSheetId="0" hidden="1">0</definedName>
    <definedName name="solver_val" localSheetId="3" hidden="1">0</definedName>
    <definedName name="solver_val" localSheetId="1" hidden="1">0</definedName>
    <definedName name="solver_ver" localSheetId="0" hidden="1">3</definedName>
    <definedName name="solver_ver" localSheetId="3" hidden="1">3</definedName>
    <definedName name="solver_ver" localSheetId="1" hidden="1">3</definedName>
  </definedNames>
  <calcPr calcId="0"/>
</workbook>
</file>

<file path=xl/calcChain.xml><?xml version="1.0" encoding="utf-8"?>
<calcChain xmlns="http://schemas.openxmlformats.org/spreadsheetml/2006/main">
  <c r="D19" i="6" l="1"/>
  <c r="C19" i="6"/>
  <c r="F16" i="6"/>
  <c r="E16" i="6"/>
  <c r="D16" i="6"/>
  <c r="C16" i="6"/>
  <c r="F15" i="6"/>
  <c r="F19" i="6" s="1"/>
  <c r="E15" i="6"/>
  <c r="E19" i="6" s="1"/>
  <c r="D15" i="6"/>
  <c r="C15" i="6"/>
  <c r="F10" i="6"/>
  <c r="E10" i="6"/>
  <c r="D10" i="6"/>
  <c r="C10" i="6"/>
  <c r="F8" i="6"/>
  <c r="E8" i="6"/>
  <c r="D8" i="6"/>
  <c r="C8" i="6"/>
  <c r="F4" i="6"/>
  <c r="E4" i="6"/>
  <c r="D4" i="6"/>
  <c r="C4" i="6"/>
  <c r="C5" i="6" s="1"/>
  <c r="D19" i="5"/>
  <c r="E19" i="5"/>
  <c r="F19" i="5"/>
  <c r="C19" i="5"/>
  <c r="F16" i="5"/>
  <c r="E16" i="5"/>
  <c r="D16" i="5"/>
  <c r="C16" i="5"/>
  <c r="F15" i="5"/>
  <c r="E15" i="5"/>
  <c r="D15" i="5"/>
  <c r="C15" i="5"/>
  <c r="F10" i="5"/>
  <c r="E10" i="5"/>
  <c r="D10" i="5"/>
  <c r="C10" i="5"/>
  <c r="F8" i="5"/>
  <c r="E8" i="5"/>
  <c r="D8" i="5"/>
  <c r="C8" i="5"/>
  <c r="C5" i="5"/>
  <c r="F4" i="5"/>
  <c r="E4" i="5"/>
  <c r="D4" i="5"/>
  <c r="C4" i="5"/>
  <c r="F15" i="4"/>
  <c r="E15" i="4"/>
  <c r="D15" i="4"/>
  <c r="C15" i="4"/>
  <c r="D16" i="4"/>
  <c r="E16" i="4"/>
  <c r="F16" i="4"/>
  <c r="C16" i="4"/>
  <c r="F10" i="4"/>
  <c r="E10" i="4"/>
  <c r="D10" i="4"/>
  <c r="C10" i="4"/>
  <c r="F8" i="4"/>
  <c r="E8" i="4"/>
  <c r="D8" i="4"/>
  <c r="C8" i="4"/>
  <c r="C5" i="4"/>
  <c r="D2" i="4" s="1"/>
  <c r="F4" i="4"/>
  <c r="E4" i="4"/>
  <c r="D4" i="4"/>
  <c r="C4" i="4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11" i="1"/>
  <c r="M5" i="1"/>
  <c r="M6" i="1"/>
  <c r="M7" i="1"/>
  <c r="M4" i="1"/>
  <c r="N5" i="1"/>
  <c r="N6" i="1"/>
  <c r="N7" i="1"/>
  <c r="N4" i="1"/>
  <c r="L5" i="1"/>
  <c r="L6" i="1"/>
  <c r="L7" i="1"/>
  <c r="L4" i="1"/>
  <c r="K5" i="1"/>
  <c r="K6" i="1"/>
  <c r="K7" i="1"/>
  <c r="K4" i="1"/>
  <c r="C13" i="6" l="1"/>
  <c r="C18" i="6" s="1"/>
  <c r="D2" i="6"/>
  <c r="D2" i="5"/>
  <c r="C13" i="5"/>
  <c r="C18" i="5" s="1"/>
  <c r="C13" i="4"/>
  <c r="C18" i="4" s="1"/>
  <c r="C19" i="4"/>
  <c r="D5" i="4"/>
  <c r="D13" i="4" s="1"/>
  <c r="D18" i="4" s="1"/>
  <c r="D5" i="6" l="1"/>
  <c r="E2" i="6" s="1"/>
  <c r="D5" i="5"/>
  <c r="D13" i="5" s="1"/>
  <c r="D18" i="5" s="1"/>
  <c r="D19" i="4"/>
  <c r="E2" i="4"/>
  <c r="E5" i="6" l="1"/>
  <c r="F2" i="6" s="1"/>
  <c r="D13" i="6"/>
  <c r="D18" i="6" s="1"/>
  <c r="E2" i="5"/>
  <c r="E5" i="4"/>
  <c r="E13" i="4" s="1"/>
  <c r="E18" i="4" s="1"/>
  <c r="F5" i="6" l="1"/>
  <c r="F13" i="6" s="1"/>
  <c r="F18" i="6" s="1"/>
  <c r="E13" i="6"/>
  <c r="E18" i="6" s="1"/>
  <c r="E5" i="5"/>
  <c r="F2" i="4"/>
  <c r="E19" i="4"/>
  <c r="H21" i="6" l="1"/>
  <c r="F2" i="5"/>
  <c r="E13" i="5"/>
  <c r="E18" i="5" s="1"/>
  <c r="F5" i="4"/>
  <c r="F19" i="4" s="1"/>
  <c r="F5" i="5" l="1"/>
  <c r="F13" i="4"/>
  <c r="F18" i="4" s="1"/>
  <c r="H21" i="4" s="1"/>
  <c r="F13" i="5" l="1"/>
  <c r="F18" i="5" s="1"/>
  <c r="H21" i="5" s="1"/>
</calcChain>
</file>

<file path=xl/sharedStrings.xml><?xml version="1.0" encoding="utf-8"?>
<sst xmlns="http://schemas.openxmlformats.org/spreadsheetml/2006/main" count="53" uniqueCount="26">
  <si>
    <t>year</t>
  </si>
  <si>
    <t>quarter</t>
  </si>
  <si>
    <t>capacity</t>
  </si>
  <si>
    <t>demand</t>
  </si>
  <si>
    <t>production_cost</t>
  </si>
  <si>
    <t>starting_inventory</t>
  </si>
  <si>
    <t>carry_cost</t>
  </si>
  <si>
    <t>safety_stock_pct</t>
  </si>
  <si>
    <t xml:space="preserve">Quarter </t>
  </si>
  <si>
    <t>Capacity</t>
  </si>
  <si>
    <t>Demand</t>
  </si>
  <si>
    <t>Safety Stock</t>
  </si>
  <si>
    <t>Production Cost</t>
  </si>
  <si>
    <t>Year</t>
  </si>
  <si>
    <t>Beginning Inventory</t>
  </si>
  <si>
    <t xml:space="preserve">Units Produced        </t>
  </si>
  <si>
    <t xml:space="preserve">Units Demanded     </t>
  </si>
  <si>
    <t xml:space="preserve">Ending Inventory    </t>
  </si>
  <si>
    <t>Maximum Production</t>
  </si>
  <si>
    <t>Minimum Inventory</t>
  </si>
  <si>
    <t>Average Inventory</t>
  </si>
  <si>
    <t>Unit Production Cost</t>
  </si>
  <si>
    <t xml:space="preserve">Unit Carrying Cost    </t>
  </si>
  <si>
    <t>Total Cost</t>
  </si>
  <si>
    <t>Quarterly Carrying Cost</t>
  </si>
  <si>
    <t>Quarterfly Production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</si>
</sst>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#,##0"/>
    <numFmt numFmtId="167" formatCode="&quot;$&quot;#,##0.00"/>
    <numFmt numFmtId="168" formatCode="0.0%"/>
  </numFmts>
  <fonts count="2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indexed="17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7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5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43" fontId="18" fillId="0" borderId="0" applyFont="0" applyFill="0" applyBorder="0" applyAlignment="0" applyProtection="0"/>
  </cellStyleXfs>
  <cellXfs count="28">
    <xf numFmtId="0" fontId="0" fillId="0" borderId="0" xfId="0"/>
    <xf numFmtId="0" fontId="0" fillId="0" borderId="10" xfId="0" applyBorder="1"/>
    <xf numFmtId="2" fontId="0" fillId="0" borderId="10" xfId="0" applyNumberFormat="1" applyBorder="1"/>
    <xf numFmtId="44" fontId="0" fillId="0" borderId="10" xfId="1" applyFont="1" applyBorder="1"/>
    <xf numFmtId="0" fontId="0" fillId="0" borderId="0" xfId="0"/>
    <xf numFmtId="3" fontId="21" fillId="0" borderId="10" xfId="44" applyNumberFormat="1" applyFont="1" applyFill="1" applyBorder="1" applyAlignment="1">
      <alignment horizontal="center"/>
    </xf>
    <xf numFmtId="3" fontId="20" fillId="0" borderId="10" xfId="44" applyNumberFormat="1" applyFont="1" applyFill="1" applyBorder="1" applyAlignment="1">
      <alignment horizontal="center"/>
    </xf>
    <xf numFmtId="3" fontId="19" fillId="0" borderId="10" xfId="44" applyNumberFormat="1" applyFont="1" applyFill="1" applyBorder="1" applyAlignment="1">
      <alignment horizontal="center"/>
    </xf>
    <xf numFmtId="4" fontId="21" fillId="33" borderId="10" xfId="44" applyNumberFormat="1" applyFont="1" applyFill="1" applyBorder="1" applyAlignment="1">
      <alignment horizontal="center"/>
    </xf>
    <xf numFmtId="0" fontId="18" fillId="0" borderId="10" xfId="43" applyBorder="1"/>
    <xf numFmtId="0" fontId="19" fillId="0" borderId="10" xfId="43" applyFont="1" applyBorder="1" applyAlignment="1">
      <alignment horizontal="center"/>
    </xf>
    <xf numFmtId="0" fontId="19" fillId="0" borderId="10" xfId="43" applyFont="1" applyBorder="1" applyAlignment="1">
      <alignment horizontal="left"/>
    </xf>
    <xf numFmtId="4" fontId="19" fillId="0" borderId="10" xfId="44" applyNumberFormat="1" applyFont="1" applyBorder="1" applyAlignment="1">
      <alignment horizontal="center"/>
    </xf>
    <xf numFmtId="4" fontId="18" fillId="0" borderId="10" xfId="44" applyNumberFormat="1" applyFont="1" applyBorder="1" applyAlignment="1">
      <alignment horizontal="center"/>
    </xf>
    <xf numFmtId="3" fontId="18" fillId="0" borderId="10" xfId="44" applyNumberFormat="1" applyFont="1" applyBorder="1" applyAlignment="1">
      <alignment horizontal="center"/>
    </xf>
    <xf numFmtId="4" fontId="20" fillId="33" borderId="10" xfId="44" applyNumberFormat="1" applyFont="1" applyFill="1" applyBorder="1" applyAlignment="1">
      <alignment horizontal="center"/>
    </xf>
    <xf numFmtId="4" fontId="18" fillId="0" borderId="10" xfId="43" applyNumberFormat="1" applyBorder="1" applyAlignment="1">
      <alignment horizontal="right"/>
    </xf>
    <xf numFmtId="0" fontId="18" fillId="0" borderId="10" xfId="43" applyBorder="1" applyAlignment="1">
      <alignment horizontal="right"/>
    </xf>
    <xf numFmtId="168" fontId="19" fillId="0" borderId="10" xfId="43" applyNumberFormat="1" applyFont="1" applyFill="1" applyBorder="1" applyAlignment="1">
      <alignment horizontal="left"/>
    </xf>
    <xf numFmtId="3" fontId="19" fillId="0" borderId="10" xfId="44" applyNumberFormat="1" applyFont="1" applyBorder="1" applyAlignment="1">
      <alignment horizontal="center"/>
    </xf>
    <xf numFmtId="4" fontId="0" fillId="0" borderId="10" xfId="0" applyNumberFormat="1" applyBorder="1"/>
    <xf numFmtId="0" fontId="19" fillId="0" borderId="10" xfId="43" applyFont="1" applyFill="1" applyBorder="1" applyAlignment="1">
      <alignment horizontal="left"/>
    </xf>
    <xf numFmtId="4" fontId="19" fillId="0" borderId="10" xfId="43" applyNumberFormat="1" applyFont="1" applyBorder="1" applyAlignment="1">
      <alignment horizontal="center"/>
    </xf>
    <xf numFmtId="166" fontId="19" fillId="0" borderId="10" xfId="43" applyNumberFormat="1" applyFont="1" applyBorder="1" applyAlignment="1">
      <alignment horizontal="center"/>
    </xf>
    <xf numFmtId="167" fontId="18" fillId="0" borderId="10" xfId="44" applyNumberFormat="1" applyFont="1" applyBorder="1" applyAlignment="1">
      <alignment horizontal="center"/>
    </xf>
    <xf numFmtId="0" fontId="19" fillId="0" borderId="10" xfId="43" applyFont="1" applyBorder="1"/>
    <xf numFmtId="166" fontId="18" fillId="0" borderId="10" xfId="43" applyNumberFormat="1" applyBorder="1" applyAlignment="1">
      <alignment horizontal="center"/>
    </xf>
    <xf numFmtId="166" fontId="22" fillId="33" borderId="10" xfId="43" applyNumberFormat="1" applyFont="1" applyFill="1" applyBorder="1" applyAlignment="1">
      <alignment horizontal="center"/>
    </xf>
  </cellXfs>
  <cellStyles count="45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Comma 2" xfId="44" xr:uid="{82D4F870-4CB8-4137-9D7C-F2D2101DA043}"/>
    <cellStyle name="Currency" xfId="1" builtinId="4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rmal 2" xfId="43" xr:uid="{FE6DDA57-5E12-43B4-ACDC-21BBECEA1167}"/>
    <cellStyle name="Note" xfId="16" builtinId="10" customBuiltin="1"/>
    <cellStyle name="Output" xfId="11" builtinId="21" customBuiltin="1"/>
    <cellStyle name="Title" xfId="2" builtinId="15" customBuiltin="1"/>
    <cellStyle name="Total" xfId="18" builtinId="25" customBuiltin="1"/>
    <cellStyle name="Warning Text" xfId="15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Metrics</a:t>
            </a:r>
            <a:r>
              <a:rPr lang="en-US" baseline="0"/>
              <a:t> Over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'Connor''s Candy_Module03_Past_De'!$K$10</c:f>
              <c:strCache>
                <c:ptCount val="1"/>
                <c:pt idx="0">
                  <c:v>Capacity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'Connor''s Candy_Module03_Past_De'!$J$11:$J$34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'Connor''s Candy_Module03_Past_De'!$K$11:$K$34</c:f>
              <c:numCache>
                <c:formatCode>General</c:formatCode>
                <c:ptCount val="24"/>
                <c:pt idx="0">
                  <c:v>454.82749999999999</c:v>
                </c:pt>
                <c:pt idx="1">
                  <c:v>465.13250000000005</c:v>
                </c:pt>
                <c:pt idx="2">
                  <c:v>446.72249999999997</c:v>
                </c:pt>
                <c:pt idx="3">
                  <c:v>478.35249999999996</c:v>
                </c:pt>
                <c:pt idx="4">
                  <c:v>473.55250000000001</c:v>
                </c:pt>
                <c:pt idx="5">
                  <c:v>517.39750000000004</c:v>
                </c:pt>
                <c:pt idx="6">
                  <c:v>466.4425</c:v>
                </c:pt>
                <c:pt idx="7">
                  <c:v>437.70499999999998</c:v>
                </c:pt>
                <c:pt idx="8">
                  <c:v>461.72</c:v>
                </c:pt>
                <c:pt idx="9">
                  <c:v>461.34249999999997</c:v>
                </c:pt>
                <c:pt idx="10">
                  <c:v>476.03999999999996</c:v>
                </c:pt>
                <c:pt idx="11">
                  <c:v>455.42250000000001</c:v>
                </c:pt>
                <c:pt idx="12">
                  <c:v>492.14750000000004</c:v>
                </c:pt>
                <c:pt idx="13">
                  <c:v>469.96249999999998</c:v>
                </c:pt>
                <c:pt idx="14">
                  <c:v>522.01749999999993</c:v>
                </c:pt>
                <c:pt idx="15">
                  <c:v>466.92750000000001</c:v>
                </c:pt>
                <c:pt idx="16">
                  <c:v>489.64</c:v>
                </c:pt>
                <c:pt idx="17">
                  <c:v>486.02500000000003</c:v>
                </c:pt>
                <c:pt idx="18">
                  <c:v>517.63</c:v>
                </c:pt>
                <c:pt idx="19">
                  <c:v>472.28</c:v>
                </c:pt>
                <c:pt idx="20">
                  <c:v>490.22</c:v>
                </c:pt>
                <c:pt idx="21">
                  <c:v>488.5625</c:v>
                </c:pt>
                <c:pt idx="22">
                  <c:v>470.33749999999998</c:v>
                </c:pt>
                <c:pt idx="23">
                  <c:v>499.60500000000002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AF-40D2-B70C-D997A0B88579}"/>
            </c:ext>
          </c:extLst>
        </c:ser>
        <c:ser>
          <c:idx val="1"/>
          <c:order val="1"/>
          <c:tx>
            <c:strRef>
              <c:f>'Connor''s Candy_Module03_Past_De'!$L$10</c:f>
              <c:strCache>
                <c:ptCount val="1"/>
                <c:pt idx="0">
                  <c:v>Demand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'Connor''s Candy_Module03_Past_De'!$J$11:$J$34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'Connor''s Candy_Module03_Past_De'!$L$11:$L$34</c:f>
              <c:numCache>
                <c:formatCode>General</c:formatCode>
                <c:ptCount val="24"/>
                <c:pt idx="0">
                  <c:v>494.08749999999998</c:v>
                </c:pt>
                <c:pt idx="1">
                  <c:v>558.37250000000006</c:v>
                </c:pt>
                <c:pt idx="2">
                  <c:v>526.40499999999997</c:v>
                </c:pt>
                <c:pt idx="3">
                  <c:v>437.0675</c:v>
                </c:pt>
                <c:pt idx="4">
                  <c:v>569.51</c:v>
                </c:pt>
                <c:pt idx="5">
                  <c:v>595.86</c:v>
                </c:pt>
                <c:pt idx="6">
                  <c:v>480.25749999999999</c:v>
                </c:pt>
                <c:pt idx="7">
                  <c:v>549.06999999999994</c:v>
                </c:pt>
                <c:pt idx="8">
                  <c:v>522.91999999999996</c:v>
                </c:pt>
                <c:pt idx="9">
                  <c:v>651.13000000000011</c:v>
                </c:pt>
                <c:pt idx="10">
                  <c:v>502.39</c:v>
                </c:pt>
                <c:pt idx="11">
                  <c:v>539.17750000000001</c:v>
                </c:pt>
                <c:pt idx="12">
                  <c:v>529.74750000000006</c:v>
                </c:pt>
                <c:pt idx="13">
                  <c:v>593.08749999999998</c:v>
                </c:pt>
                <c:pt idx="14">
                  <c:v>567.47499999999991</c:v>
                </c:pt>
                <c:pt idx="15">
                  <c:v>510.3075</c:v>
                </c:pt>
                <c:pt idx="16">
                  <c:v>600.15250000000003</c:v>
                </c:pt>
                <c:pt idx="17">
                  <c:v>669.18</c:v>
                </c:pt>
                <c:pt idx="18">
                  <c:v>472.03749999999997</c:v>
                </c:pt>
                <c:pt idx="19">
                  <c:v>497.80250000000001</c:v>
                </c:pt>
                <c:pt idx="20">
                  <c:v>531.70000000000005</c:v>
                </c:pt>
                <c:pt idx="21">
                  <c:v>573.68500000000006</c:v>
                </c:pt>
                <c:pt idx="22">
                  <c:v>562.6825</c:v>
                </c:pt>
                <c:pt idx="23">
                  <c:v>593.89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AF-40D2-B70C-D997A0B88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75979056"/>
        <c:axId val="775980496"/>
      </c:barChart>
      <c:lineChart>
        <c:grouping val="standard"/>
        <c:varyColors val="0"/>
        <c:ser>
          <c:idx val="2"/>
          <c:order val="2"/>
          <c:tx>
            <c:strRef>
              <c:f>'Connor''s Candy_Module03_Past_De'!$M$10</c:f>
              <c:strCache>
                <c:ptCount val="1"/>
                <c:pt idx="0">
                  <c:v>Production Cost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'Connor''s Candy_Module03_Past_De'!$J$11:$J$34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'Connor''s Candy_Module03_Past_De'!$M$11:$M$34</c:f>
              <c:numCache>
                <c:formatCode>General</c:formatCode>
                <c:ptCount val="24"/>
                <c:pt idx="0">
                  <c:v>55.167499999999997</c:v>
                </c:pt>
                <c:pt idx="1">
                  <c:v>49.550000000000004</c:v>
                </c:pt>
                <c:pt idx="2">
                  <c:v>52.022500000000001</c:v>
                </c:pt>
                <c:pt idx="3">
                  <c:v>49.302499999999995</c:v>
                </c:pt>
                <c:pt idx="4">
                  <c:v>59.047499999999999</c:v>
                </c:pt>
                <c:pt idx="5">
                  <c:v>52.807499999999997</c:v>
                </c:pt>
                <c:pt idx="6">
                  <c:v>50.9375</c:v>
                </c:pt>
                <c:pt idx="7">
                  <c:v>47.26</c:v>
                </c:pt>
                <c:pt idx="8">
                  <c:v>55.715000000000003</c:v>
                </c:pt>
                <c:pt idx="9">
                  <c:v>51.932499999999997</c:v>
                </c:pt>
                <c:pt idx="10">
                  <c:v>49.29</c:v>
                </c:pt>
                <c:pt idx="11">
                  <c:v>48.855000000000004</c:v>
                </c:pt>
                <c:pt idx="12">
                  <c:v>46.14</c:v>
                </c:pt>
                <c:pt idx="13">
                  <c:v>43.772500000000001</c:v>
                </c:pt>
                <c:pt idx="14">
                  <c:v>49.639999999999993</c:v>
                </c:pt>
                <c:pt idx="15">
                  <c:v>48.037500000000001</c:v>
                </c:pt>
                <c:pt idx="16">
                  <c:v>40.21</c:v>
                </c:pt>
                <c:pt idx="17">
                  <c:v>43.245000000000005</c:v>
                </c:pt>
                <c:pt idx="18">
                  <c:v>46.175000000000004</c:v>
                </c:pt>
                <c:pt idx="19">
                  <c:v>44.662500000000001</c:v>
                </c:pt>
                <c:pt idx="20">
                  <c:v>42.625</c:v>
                </c:pt>
                <c:pt idx="21">
                  <c:v>44.057500000000005</c:v>
                </c:pt>
                <c:pt idx="22">
                  <c:v>41.477499999999999</c:v>
                </c:pt>
                <c:pt idx="23">
                  <c:v>39.287500000000001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9AF-40D2-B70C-D997A0B885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8707968"/>
        <c:axId val="778709408"/>
      </c:lineChart>
      <c:catAx>
        <c:axId val="77597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80496"/>
        <c:crosses val="autoZero"/>
        <c:auto val="1"/>
        <c:lblAlgn val="ctr"/>
        <c:lblOffset val="100"/>
        <c:noMultiLvlLbl val="0"/>
      </c:catAx>
      <c:valAx>
        <c:axId val="775980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5979056"/>
        <c:crosses val="autoZero"/>
        <c:crossBetween val="between"/>
      </c:valAx>
      <c:valAx>
        <c:axId val="7787094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8707968"/>
        <c:crosses val="max"/>
        <c:crossBetween val="between"/>
      </c:valAx>
      <c:catAx>
        <c:axId val="77870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78709408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5.emf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7.emf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4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6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8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12</xdr:row>
          <xdr:rowOff>177800</xdr:rowOff>
        </xdr:from>
        <xdr:to>
          <xdr:col>21</xdr:col>
          <xdr:colOff>469900</xdr:colOff>
          <xdr:row>34</xdr:row>
          <xdr:rowOff>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7E2E3C53-B1C2-4D27-8BB6-644E38A40179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ule 3'!$A$1:$H$21" spid="_x0000_s6147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88350" y="2387600"/>
              <a:ext cx="5778500" cy="3873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10</xdr:col>
          <xdr:colOff>565150</xdr:colOff>
          <xdr:row>15</xdr:row>
          <xdr:rowOff>158750</xdr:rowOff>
        </xdr:from>
        <xdr:to>
          <xdr:col>20</xdr:col>
          <xdr:colOff>247650</xdr:colOff>
          <xdr:row>36</xdr:row>
          <xdr:rowOff>165100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4D9A43D3-971B-3CCD-1EA8-37A5BFA330E2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Module 3'!$A$1:$H$21" spid="_x0000_s6148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556500" y="2921000"/>
              <a:ext cx="5778500" cy="3873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12</xdr:col>
          <xdr:colOff>177800</xdr:colOff>
          <xdr:row>12</xdr:row>
          <xdr:rowOff>177800</xdr:rowOff>
        </xdr:from>
        <xdr:to>
          <xdr:col>21</xdr:col>
          <xdr:colOff>469900</xdr:colOff>
          <xdr:row>34</xdr:row>
          <xdr:rowOff>0</xdr:rowOff>
        </xdr:to>
        <xdr:pic>
          <xdr:nvPicPr>
            <xdr:cNvPr id="3" name="Picture 2">
              <a:extLst>
                <a:ext uri="{FF2B5EF4-FFF2-40B4-BE49-F238E27FC236}">
                  <a16:creationId xmlns:a16="http://schemas.microsoft.com/office/drawing/2014/main" id="{4AD51388-59CC-D4CB-7C55-AFD730092DFA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Sheet3 (2)'!$A$1:$H$21" spid="_x0000_s5124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8388350" y="2387600"/>
              <a:ext cx="5778500" cy="3873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130175</xdr:colOff>
      <xdr:row>35</xdr:row>
      <xdr:rowOff>88900</xdr:rowOff>
    </xdr:from>
    <xdr:to>
      <xdr:col>12</xdr:col>
      <xdr:colOff>1044575</xdr:colOff>
      <xdr:row>50</xdr:row>
      <xdr:rowOff>69850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F9B20C1-023F-3041-C61B-18BE7595E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11</xdr:col>
          <xdr:colOff>203200</xdr:colOff>
          <xdr:row>11</xdr:row>
          <xdr:rowOff>146050</xdr:rowOff>
        </xdr:from>
        <xdr:to>
          <xdr:col>20</xdr:col>
          <xdr:colOff>495300</xdr:colOff>
          <xdr:row>32</xdr:row>
          <xdr:rowOff>152400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EEE6672C-CB57-9062-626D-78DC64F3507D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Sheet3!$A$1:$H$21" spid="_x0000_s4100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7804150" y="2171700"/>
              <a:ext cx="5778500" cy="387350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209550</xdr:colOff>
          <xdr:row>0</xdr:row>
          <xdr:rowOff>177800</xdr:rowOff>
        </xdr:from>
        <xdr:to>
          <xdr:col>6</xdr:col>
          <xdr:colOff>558800</xdr:colOff>
          <xdr:row>5</xdr:row>
          <xdr:rowOff>177800</xdr:rowOff>
        </xdr:to>
        <xdr:pic>
          <xdr:nvPicPr>
            <xdr:cNvPr id="2" name="Picture 1">
              <a:extLst>
                <a:ext uri="{FF2B5EF4-FFF2-40B4-BE49-F238E27FC236}">
                  <a16:creationId xmlns:a16="http://schemas.microsoft.com/office/drawing/2014/main" id="{CEB62D0F-BB7B-1C1A-2C64-8DAF9354CAE1}"/>
                </a:ext>
              </a:extLst>
            </xdr:cNvPr>
            <xdr:cNvPicPr>
              <a:picLocks noChangeAspect="1" noChangeArrowheads="1"/>
              <a:extLst>
                <a:ext uri="{84589F7E-364E-4C9E-8A38-B11213B215E9}">
                  <a14:cameraTool cellRange="'Connor''s Candy_Module03_Past_De'!$J$3:$N$7" spid="_x0000_s3081"/>
                </a:ext>
              </a:extLst>
            </xdr:cNvPicPr>
          </xdr:nvPicPr>
          <xdr:blipFill>
            <a:blip xmlns:r="http://schemas.openxmlformats.org/officeDocument/2006/relationships" r:embed="rId1"/>
            <a:srcRect/>
            <a:stretch>
              <a:fillRect/>
            </a:stretch>
          </xdr:blipFill>
          <xdr:spPr bwMode="auto">
            <a:xfrm>
              <a:off x="209550" y="177800"/>
              <a:ext cx="4006850" cy="920750"/>
            </a:xfrm>
            <a:prstGeom prst="rect">
              <a:avLst/>
            </a:prstGeom>
            <a:solidFill>
              <a:srgbClr val="FFFFFF" mc:Ignorable="a14" a14:legacySpreadsheetColorIndex="9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pic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BAC54-D6BC-413E-B2CD-C43DB249C719}">
  <dimension ref="A1:P21"/>
  <sheetViews>
    <sheetView tabSelected="1" topLeftCell="A4" workbookViewId="0">
      <selection sqref="A1:H21"/>
    </sheetView>
  </sheetViews>
  <sheetFormatPr defaultRowHeight="14.5" x14ac:dyDescent="0.35"/>
  <cols>
    <col min="1" max="1" width="18.54296875" style="4" customWidth="1"/>
    <col min="2" max="2" width="11.453125" style="4" customWidth="1"/>
    <col min="3" max="7" width="8.7265625" style="4"/>
    <col min="8" max="8" width="9" style="4" bestFit="1" customWidth="1"/>
    <col min="9" max="16384" width="8.7265625" style="4"/>
  </cols>
  <sheetData>
    <row r="1" spans="1:16" x14ac:dyDescent="0.35">
      <c r="A1" s="9"/>
      <c r="B1" s="9"/>
      <c r="C1" s="10">
        <v>1</v>
      </c>
      <c r="D1" s="10">
        <v>2</v>
      </c>
      <c r="E1" s="10">
        <v>3</v>
      </c>
      <c r="F1" s="10">
        <v>4</v>
      </c>
      <c r="G1" s="10"/>
      <c r="H1" s="10"/>
    </row>
    <row r="2" spans="1:16" x14ac:dyDescent="0.35">
      <c r="A2" s="11" t="s">
        <v>14</v>
      </c>
      <c r="B2" s="11"/>
      <c r="C2" s="12">
        <v>400</v>
      </c>
      <c r="D2" s="13">
        <f>C5</f>
        <v>204.00166666666667</v>
      </c>
      <c r="E2" s="13">
        <f t="shared" ref="E2:F2" si="0">D5</f>
        <v>247.00124999999986</v>
      </c>
      <c r="F2" s="13">
        <f t="shared" si="0"/>
        <v>105.00208333333308</v>
      </c>
      <c r="G2" s="14"/>
      <c r="H2" s="14"/>
    </row>
    <row r="3" spans="1:16" x14ac:dyDescent="0.35">
      <c r="A3" s="11" t="s">
        <v>15</v>
      </c>
      <c r="B3" s="11"/>
      <c r="C3" s="15">
        <v>497.00083333333333</v>
      </c>
      <c r="D3" s="15">
        <v>538.9991666666665</v>
      </c>
      <c r="E3" s="15">
        <v>422.00083333333333</v>
      </c>
      <c r="F3" s="15">
        <v>452.00124999999997</v>
      </c>
      <c r="G3" s="6"/>
      <c r="H3" s="6"/>
    </row>
    <row r="4" spans="1:16" x14ac:dyDescent="0.35">
      <c r="A4" s="11" t="s">
        <v>16</v>
      </c>
      <c r="B4" s="11"/>
      <c r="C4" s="12">
        <f>'Connor''s Candy_Module03_Past_De'!L4</f>
        <v>692.99916666666661</v>
      </c>
      <c r="D4" s="12">
        <f>'Connor''s Candy_Module03_Past_De'!L5</f>
        <v>495.99958333333331</v>
      </c>
      <c r="E4" s="12">
        <f>'Connor''s Candy_Module03_Past_De'!L6</f>
        <v>564.00000000000011</v>
      </c>
      <c r="F4" s="12">
        <f>'Connor''s Candy_Module03_Past_De'!L7</f>
        <v>435.00041666666675</v>
      </c>
      <c r="G4" s="7"/>
      <c r="H4" s="7"/>
      <c r="L4" s="1"/>
      <c r="M4" s="1"/>
      <c r="N4" s="1"/>
      <c r="O4" s="1"/>
      <c r="P4" s="1"/>
    </row>
    <row r="5" spans="1:16" x14ac:dyDescent="0.35">
      <c r="A5" s="11" t="s">
        <v>17</v>
      </c>
      <c r="B5" s="11"/>
      <c r="C5" s="8">
        <f>C2+C3-C4</f>
        <v>204.00166666666667</v>
      </c>
      <c r="D5" s="8">
        <f t="shared" ref="D5:F5" si="1">D2+D3-D4</f>
        <v>247.00124999999986</v>
      </c>
      <c r="E5" s="8">
        <f t="shared" si="1"/>
        <v>105.00208333333308</v>
      </c>
      <c r="F5" s="8">
        <f t="shared" si="1"/>
        <v>122.00291666666635</v>
      </c>
      <c r="G5" s="5"/>
      <c r="H5" s="5"/>
      <c r="L5" s="1"/>
      <c r="M5" s="2"/>
      <c r="N5" s="2"/>
      <c r="O5" s="2"/>
      <c r="P5" s="3"/>
    </row>
    <row r="6" spans="1:16" x14ac:dyDescent="0.35">
      <c r="A6" s="9"/>
      <c r="B6" s="9"/>
      <c r="C6" s="16"/>
      <c r="D6" s="16"/>
      <c r="E6" s="16"/>
      <c r="F6" s="16"/>
      <c r="G6" s="17"/>
      <c r="H6" s="17"/>
      <c r="L6" s="1"/>
      <c r="M6" s="2"/>
      <c r="N6" s="2"/>
      <c r="O6" s="2"/>
      <c r="P6" s="3"/>
    </row>
    <row r="7" spans="1:16" x14ac:dyDescent="0.35">
      <c r="A7" s="11"/>
      <c r="B7" s="18"/>
      <c r="C7" s="13"/>
      <c r="D7" s="13"/>
      <c r="E7" s="13"/>
      <c r="F7" s="13"/>
      <c r="G7" s="14"/>
      <c r="H7" s="14"/>
      <c r="L7" s="1"/>
      <c r="M7" s="2"/>
      <c r="N7" s="2"/>
      <c r="O7" s="2"/>
      <c r="P7" s="3"/>
    </row>
    <row r="8" spans="1:16" x14ac:dyDescent="0.35">
      <c r="A8" s="11" t="s">
        <v>18</v>
      </c>
      <c r="B8" s="11"/>
      <c r="C8" s="12">
        <f>'Connor''s Candy_Module03_Past_De'!K4</f>
        <v>497.00083333333333</v>
      </c>
      <c r="D8" s="12">
        <f>'Connor''s Candy_Module03_Past_De'!K5</f>
        <v>538.9991666666665</v>
      </c>
      <c r="E8" s="12">
        <f>'Connor''s Candy_Module03_Past_De'!K6</f>
        <v>422.00083333333333</v>
      </c>
      <c r="F8" s="12">
        <f>'Connor''s Candy_Module03_Past_De'!K7</f>
        <v>452.00124999999997</v>
      </c>
      <c r="G8" s="19"/>
      <c r="H8" s="19"/>
      <c r="L8" s="1"/>
      <c r="M8" s="2"/>
      <c r="N8" s="2"/>
      <c r="O8" s="2"/>
      <c r="P8" s="3"/>
    </row>
    <row r="9" spans="1:16" x14ac:dyDescent="0.35">
      <c r="A9" s="1"/>
      <c r="B9" s="1"/>
      <c r="C9" s="20"/>
      <c r="D9" s="20"/>
      <c r="E9" s="20"/>
      <c r="F9" s="20"/>
      <c r="G9" s="1"/>
      <c r="H9" s="1"/>
    </row>
    <row r="10" spans="1:16" x14ac:dyDescent="0.35">
      <c r="A10" s="11" t="s">
        <v>19</v>
      </c>
      <c r="B10" s="21"/>
      <c r="C10" s="13">
        <f>'Connor''s Candy_Module03_Past_De'!M4</f>
        <v>69.299916666666661</v>
      </c>
      <c r="D10" s="13">
        <f>'Connor''s Candy_Module03_Past_De'!M5</f>
        <v>49.599958333333333</v>
      </c>
      <c r="E10" s="13">
        <f>'Connor''s Candy_Module03_Past_De'!M6</f>
        <v>56.400000000000013</v>
      </c>
      <c r="F10" s="13">
        <f>'Connor''s Candy_Module03_Past_De'!M7</f>
        <v>43.500041666666675</v>
      </c>
      <c r="G10" s="14"/>
      <c r="H10" s="14"/>
    </row>
    <row r="11" spans="1:16" x14ac:dyDescent="0.35">
      <c r="A11" s="11"/>
      <c r="B11" s="21"/>
      <c r="C11" s="13"/>
      <c r="D11" s="13"/>
      <c r="E11" s="13"/>
      <c r="F11" s="13"/>
      <c r="G11" s="14"/>
      <c r="H11" s="14"/>
    </row>
    <row r="12" spans="1:16" x14ac:dyDescent="0.35">
      <c r="A12" s="11"/>
      <c r="B12" s="11"/>
      <c r="C12" s="13"/>
      <c r="D12" s="13"/>
      <c r="E12" s="13"/>
      <c r="F12" s="13"/>
      <c r="G12" s="14"/>
      <c r="H12" s="14"/>
    </row>
    <row r="13" spans="1:16" x14ac:dyDescent="0.35">
      <c r="A13" s="11" t="s">
        <v>20</v>
      </c>
      <c r="B13" s="1"/>
      <c r="C13" s="13">
        <f>(C2+C5)/2</f>
        <v>302.00083333333333</v>
      </c>
      <c r="D13" s="13">
        <f t="shared" ref="D13:F13" si="2">(D2+D5)/2</f>
        <v>225.50145833333326</v>
      </c>
      <c r="E13" s="13">
        <f t="shared" si="2"/>
        <v>176.00166666666647</v>
      </c>
      <c r="F13" s="13">
        <f t="shared" si="2"/>
        <v>113.50249999999971</v>
      </c>
      <c r="G13" s="14"/>
      <c r="H13" s="14"/>
    </row>
    <row r="14" spans="1:16" x14ac:dyDescent="0.35">
      <c r="A14" s="1"/>
      <c r="B14" s="1"/>
      <c r="C14" s="20"/>
      <c r="D14" s="20"/>
      <c r="E14" s="20"/>
      <c r="F14" s="20"/>
      <c r="G14" s="1"/>
      <c r="H14" s="1"/>
    </row>
    <row r="15" spans="1:16" x14ac:dyDescent="0.35">
      <c r="A15" s="11" t="s">
        <v>21</v>
      </c>
      <c r="B15" s="11"/>
      <c r="C15" s="22">
        <f>'Connor''s Candy_Module03_Past_De'!N4</f>
        <v>46.51</v>
      </c>
      <c r="D15" s="22">
        <f>'Connor''s Candy_Module03_Past_De'!N5</f>
        <v>48.499583333333341</v>
      </c>
      <c r="E15" s="22">
        <f>'Connor''s Candy_Module03_Past_De'!N6</f>
        <v>49.449999999999996</v>
      </c>
      <c r="F15" s="22">
        <f>'Connor''s Candy_Module03_Past_De'!N7</f>
        <v>47.410000000000004</v>
      </c>
      <c r="G15" s="23"/>
      <c r="H15" s="23"/>
    </row>
    <row r="16" spans="1:16" x14ac:dyDescent="0.35">
      <c r="A16" s="11" t="s">
        <v>22</v>
      </c>
      <c r="B16" s="18"/>
      <c r="C16" s="13">
        <f>Constraints!$B$2</f>
        <v>1.35</v>
      </c>
      <c r="D16" s="13">
        <f>Constraints!$B$2</f>
        <v>1.35</v>
      </c>
      <c r="E16" s="13">
        <f>Constraints!$B$2</f>
        <v>1.35</v>
      </c>
      <c r="F16" s="13">
        <f>Constraints!$B$2</f>
        <v>1.35</v>
      </c>
      <c r="G16" s="24"/>
      <c r="H16" s="24"/>
    </row>
    <row r="17" spans="1:8" x14ac:dyDescent="0.35">
      <c r="A17" s="25"/>
      <c r="B17" s="25"/>
      <c r="C17" s="14"/>
      <c r="D17" s="14"/>
      <c r="E17" s="14"/>
      <c r="F17" s="14"/>
      <c r="G17" s="14"/>
      <c r="H17" s="14"/>
    </row>
    <row r="18" spans="1:8" x14ac:dyDescent="0.35">
      <c r="A18" s="25" t="s">
        <v>24</v>
      </c>
      <c r="B18" s="25"/>
      <c r="C18" s="26">
        <f>C16*C13</f>
        <v>407.70112500000005</v>
      </c>
      <c r="D18" s="26">
        <f t="shared" ref="D18:F18" si="3">D16*D13</f>
        <v>304.4269687499999</v>
      </c>
      <c r="E18" s="26">
        <f t="shared" si="3"/>
        <v>237.60224999999974</v>
      </c>
      <c r="F18" s="26">
        <f t="shared" si="3"/>
        <v>153.22837499999963</v>
      </c>
      <c r="G18" s="26"/>
      <c r="H18" s="26"/>
    </row>
    <row r="19" spans="1:8" x14ac:dyDescent="0.35">
      <c r="A19" s="25" t="s">
        <v>25</v>
      </c>
      <c r="B19" s="25"/>
      <c r="C19" s="26">
        <f>C3*C15</f>
        <v>23115.508758333333</v>
      </c>
      <c r="D19" s="26">
        <f t="shared" ref="D19:F19" si="4">D3*D15</f>
        <v>26141.235000347217</v>
      </c>
      <c r="E19" s="26">
        <f t="shared" si="4"/>
        <v>20867.94120833333</v>
      </c>
      <c r="F19" s="26">
        <f t="shared" si="4"/>
        <v>21429.379262499999</v>
      </c>
      <c r="G19" s="26"/>
      <c r="H19" s="26"/>
    </row>
    <row r="20" spans="1:8" x14ac:dyDescent="0.35">
      <c r="A20" s="9"/>
      <c r="B20" s="9"/>
      <c r="C20" s="9"/>
      <c r="D20" s="9"/>
      <c r="E20" s="9"/>
      <c r="F20" s="9"/>
      <c r="G20" s="9"/>
      <c r="H20" s="9"/>
    </row>
    <row r="21" spans="1:8" x14ac:dyDescent="0.35">
      <c r="A21" s="9"/>
      <c r="B21" s="9"/>
      <c r="C21" s="9"/>
      <c r="D21" s="9"/>
      <c r="E21" s="9"/>
      <c r="F21" s="9"/>
      <c r="G21" s="11" t="s">
        <v>23</v>
      </c>
      <c r="H21" s="27">
        <f>SUM(C18:F19)</f>
        <v>92657.022948263882</v>
      </c>
    </row>
  </sheetData>
  <conditionalFormatting sqref="M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995D4-5C01-4671-94E8-3C94A87C9FBE}">
  <dimension ref="A1:P21"/>
  <sheetViews>
    <sheetView topLeftCell="A3" workbookViewId="0"/>
  </sheetViews>
  <sheetFormatPr defaultRowHeight="14.5" x14ac:dyDescent="0.35"/>
  <cols>
    <col min="1" max="1" width="18.54296875" style="4" customWidth="1"/>
    <col min="2" max="2" width="11.453125" style="4" customWidth="1"/>
    <col min="3" max="7" width="8.7265625" style="4"/>
    <col min="8" max="8" width="9" style="4" bestFit="1" customWidth="1"/>
    <col min="9" max="16384" width="8.7265625" style="4"/>
  </cols>
  <sheetData>
    <row r="1" spans="1:16" x14ac:dyDescent="0.35">
      <c r="A1" s="9"/>
      <c r="B1" s="9"/>
      <c r="C1" s="10">
        <v>1</v>
      </c>
      <c r="D1" s="10">
        <v>2</v>
      </c>
      <c r="E1" s="10">
        <v>3</v>
      </c>
      <c r="F1" s="10">
        <v>4</v>
      </c>
      <c r="G1" s="10"/>
      <c r="H1" s="10"/>
    </row>
    <row r="2" spans="1:16" x14ac:dyDescent="0.35">
      <c r="A2" s="11" t="s">
        <v>14</v>
      </c>
      <c r="B2" s="11"/>
      <c r="C2" s="12">
        <v>400</v>
      </c>
      <c r="D2" s="13">
        <f>C5</f>
        <v>204.00166666666667</v>
      </c>
      <c r="E2" s="13">
        <f t="shared" ref="E2:F2" si="0">D5</f>
        <v>198.39916666666687</v>
      </c>
      <c r="F2" s="13">
        <f t="shared" si="0"/>
        <v>56.400000000000091</v>
      </c>
      <c r="G2" s="14"/>
      <c r="H2" s="14"/>
    </row>
    <row r="3" spans="1:16" x14ac:dyDescent="0.35">
      <c r="A3" s="11" t="s">
        <v>15</v>
      </c>
      <c r="B3" s="11"/>
      <c r="C3" s="15">
        <v>497.00083333333333</v>
      </c>
      <c r="D3" s="15">
        <v>490.39708333333351</v>
      </c>
      <c r="E3" s="15">
        <v>422.00083333333333</v>
      </c>
      <c r="F3" s="15">
        <v>422.10045833333334</v>
      </c>
      <c r="G3" s="6"/>
      <c r="H3" s="6"/>
    </row>
    <row r="4" spans="1:16" x14ac:dyDescent="0.35">
      <c r="A4" s="11" t="s">
        <v>16</v>
      </c>
      <c r="B4" s="11"/>
      <c r="C4" s="12">
        <f>'Connor''s Candy_Module03_Past_De'!L4</f>
        <v>692.99916666666661</v>
      </c>
      <c r="D4" s="12">
        <f>'Connor''s Candy_Module03_Past_De'!L5</f>
        <v>495.99958333333331</v>
      </c>
      <c r="E4" s="12">
        <f>'Connor''s Candy_Module03_Past_De'!L6</f>
        <v>564.00000000000011</v>
      </c>
      <c r="F4" s="12">
        <f>'Connor''s Candy_Module03_Past_De'!L7</f>
        <v>435.00041666666675</v>
      </c>
      <c r="G4" s="7"/>
      <c r="H4" s="7"/>
      <c r="L4" s="1"/>
      <c r="M4" s="1"/>
      <c r="N4" s="1"/>
      <c r="O4" s="1"/>
      <c r="P4" s="1"/>
    </row>
    <row r="5" spans="1:16" x14ac:dyDescent="0.35">
      <c r="A5" s="11" t="s">
        <v>17</v>
      </c>
      <c r="B5" s="11"/>
      <c r="C5" s="8">
        <f>C2+C3-C4</f>
        <v>204.00166666666667</v>
      </c>
      <c r="D5" s="8">
        <f t="shared" ref="D5:F5" si="1">D2+D3-D4</f>
        <v>198.39916666666687</v>
      </c>
      <c r="E5" s="8">
        <f t="shared" si="1"/>
        <v>56.400000000000091</v>
      </c>
      <c r="F5" s="8">
        <f t="shared" si="1"/>
        <v>43.500041666666675</v>
      </c>
      <c r="G5" s="5"/>
      <c r="H5" s="5"/>
      <c r="L5" s="1"/>
      <c r="M5" s="2"/>
      <c r="N5" s="2"/>
      <c r="O5" s="2"/>
      <c r="P5" s="3"/>
    </row>
    <row r="6" spans="1:16" x14ac:dyDescent="0.35">
      <c r="A6" s="9"/>
      <c r="B6" s="9"/>
      <c r="C6" s="16"/>
      <c r="D6" s="16"/>
      <c r="E6" s="16"/>
      <c r="F6" s="16"/>
      <c r="G6" s="17"/>
      <c r="H6" s="17"/>
      <c r="L6" s="1"/>
      <c r="M6" s="2"/>
      <c r="N6" s="2"/>
      <c r="O6" s="2"/>
      <c r="P6" s="3"/>
    </row>
    <row r="7" spans="1:16" x14ac:dyDescent="0.35">
      <c r="A7" s="11"/>
      <c r="B7" s="18"/>
      <c r="C7" s="13"/>
      <c r="D7" s="13"/>
      <c r="E7" s="13"/>
      <c r="F7" s="13"/>
      <c r="G7" s="14"/>
      <c r="H7" s="14"/>
      <c r="L7" s="1"/>
      <c r="M7" s="2"/>
      <c r="N7" s="2"/>
      <c r="O7" s="2"/>
      <c r="P7" s="3"/>
    </row>
    <row r="8" spans="1:16" x14ac:dyDescent="0.35">
      <c r="A8" s="11" t="s">
        <v>18</v>
      </c>
      <c r="B8" s="11"/>
      <c r="C8" s="12">
        <f>'Connor''s Candy_Module03_Past_De'!K4</f>
        <v>497.00083333333333</v>
      </c>
      <c r="D8" s="12">
        <f>'Connor''s Candy_Module03_Past_De'!K5</f>
        <v>538.9991666666665</v>
      </c>
      <c r="E8" s="12">
        <f>'Connor''s Candy_Module03_Past_De'!K6</f>
        <v>422.00083333333333</v>
      </c>
      <c r="F8" s="12">
        <f>'Connor''s Candy_Module03_Past_De'!K7</f>
        <v>452.00124999999997</v>
      </c>
      <c r="G8" s="19"/>
      <c r="H8" s="19"/>
      <c r="L8" s="1"/>
      <c r="M8" s="2"/>
      <c r="N8" s="2"/>
      <c r="O8" s="2"/>
      <c r="P8" s="3"/>
    </row>
    <row r="9" spans="1:16" x14ac:dyDescent="0.35">
      <c r="A9" s="1"/>
      <c r="B9" s="1"/>
      <c r="C9" s="20"/>
      <c r="D9" s="20"/>
      <c r="E9" s="20"/>
      <c r="F9" s="20"/>
      <c r="G9" s="1"/>
      <c r="H9" s="1"/>
    </row>
    <row r="10" spans="1:16" x14ac:dyDescent="0.35">
      <c r="A10" s="11" t="s">
        <v>19</v>
      </c>
      <c r="B10" s="21"/>
      <c r="C10" s="13">
        <f>'Connor''s Candy_Module03_Past_De'!M4</f>
        <v>69.299916666666661</v>
      </c>
      <c r="D10" s="13">
        <f>'Connor''s Candy_Module03_Past_De'!M5</f>
        <v>49.599958333333333</v>
      </c>
      <c r="E10" s="13">
        <f>'Connor''s Candy_Module03_Past_De'!M6</f>
        <v>56.400000000000013</v>
      </c>
      <c r="F10" s="13">
        <f>'Connor''s Candy_Module03_Past_De'!M7</f>
        <v>43.500041666666675</v>
      </c>
      <c r="G10" s="14"/>
      <c r="H10" s="14"/>
    </row>
    <row r="11" spans="1:16" x14ac:dyDescent="0.35">
      <c r="A11" s="11"/>
      <c r="B11" s="21"/>
      <c r="C11" s="13"/>
      <c r="D11" s="13"/>
      <c r="E11" s="13"/>
      <c r="F11" s="13"/>
      <c r="G11" s="14"/>
      <c r="H11" s="14"/>
    </row>
    <row r="12" spans="1:16" x14ac:dyDescent="0.35">
      <c r="A12" s="11"/>
      <c r="B12" s="11"/>
      <c r="C12" s="13"/>
      <c r="D12" s="13"/>
      <c r="E12" s="13"/>
      <c r="F12" s="13"/>
      <c r="G12" s="14"/>
      <c r="H12" s="14"/>
    </row>
    <row r="13" spans="1:16" x14ac:dyDescent="0.35">
      <c r="A13" s="11" t="s">
        <v>20</v>
      </c>
      <c r="B13" s="1"/>
      <c r="C13" s="13">
        <f>(C2+C5)/2</f>
        <v>302.00083333333333</v>
      </c>
      <c r="D13" s="13">
        <f t="shared" ref="D13:F13" si="2">(D2+D5)/2</f>
        <v>201.20041666666677</v>
      </c>
      <c r="E13" s="13">
        <f t="shared" si="2"/>
        <v>127.39958333333348</v>
      </c>
      <c r="F13" s="13">
        <f t="shared" si="2"/>
        <v>49.950020833333383</v>
      </c>
      <c r="G13" s="14"/>
      <c r="H13" s="14"/>
    </row>
    <row r="14" spans="1:16" x14ac:dyDescent="0.35">
      <c r="A14" s="1"/>
      <c r="B14" s="1"/>
      <c r="C14" s="20"/>
      <c r="D14" s="20"/>
      <c r="E14" s="20"/>
      <c r="F14" s="20"/>
      <c r="G14" s="1"/>
      <c r="H14" s="1"/>
    </row>
    <row r="15" spans="1:16" x14ac:dyDescent="0.35">
      <c r="A15" s="11" t="s">
        <v>21</v>
      </c>
      <c r="B15" s="11"/>
      <c r="C15" s="22">
        <f>'Connor''s Candy_Module03_Past_De'!N4</f>
        <v>46.51</v>
      </c>
      <c r="D15" s="22">
        <f>'Connor''s Candy_Module03_Past_De'!N5</f>
        <v>48.499583333333341</v>
      </c>
      <c r="E15" s="22">
        <f>'Connor''s Candy_Module03_Past_De'!N6</f>
        <v>49.449999999999996</v>
      </c>
      <c r="F15" s="22">
        <f>'Connor''s Candy_Module03_Past_De'!N7</f>
        <v>47.410000000000004</v>
      </c>
      <c r="G15" s="23"/>
      <c r="H15" s="23"/>
    </row>
    <row r="16" spans="1:16" x14ac:dyDescent="0.35">
      <c r="A16" s="11" t="s">
        <v>22</v>
      </c>
      <c r="B16" s="18"/>
      <c r="C16" s="13">
        <f>Constraints!$B$2</f>
        <v>1.35</v>
      </c>
      <c r="D16" s="13">
        <f>Constraints!$B$2</f>
        <v>1.35</v>
      </c>
      <c r="E16" s="13">
        <f>Constraints!$B$2</f>
        <v>1.35</v>
      </c>
      <c r="F16" s="13">
        <f>Constraints!$B$2</f>
        <v>1.35</v>
      </c>
      <c r="G16" s="24"/>
      <c r="H16" s="24"/>
    </row>
    <row r="17" spans="1:8" x14ac:dyDescent="0.35">
      <c r="A17" s="25"/>
      <c r="B17" s="25"/>
      <c r="C17" s="14"/>
      <c r="D17" s="14"/>
      <c r="E17" s="14"/>
      <c r="F17" s="14"/>
      <c r="G17" s="14"/>
      <c r="H17" s="14"/>
    </row>
    <row r="18" spans="1:8" x14ac:dyDescent="0.35">
      <c r="A18" s="25" t="s">
        <v>24</v>
      </c>
      <c r="B18" s="25"/>
      <c r="C18" s="26">
        <f>C16*C13</f>
        <v>407.70112500000005</v>
      </c>
      <c r="D18" s="26">
        <f t="shared" ref="D18:F18" si="3">D16*D13</f>
        <v>271.62056250000018</v>
      </c>
      <c r="E18" s="26">
        <f t="shared" si="3"/>
        <v>171.98943750000021</v>
      </c>
      <c r="F18" s="26">
        <f t="shared" si="3"/>
        <v>67.432528125000076</v>
      </c>
      <c r="G18" s="26"/>
      <c r="H18" s="26"/>
    </row>
    <row r="19" spans="1:8" x14ac:dyDescent="0.35">
      <c r="A19" s="25" t="s">
        <v>25</v>
      </c>
      <c r="B19" s="25"/>
      <c r="C19" s="26">
        <f>C3*C15</f>
        <v>23115.508758333333</v>
      </c>
      <c r="D19" s="26">
        <f t="shared" ref="D19:F19" si="4">D3*D15</f>
        <v>23784.054209548623</v>
      </c>
      <c r="E19" s="26">
        <f t="shared" si="4"/>
        <v>20867.94120833333</v>
      </c>
      <c r="F19" s="26">
        <f t="shared" si="4"/>
        <v>20011.782729583334</v>
      </c>
      <c r="G19" s="26"/>
      <c r="H19" s="26"/>
    </row>
    <row r="20" spans="1:8" x14ac:dyDescent="0.35">
      <c r="A20" s="9"/>
      <c r="B20" s="9"/>
      <c r="C20" s="9"/>
      <c r="D20" s="9"/>
      <c r="E20" s="9"/>
      <c r="F20" s="9"/>
      <c r="G20" s="9"/>
      <c r="H20" s="9"/>
    </row>
    <row r="21" spans="1:8" x14ac:dyDescent="0.35">
      <c r="A21" s="9"/>
      <c r="B21" s="9"/>
      <c r="C21" s="9"/>
      <c r="D21" s="9"/>
      <c r="E21" s="9"/>
      <c r="F21" s="9"/>
      <c r="G21" s="11" t="s">
        <v>23</v>
      </c>
      <c r="H21" s="27">
        <f>SUM(C18:F19)</f>
        <v>88698.030558923609</v>
      </c>
    </row>
  </sheetData>
  <conditionalFormatting sqref="M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6727A6-A301-494A-AC57-2282ACAA017D}">
  <dimension ref="A1:N97"/>
  <sheetViews>
    <sheetView topLeftCell="A51" workbookViewId="0">
      <selection activeCell="N45" sqref="N45"/>
    </sheetView>
  </sheetViews>
  <sheetFormatPr defaultRowHeight="14.5" x14ac:dyDescent="0.35"/>
  <cols>
    <col min="13" max="13" width="16.26953125" customWidth="1"/>
    <col min="14" max="14" width="14.90625" customWidth="1"/>
  </cols>
  <sheetData>
    <row r="1" spans="1:14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14" x14ac:dyDescent="0.35">
      <c r="A2">
        <v>2000</v>
      </c>
      <c r="B2">
        <v>1</v>
      </c>
      <c r="C2">
        <v>702.38</v>
      </c>
      <c r="D2">
        <v>333.46</v>
      </c>
      <c r="E2">
        <v>34.79</v>
      </c>
    </row>
    <row r="3" spans="1:14" x14ac:dyDescent="0.35">
      <c r="A3">
        <v>2000</v>
      </c>
      <c r="B3">
        <v>2</v>
      </c>
      <c r="C3">
        <v>374.38</v>
      </c>
      <c r="D3">
        <v>358.41</v>
      </c>
      <c r="E3">
        <v>63.25</v>
      </c>
      <c r="J3" s="1" t="s">
        <v>8</v>
      </c>
      <c r="K3" s="1" t="s">
        <v>9</v>
      </c>
      <c r="L3" s="1" t="s">
        <v>10</v>
      </c>
      <c r="M3" s="1" t="s">
        <v>11</v>
      </c>
      <c r="N3" s="1" t="s">
        <v>12</v>
      </c>
    </row>
    <row r="4" spans="1:14" x14ac:dyDescent="0.35">
      <c r="A4">
        <v>2000</v>
      </c>
      <c r="B4">
        <v>3</v>
      </c>
      <c r="C4">
        <v>282.01</v>
      </c>
      <c r="D4">
        <v>761.75</v>
      </c>
      <c r="E4">
        <v>60.17</v>
      </c>
      <c r="J4" s="1">
        <v>1</v>
      </c>
      <c r="K4" s="2">
        <f>AVERAGEIF(B:B,J4,C:C)</f>
        <v>497.00083333333333</v>
      </c>
      <c r="L4" s="2">
        <f>AVERAGEIF(B:B,J4,D:D)</f>
        <v>692.99916666666661</v>
      </c>
      <c r="M4" s="2">
        <f>L4*Constraints!$C$2</f>
        <v>69.299916666666661</v>
      </c>
      <c r="N4" s="3">
        <f>AVERAGEIF(B:B,J4,E:E)</f>
        <v>46.51</v>
      </c>
    </row>
    <row r="5" spans="1:14" x14ac:dyDescent="0.35">
      <c r="A5">
        <v>2000</v>
      </c>
      <c r="B5">
        <v>4</v>
      </c>
      <c r="C5">
        <v>460.54</v>
      </c>
      <c r="D5">
        <v>522.73</v>
      </c>
      <c r="E5">
        <v>62.46</v>
      </c>
      <c r="J5" s="1">
        <v>2</v>
      </c>
      <c r="K5" s="2">
        <f t="shared" ref="K5:K7" si="0">AVERAGEIF(B:B,J5,C:C)</f>
        <v>538.9991666666665</v>
      </c>
      <c r="L5" s="2">
        <f t="shared" ref="L5:L7" si="1">AVERAGEIF(B:B,J5,D:D)</f>
        <v>495.99958333333331</v>
      </c>
      <c r="M5" s="2">
        <f>L5*Constraints!$C$2</f>
        <v>49.599958333333333</v>
      </c>
      <c r="N5" s="3">
        <f t="shared" ref="N5:N7" si="2">AVERAGEIF(B:B,J5,E:E)</f>
        <v>48.499583333333341</v>
      </c>
    </row>
    <row r="6" spans="1:14" x14ac:dyDescent="0.35">
      <c r="A6">
        <v>2001</v>
      </c>
      <c r="B6">
        <v>1</v>
      </c>
      <c r="C6">
        <v>609.86</v>
      </c>
      <c r="D6">
        <v>475.28</v>
      </c>
      <c r="E6">
        <v>36.450000000000003</v>
      </c>
      <c r="J6" s="1">
        <v>3</v>
      </c>
      <c r="K6" s="2">
        <f t="shared" si="0"/>
        <v>422.00083333333333</v>
      </c>
      <c r="L6" s="2">
        <f t="shared" si="1"/>
        <v>564.00000000000011</v>
      </c>
      <c r="M6" s="2">
        <f>L6*Constraints!$C$2</f>
        <v>56.400000000000013</v>
      </c>
      <c r="N6" s="3">
        <f t="shared" si="2"/>
        <v>49.449999999999996</v>
      </c>
    </row>
    <row r="7" spans="1:14" x14ac:dyDescent="0.35">
      <c r="A7">
        <v>2001</v>
      </c>
      <c r="B7">
        <v>2</v>
      </c>
      <c r="C7">
        <v>442.37</v>
      </c>
      <c r="D7">
        <v>246.13</v>
      </c>
      <c r="E7">
        <v>56.63</v>
      </c>
      <c r="J7" s="1">
        <v>4</v>
      </c>
      <c r="K7" s="2">
        <f t="shared" si="0"/>
        <v>452.00124999999997</v>
      </c>
      <c r="L7" s="2">
        <f t="shared" si="1"/>
        <v>435.00041666666675</v>
      </c>
      <c r="M7" s="2">
        <f>L7*Constraints!$C$2</f>
        <v>43.500041666666675</v>
      </c>
      <c r="N7" s="3">
        <f t="shared" si="2"/>
        <v>47.410000000000004</v>
      </c>
    </row>
    <row r="8" spans="1:14" x14ac:dyDescent="0.35">
      <c r="A8">
        <v>2001</v>
      </c>
      <c r="B8">
        <v>3</v>
      </c>
      <c r="C8">
        <v>285.68</v>
      </c>
      <c r="D8">
        <v>868.45</v>
      </c>
      <c r="E8">
        <v>54.69</v>
      </c>
    </row>
    <row r="9" spans="1:14" x14ac:dyDescent="0.35">
      <c r="A9">
        <v>2001</v>
      </c>
      <c r="B9">
        <v>4</v>
      </c>
      <c r="C9">
        <v>522.62</v>
      </c>
      <c r="D9">
        <v>643.63</v>
      </c>
      <c r="E9">
        <v>50.43</v>
      </c>
    </row>
    <row r="10" spans="1:14" x14ac:dyDescent="0.35">
      <c r="A10">
        <v>2002</v>
      </c>
      <c r="B10">
        <v>1</v>
      </c>
      <c r="C10">
        <v>626.16999999999996</v>
      </c>
      <c r="D10">
        <v>550.52</v>
      </c>
      <c r="E10">
        <v>41.89</v>
      </c>
      <c r="J10" t="s">
        <v>13</v>
      </c>
      <c r="K10" t="s">
        <v>9</v>
      </c>
      <c r="L10" t="s">
        <v>10</v>
      </c>
      <c r="M10" t="s">
        <v>12</v>
      </c>
    </row>
    <row r="11" spans="1:14" x14ac:dyDescent="0.35">
      <c r="A11">
        <v>2002</v>
      </c>
      <c r="B11">
        <v>2</v>
      </c>
      <c r="C11">
        <v>383.33</v>
      </c>
      <c r="D11">
        <v>392.64</v>
      </c>
      <c r="E11">
        <v>53.49</v>
      </c>
      <c r="J11">
        <v>2000</v>
      </c>
      <c r="K11">
        <f>AVERAGEIF(A:A,J11,C:C)</f>
        <v>454.82749999999999</v>
      </c>
      <c r="L11">
        <f>AVERAGEIF(A:A,J11,D:D)</f>
        <v>494.08749999999998</v>
      </c>
      <c r="M11">
        <f>AVERAGEIF(A:A,J11,E:E)</f>
        <v>55.167499999999997</v>
      </c>
    </row>
    <row r="12" spans="1:14" x14ac:dyDescent="0.35">
      <c r="A12">
        <v>2002</v>
      </c>
      <c r="B12">
        <v>3</v>
      </c>
      <c r="C12">
        <v>330.6</v>
      </c>
      <c r="D12">
        <v>657.74</v>
      </c>
      <c r="E12">
        <v>65.22</v>
      </c>
      <c r="J12">
        <v>2001</v>
      </c>
      <c r="K12">
        <f t="shared" ref="K12:K34" si="3">AVERAGEIF(A:A,J12,C:C)</f>
        <v>465.13250000000005</v>
      </c>
      <c r="L12">
        <f t="shared" ref="L12:L34" si="4">AVERAGEIF(A:A,J12,D:D)</f>
        <v>558.37250000000006</v>
      </c>
      <c r="M12">
        <f t="shared" ref="M12:M34" si="5">AVERAGEIF(A:A,J12,E:E)</f>
        <v>49.550000000000004</v>
      </c>
    </row>
    <row r="13" spans="1:14" x14ac:dyDescent="0.35">
      <c r="A13">
        <v>2002</v>
      </c>
      <c r="B13">
        <v>4</v>
      </c>
      <c r="C13">
        <v>446.79</v>
      </c>
      <c r="D13">
        <v>504.72</v>
      </c>
      <c r="E13">
        <v>47.49</v>
      </c>
      <c r="J13">
        <v>2002</v>
      </c>
      <c r="K13">
        <f t="shared" si="3"/>
        <v>446.72249999999997</v>
      </c>
      <c r="L13">
        <f t="shared" si="4"/>
        <v>526.40499999999997</v>
      </c>
      <c r="M13">
        <f t="shared" si="5"/>
        <v>52.022500000000001</v>
      </c>
    </row>
    <row r="14" spans="1:14" x14ac:dyDescent="0.35">
      <c r="A14">
        <v>2003</v>
      </c>
      <c r="B14">
        <v>1</v>
      </c>
      <c r="C14">
        <v>564.52</v>
      </c>
      <c r="D14">
        <v>323.86</v>
      </c>
      <c r="E14">
        <v>34.4</v>
      </c>
      <c r="J14">
        <v>2003</v>
      </c>
      <c r="K14">
        <f t="shared" si="3"/>
        <v>478.35249999999996</v>
      </c>
      <c r="L14">
        <f t="shared" si="4"/>
        <v>437.0675</v>
      </c>
      <c r="M14">
        <f t="shared" si="5"/>
        <v>49.302499999999995</v>
      </c>
    </row>
    <row r="15" spans="1:14" x14ac:dyDescent="0.35">
      <c r="A15">
        <v>2003</v>
      </c>
      <c r="B15">
        <v>2</v>
      </c>
      <c r="C15">
        <v>439.64</v>
      </c>
      <c r="D15">
        <v>507.44</v>
      </c>
      <c r="E15">
        <v>54.7</v>
      </c>
      <c r="J15">
        <v>2004</v>
      </c>
      <c r="K15">
        <f t="shared" si="3"/>
        <v>473.55250000000001</v>
      </c>
      <c r="L15">
        <f t="shared" si="4"/>
        <v>569.51</v>
      </c>
      <c r="M15">
        <f t="shared" si="5"/>
        <v>59.047499999999999</v>
      </c>
    </row>
    <row r="16" spans="1:14" x14ac:dyDescent="0.35">
      <c r="A16">
        <v>2003</v>
      </c>
      <c r="B16">
        <v>3</v>
      </c>
      <c r="C16">
        <v>322.87</v>
      </c>
      <c r="D16">
        <v>305.98</v>
      </c>
      <c r="E16">
        <v>54.07</v>
      </c>
      <c r="J16">
        <v>2005</v>
      </c>
      <c r="K16">
        <f t="shared" si="3"/>
        <v>517.39750000000004</v>
      </c>
      <c r="L16">
        <f t="shared" si="4"/>
        <v>595.86</v>
      </c>
      <c r="M16">
        <f t="shared" si="5"/>
        <v>52.807499999999997</v>
      </c>
    </row>
    <row r="17" spans="1:13" x14ac:dyDescent="0.35">
      <c r="A17">
        <v>2003</v>
      </c>
      <c r="B17">
        <v>4</v>
      </c>
      <c r="C17">
        <v>586.38</v>
      </c>
      <c r="D17">
        <v>610.99</v>
      </c>
      <c r="E17">
        <v>54.04</v>
      </c>
      <c r="J17">
        <v>2006</v>
      </c>
      <c r="K17">
        <f t="shared" si="3"/>
        <v>466.4425</v>
      </c>
      <c r="L17">
        <f t="shared" si="4"/>
        <v>480.25749999999999</v>
      </c>
      <c r="M17">
        <f t="shared" si="5"/>
        <v>50.9375</v>
      </c>
    </row>
    <row r="18" spans="1:13" x14ac:dyDescent="0.35">
      <c r="A18">
        <v>2004</v>
      </c>
      <c r="B18">
        <v>1</v>
      </c>
      <c r="C18">
        <v>575.51</v>
      </c>
      <c r="D18">
        <v>759.04</v>
      </c>
      <c r="E18">
        <v>40.97</v>
      </c>
      <c r="J18">
        <v>2007</v>
      </c>
      <c r="K18">
        <f t="shared" si="3"/>
        <v>437.70499999999998</v>
      </c>
      <c r="L18">
        <f t="shared" si="4"/>
        <v>549.06999999999994</v>
      </c>
      <c r="M18">
        <f t="shared" si="5"/>
        <v>47.26</v>
      </c>
    </row>
    <row r="19" spans="1:13" x14ac:dyDescent="0.35">
      <c r="A19">
        <v>2004</v>
      </c>
      <c r="B19">
        <v>2</v>
      </c>
      <c r="C19">
        <v>442.57</v>
      </c>
      <c r="D19">
        <v>293.27</v>
      </c>
      <c r="E19">
        <v>64.25</v>
      </c>
      <c r="J19">
        <v>2008</v>
      </c>
      <c r="K19">
        <f t="shared" si="3"/>
        <v>461.72</v>
      </c>
      <c r="L19">
        <f t="shared" si="4"/>
        <v>522.91999999999996</v>
      </c>
      <c r="M19">
        <f t="shared" si="5"/>
        <v>55.715000000000003</v>
      </c>
    </row>
    <row r="20" spans="1:13" x14ac:dyDescent="0.35">
      <c r="A20">
        <v>2004</v>
      </c>
      <c r="B20">
        <v>3</v>
      </c>
      <c r="C20">
        <v>300.76</v>
      </c>
      <c r="D20">
        <v>855.84</v>
      </c>
      <c r="E20">
        <v>63.87</v>
      </c>
      <c r="J20">
        <v>2009</v>
      </c>
      <c r="K20">
        <f t="shared" si="3"/>
        <v>461.34249999999997</v>
      </c>
      <c r="L20">
        <f t="shared" si="4"/>
        <v>651.13000000000011</v>
      </c>
      <c r="M20">
        <f t="shared" si="5"/>
        <v>51.932499999999997</v>
      </c>
    </row>
    <row r="21" spans="1:13" x14ac:dyDescent="0.35">
      <c r="A21">
        <v>2004</v>
      </c>
      <c r="B21">
        <v>4</v>
      </c>
      <c r="C21">
        <v>575.37</v>
      </c>
      <c r="D21">
        <v>369.89</v>
      </c>
      <c r="E21">
        <v>67.099999999999994</v>
      </c>
      <c r="J21">
        <v>2010</v>
      </c>
      <c r="K21">
        <f t="shared" si="3"/>
        <v>476.03999999999996</v>
      </c>
      <c r="L21">
        <f t="shared" si="4"/>
        <v>502.39</v>
      </c>
      <c r="M21">
        <f t="shared" si="5"/>
        <v>49.29</v>
      </c>
    </row>
    <row r="22" spans="1:13" x14ac:dyDescent="0.35">
      <c r="A22">
        <v>2005</v>
      </c>
      <c r="B22">
        <v>1</v>
      </c>
      <c r="C22">
        <v>613.01</v>
      </c>
      <c r="D22">
        <v>589.4</v>
      </c>
      <c r="E22">
        <v>36.08</v>
      </c>
      <c r="J22">
        <v>2011</v>
      </c>
      <c r="K22">
        <f t="shared" si="3"/>
        <v>455.42250000000001</v>
      </c>
      <c r="L22">
        <f t="shared" si="4"/>
        <v>539.17750000000001</v>
      </c>
      <c r="M22">
        <f t="shared" si="5"/>
        <v>48.855000000000004</v>
      </c>
    </row>
    <row r="23" spans="1:13" x14ac:dyDescent="0.35">
      <c r="A23">
        <v>2005</v>
      </c>
      <c r="B23">
        <v>2</v>
      </c>
      <c r="C23">
        <v>478.48</v>
      </c>
      <c r="D23">
        <v>367.49</v>
      </c>
      <c r="E23">
        <v>58.37</v>
      </c>
      <c r="J23">
        <v>2012</v>
      </c>
      <c r="K23">
        <f t="shared" si="3"/>
        <v>492.14750000000004</v>
      </c>
      <c r="L23">
        <f t="shared" si="4"/>
        <v>529.74750000000006</v>
      </c>
      <c r="M23">
        <f t="shared" si="5"/>
        <v>46.14</v>
      </c>
    </row>
    <row r="24" spans="1:13" x14ac:dyDescent="0.35">
      <c r="A24">
        <v>2005</v>
      </c>
      <c r="B24">
        <v>3</v>
      </c>
      <c r="C24">
        <v>403.31</v>
      </c>
      <c r="D24">
        <v>652.04999999999995</v>
      </c>
      <c r="E24">
        <v>59.51</v>
      </c>
      <c r="J24">
        <v>2013</v>
      </c>
      <c r="K24">
        <f t="shared" si="3"/>
        <v>469.96249999999998</v>
      </c>
      <c r="L24">
        <f t="shared" si="4"/>
        <v>593.08749999999998</v>
      </c>
      <c r="M24">
        <f t="shared" si="5"/>
        <v>43.772500000000001</v>
      </c>
    </row>
    <row r="25" spans="1:13" x14ac:dyDescent="0.35">
      <c r="A25">
        <v>2005</v>
      </c>
      <c r="B25">
        <v>4</v>
      </c>
      <c r="C25">
        <v>574.79</v>
      </c>
      <c r="D25">
        <v>774.5</v>
      </c>
      <c r="E25">
        <v>57.27</v>
      </c>
      <c r="J25">
        <v>2014</v>
      </c>
      <c r="K25">
        <f t="shared" si="3"/>
        <v>522.01749999999993</v>
      </c>
      <c r="L25">
        <f t="shared" si="4"/>
        <v>567.47499999999991</v>
      </c>
      <c r="M25">
        <f t="shared" si="5"/>
        <v>49.639999999999993</v>
      </c>
    </row>
    <row r="26" spans="1:13" x14ac:dyDescent="0.35">
      <c r="A26">
        <v>2006</v>
      </c>
      <c r="B26">
        <v>1</v>
      </c>
      <c r="C26">
        <v>470.59</v>
      </c>
      <c r="D26">
        <v>537.4</v>
      </c>
      <c r="E26">
        <v>42.63</v>
      </c>
      <c r="J26">
        <v>2015</v>
      </c>
      <c r="K26">
        <f t="shared" si="3"/>
        <v>466.92750000000001</v>
      </c>
      <c r="L26">
        <f t="shared" si="4"/>
        <v>510.3075</v>
      </c>
      <c r="M26">
        <f t="shared" si="5"/>
        <v>48.037500000000001</v>
      </c>
    </row>
    <row r="27" spans="1:13" x14ac:dyDescent="0.35">
      <c r="A27">
        <v>2006</v>
      </c>
      <c r="B27">
        <v>2</v>
      </c>
      <c r="C27">
        <v>502.65</v>
      </c>
      <c r="D27">
        <v>443.44</v>
      </c>
      <c r="E27">
        <v>59.15</v>
      </c>
      <c r="J27">
        <v>2016</v>
      </c>
      <c r="K27">
        <f t="shared" si="3"/>
        <v>489.64</v>
      </c>
      <c r="L27">
        <f t="shared" si="4"/>
        <v>600.15250000000003</v>
      </c>
      <c r="M27">
        <f t="shared" si="5"/>
        <v>40.21</v>
      </c>
    </row>
    <row r="28" spans="1:13" x14ac:dyDescent="0.35">
      <c r="A28">
        <v>2006</v>
      </c>
      <c r="B28">
        <v>3</v>
      </c>
      <c r="C28">
        <v>395.51</v>
      </c>
      <c r="D28">
        <v>438.18</v>
      </c>
      <c r="E28">
        <v>55.72</v>
      </c>
      <c r="J28">
        <v>2017</v>
      </c>
      <c r="K28">
        <f t="shared" si="3"/>
        <v>486.02500000000003</v>
      </c>
      <c r="L28">
        <f t="shared" si="4"/>
        <v>669.18</v>
      </c>
      <c r="M28">
        <f t="shared" si="5"/>
        <v>43.245000000000005</v>
      </c>
    </row>
    <row r="29" spans="1:13" x14ac:dyDescent="0.35">
      <c r="A29">
        <v>2006</v>
      </c>
      <c r="B29">
        <v>4</v>
      </c>
      <c r="C29">
        <v>497.02</v>
      </c>
      <c r="D29">
        <v>502.01</v>
      </c>
      <c r="E29">
        <v>46.25</v>
      </c>
      <c r="J29">
        <v>2018</v>
      </c>
      <c r="K29">
        <f t="shared" si="3"/>
        <v>517.63</v>
      </c>
      <c r="L29">
        <f t="shared" si="4"/>
        <v>472.03749999999997</v>
      </c>
      <c r="M29">
        <f t="shared" si="5"/>
        <v>46.175000000000004</v>
      </c>
    </row>
    <row r="30" spans="1:13" x14ac:dyDescent="0.35">
      <c r="A30">
        <v>2007</v>
      </c>
      <c r="B30">
        <v>1</v>
      </c>
      <c r="C30">
        <v>494.08</v>
      </c>
      <c r="D30">
        <v>676.29</v>
      </c>
      <c r="E30">
        <v>41.04</v>
      </c>
      <c r="J30">
        <v>2019</v>
      </c>
      <c r="K30">
        <f t="shared" si="3"/>
        <v>472.28</v>
      </c>
      <c r="L30">
        <f t="shared" si="4"/>
        <v>497.80250000000001</v>
      </c>
      <c r="M30">
        <f t="shared" si="5"/>
        <v>44.662500000000001</v>
      </c>
    </row>
    <row r="31" spans="1:13" x14ac:dyDescent="0.35">
      <c r="A31">
        <v>2007</v>
      </c>
      <c r="B31">
        <v>2</v>
      </c>
      <c r="C31">
        <v>478.42</v>
      </c>
      <c r="D31">
        <v>379.62</v>
      </c>
      <c r="E31">
        <v>42.28</v>
      </c>
      <c r="J31">
        <v>2020</v>
      </c>
      <c r="K31">
        <f t="shared" si="3"/>
        <v>490.22</v>
      </c>
      <c r="L31">
        <f t="shared" si="4"/>
        <v>531.70000000000005</v>
      </c>
      <c r="M31">
        <f t="shared" si="5"/>
        <v>42.625</v>
      </c>
    </row>
    <row r="32" spans="1:13" x14ac:dyDescent="0.35">
      <c r="A32">
        <v>2007</v>
      </c>
      <c r="B32">
        <v>3</v>
      </c>
      <c r="C32">
        <v>277.82</v>
      </c>
      <c r="D32">
        <v>736.21</v>
      </c>
      <c r="E32">
        <v>52.06</v>
      </c>
      <c r="J32">
        <v>2021</v>
      </c>
      <c r="K32">
        <f t="shared" si="3"/>
        <v>488.5625</v>
      </c>
      <c r="L32">
        <f t="shared" si="4"/>
        <v>573.68500000000006</v>
      </c>
      <c r="M32">
        <f t="shared" si="5"/>
        <v>44.057500000000005</v>
      </c>
    </row>
    <row r="33" spans="1:13" x14ac:dyDescent="0.35">
      <c r="A33">
        <v>2007</v>
      </c>
      <c r="B33">
        <v>4</v>
      </c>
      <c r="C33">
        <v>500.5</v>
      </c>
      <c r="D33">
        <v>404.16</v>
      </c>
      <c r="E33">
        <v>53.66</v>
      </c>
      <c r="J33">
        <v>2022</v>
      </c>
      <c r="K33">
        <f t="shared" si="3"/>
        <v>470.33749999999998</v>
      </c>
      <c r="L33">
        <f t="shared" si="4"/>
        <v>562.6825</v>
      </c>
      <c r="M33">
        <f t="shared" si="5"/>
        <v>41.477499999999999</v>
      </c>
    </row>
    <row r="34" spans="1:13" x14ac:dyDescent="0.35">
      <c r="A34">
        <v>2008</v>
      </c>
      <c r="B34">
        <v>1</v>
      </c>
      <c r="C34">
        <v>461.08</v>
      </c>
      <c r="D34">
        <v>681.94</v>
      </c>
      <c r="E34">
        <v>45.88</v>
      </c>
      <c r="J34">
        <v>2023</v>
      </c>
      <c r="K34">
        <f t="shared" si="3"/>
        <v>499.60500000000002</v>
      </c>
      <c r="L34">
        <f t="shared" si="4"/>
        <v>593.89</v>
      </c>
      <c r="M34">
        <f t="shared" si="5"/>
        <v>39.287500000000001</v>
      </c>
    </row>
    <row r="35" spans="1:13" x14ac:dyDescent="0.35">
      <c r="A35">
        <v>2008</v>
      </c>
      <c r="B35">
        <v>2</v>
      </c>
      <c r="C35">
        <v>491.23</v>
      </c>
      <c r="D35">
        <v>378.53</v>
      </c>
      <c r="E35">
        <v>61.33</v>
      </c>
    </row>
    <row r="36" spans="1:13" x14ac:dyDescent="0.35">
      <c r="A36">
        <v>2008</v>
      </c>
      <c r="B36">
        <v>3</v>
      </c>
      <c r="C36">
        <v>372.36</v>
      </c>
      <c r="D36">
        <v>532.03</v>
      </c>
      <c r="E36">
        <v>61.48</v>
      </c>
    </row>
    <row r="37" spans="1:13" x14ac:dyDescent="0.35">
      <c r="A37">
        <v>2008</v>
      </c>
      <c r="B37">
        <v>4</v>
      </c>
      <c r="C37">
        <v>522.21</v>
      </c>
      <c r="D37">
        <v>499.18</v>
      </c>
      <c r="E37">
        <v>54.17</v>
      </c>
    </row>
    <row r="38" spans="1:13" x14ac:dyDescent="0.35">
      <c r="A38">
        <v>2009</v>
      </c>
      <c r="B38">
        <v>1</v>
      </c>
      <c r="C38">
        <v>493.47</v>
      </c>
      <c r="D38">
        <v>794.11</v>
      </c>
      <c r="E38">
        <v>53.39</v>
      </c>
    </row>
    <row r="39" spans="1:13" x14ac:dyDescent="0.35">
      <c r="A39">
        <v>2009</v>
      </c>
      <c r="B39">
        <v>2</v>
      </c>
      <c r="C39">
        <v>569.13</v>
      </c>
      <c r="D39">
        <v>642.71</v>
      </c>
      <c r="E39">
        <v>55.86</v>
      </c>
    </row>
    <row r="40" spans="1:13" x14ac:dyDescent="0.35">
      <c r="A40">
        <v>2009</v>
      </c>
      <c r="B40">
        <v>3</v>
      </c>
      <c r="C40">
        <v>400.08</v>
      </c>
      <c r="D40">
        <v>669.15</v>
      </c>
      <c r="E40">
        <v>56.73</v>
      </c>
    </row>
    <row r="41" spans="1:13" x14ac:dyDescent="0.35">
      <c r="A41">
        <v>2009</v>
      </c>
      <c r="B41">
        <v>4</v>
      </c>
      <c r="C41">
        <v>382.69</v>
      </c>
      <c r="D41">
        <v>498.55</v>
      </c>
      <c r="E41">
        <v>41.75</v>
      </c>
    </row>
    <row r="42" spans="1:13" x14ac:dyDescent="0.35">
      <c r="A42">
        <v>2010</v>
      </c>
      <c r="B42">
        <v>1</v>
      </c>
      <c r="C42">
        <v>502.65</v>
      </c>
      <c r="D42">
        <v>555.76</v>
      </c>
      <c r="E42">
        <v>41.27</v>
      </c>
    </row>
    <row r="43" spans="1:13" x14ac:dyDescent="0.35">
      <c r="A43">
        <v>2010</v>
      </c>
      <c r="B43">
        <v>2</v>
      </c>
      <c r="C43">
        <v>471.92</v>
      </c>
      <c r="D43">
        <v>501.8</v>
      </c>
      <c r="E43">
        <v>48.61</v>
      </c>
    </row>
    <row r="44" spans="1:13" x14ac:dyDescent="0.35">
      <c r="A44">
        <v>2010</v>
      </c>
      <c r="B44">
        <v>3</v>
      </c>
      <c r="C44">
        <v>443.59</v>
      </c>
      <c r="D44">
        <v>485.62</v>
      </c>
      <c r="E44">
        <v>52.44</v>
      </c>
    </row>
    <row r="45" spans="1:13" x14ac:dyDescent="0.35">
      <c r="A45">
        <v>2010</v>
      </c>
      <c r="B45">
        <v>4</v>
      </c>
      <c r="C45">
        <v>486</v>
      </c>
      <c r="D45">
        <v>466.38</v>
      </c>
      <c r="E45">
        <v>54.84</v>
      </c>
    </row>
    <row r="46" spans="1:13" x14ac:dyDescent="0.35">
      <c r="A46">
        <v>2011</v>
      </c>
      <c r="B46">
        <v>1</v>
      </c>
      <c r="C46">
        <v>451.22</v>
      </c>
      <c r="D46">
        <v>714.98</v>
      </c>
      <c r="E46">
        <v>44.5</v>
      </c>
    </row>
    <row r="47" spans="1:13" x14ac:dyDescent="0.35">
      <c r="A47">
        <v>2011</v>
      </c>
      <c r="B47">
        <v>2</v>
      </c>
      <c r="C47">
        <v>538.4</v>
      </c>
      <c r="D47">
        <v>402.84</v>
      </c>
      <c r="E47">
        <v>51.4</v>
      </c>
    </row>
    <row r="48" spans="1:13" x14ac:dyDescent="0.35">
      <c r="A48">
        <v>2011</v>
      </c>
      <c r="B48">
        <v>3</v>
      </c>
      <c r="C48">
        <v>379.74</v>
      </c>
      <c r="D48">
        <v>619.79</v>
      </c>
      <c r="E48">
        <v>49.82</v>
      </c>
    </row>
    <row r="49" spans="1:5" x14ac:dyDescent="0.35">
      <c r="A49">
        <v>2011</v>
      </c>
      <c r="B49">
        <v>4</v>
      </c>
      <c r="C49">
        <v>452.33</v>
      </c>
      <c r="D49">
        <v>419.1</v>
      </c>
      <c r="E49">
        <v>49.7</v>
      </c>
    </row>
    <row r="50" spans="1:5" x14ac:dyDescent="0.35">
      <c r="A50">
        <v>2012</v>
      </c>
      <c r="B50">
        <v>1</v>
      </c>
      <c r="C50">
        <v>526.15</v>
      </c>
      <c r="D50">
        <v>595.82000000000005</v>
      </c>
      <c r="E50">
        <v>51.3</v>
      </c>
    </row>
    <row r="51" spans="1:5" x14ac:dyDescent="0.35">
      <c r="A51">
        <v>2012</v>
      </c>
      <c r="B51">
        <v>2</v>
      </c>
      <c r="C51">
        <v>537.36</v>
      </c>
      <c r="D51">
        <v>544.14</v>
      </c>
      <c r="E51">
        <v>41.71</v>
      </c>
    </row>
    <row r="52" spans="1:5" x14ac:dyDescent="0.35">
      <c r="A52">
        <v>2012</v>
      </c>
      <c r="B52">
        <v>3</v>
      </c>
      <c r="C52">
        <v>435.21</v>
      </c>
      <c r="D52">
        <v>545.59</v>
      </c>
      <c r="E52">
        <v>42.43</v>
      </c>
    </row>
    <row r="53" spans="1:5" x14ac:dyDescent="0.35">
      <c r="A53">
        <v>2012</v>
      </c>
      <c r="B53">
        <v>4</v>
      </c>
      <c r="C53">
        <v>469.87</v>
      </c>
      <c r="D53">
        <v>433.44</v>
      </c>
      <c r="E53">
        <v>49.12</v>
      </c>
    </row>
    <row r="54" spans="1:5" x14ac:dyDescent="0.35">
      <c r="A54">
        <v>2013</v>
      </c>
      <c r="B54">
        <v>1</v>
      </c>
      <c r="C54">
        <v>433.87</v>
      </c>
      <c r="D54">
        <v>1123.93</v>
      </c>
      <c r="E54">
        <v>44</v>
      </c>
    </row>
    <row r="55" spans="1:5" x14ac:dyDescent="0.35">
      <c r="A55">
        <v>2013</v>
      </c>
      <c r="B55">
        <v>2</v>
      </c>
      <c r="C55">
        <v>501.3</v>
      </c>
      <c r="D55">
        <v>299.52999999999997</v>
      </c>
      <c r="E55">
        <v>39.21</v>
      </c>
    </row>
    <row r="56" spans="1:5" x14ac:dyDescent="0.35">
      <c r="A56">
        <v>2013</v>
      </c>
      <c r="B56">
        <v>3</v>
      </c>
      <c r="C56">
        <v>461.1</v>
      </c>
      <c r="D56">
        <v>577.96</v>
      </c>
      <c r="E56">
        <v>44.84</v>
      </c>
    </row>
    <row r="57" spans="1:5" x14ac:dyDescent="0.35">
      <c r="A57">
        <v>2013</v>
      </c>
      <c r="B57">
        <v>4</v>
      </c>
      <c r="C57">
        <v>483.58</v>
      </c>
      <c r="D57">
        <v>370.93</v>
      </c>
      <c r="E57">
        <v>47.04</v>
      </c>
    </row>
    <row r="58" spans="1:5" x14ac:dyDescent="0.35">
      <c r="A58">
        <v>2014</v>
      </c>
      <c r="B58">
        <v>1</v>
      </c>
      <c r="C58">
        <v>543.24</v>
      </c>
      <c r="D58">
        <v>760.67</v>
      </c>
      <c r="E58">
        <v>52.77</v>
      </c>
    </row>
    <row r="59" spans="1:5" x14ac:dyDescent="0.35">
      <c r="A59">
        <v>2014</v>
      </c>
      <c r="B59">
        <v>2</v>
      </c>
      <c r="C59">
        <v>605.82000000000005</v>
      </c>
      <c r="D59">
        <v>571.70000000000005</v>
      </c>
      <c r="E59">
        <v>54.58</v>
      </c>
    </row>
    <row r="60" spans="1:5" x14ac:dyDescent="0.35">
      <c r="A60">
        <v>2014</v>
      </c>
      <c r="B60">
        <v>3</v>
      </c>
      <c r="C60">
        <v>447.05</v>
      </c>
      <c r="D60">
        <v>598.25</v>
      </c>
      <c r="E60">
        <v>43.86</v>
      </c>
    </row>
    <row r="61" spans="1:5" x14ac:dyDescent="0.35">
      <c r="A61">
        <v>2014</v>
      </c>
      <c r="B61">
        <v>4</v>
      </c>
      <c r="C61">
        <v>491.96</v>
      </c>
      <c r="D61">
        <v>339.28</v>
      </c>
      <c r="E61">
        <v>47.35</v>
      </c>
    </row>
    <row r="62" spans="1:5" x14ac:dyDescent="0.35">
      <c r="A62">
        <v>2015</v>
      </c>
      <c r="B62">
        <v>1</v>
      </c>
      <c r="C62">
        <v>435.02</v>
      </c>
      <c r="D62">
        <v>766.48</v>
      </c>
      <c r="E62">
        <v>51.48</v>
      </c>
    </row>
    <row r="63" spans="1:5" x14ac:dyDescent="0.35">
      <c r="A63">
        <v>2015</v>
      </c>
      <c r="B63">
        <v>2</v>
      </c>
      <c r="C63">
        <v>596.4</v>
      </c>
      <c r="D63">
        <v>416.64</v>
      </c>
      <c r="E63">
        <v>41.54</v>
      </c>
    </row>
    <row r="64" spans="1:5" x14ac:dyDescent="0.35">
      <c r="A64">
        <v>2015</v>
      </c>
      <c r="B64">
        <v>3</v>
      </c>
      <c r="C64">
        <v>390.98</v>
      </c>
      <c r="D64">
        <v>518.20000000000005</v>
      </c>
      <c r="E64">
        <v>47.59</v>
      </c>
    </row>
    <row r="65" spans="1:5" x14ac:dyDescent="0.35">
      <c r="A65">
        <v>2015</v>
      </c>
      <c r="B65">
        <v>4</v>
      </c>
      <c r="C65">
        <v>445.31</v>
      </c>
      <c r="D65">
        <v>339.91</v>
      </c>
      <c r="E65">
        <v>51.54</v>
      </c>
    </row>
    <row r="66" spans="1:5" x14ac:dyDescent="0.35">
      <c r="A66">
        <v>2016</v>
      </c>
      <c r="B66">
        <v>1</v>
      </c>
      <c r="C66">
        <v>504.27</v>
      </c>
      <c r="D66">
        <v>880.37</v>
      </c>
      <c r="E66">
        <v>45.34</v>
      </c>
    </row>
    <row r="67" spans="1:5" x14ac:dyDescent="0.35">
      <c r="A67">
        <v>2016</v>
      </c>
      <c r="B67">
        <v>2</v>
      </c>
      <c r="C67">
        <v>587.27</v>
      </c>
      <c r="D67">
        <v>630.87</v>
      </c>
      <c r="E67">
        <v>40.92</v>
      </c>
    </row>
    <row r="68" spans="1:5" x14ac:dyDescent="0.35">
      <c r="A68">
        <v>2016</v>
      </c>
      <c r="B68">
        <v>3</v>
      </c>
      <c r="C68">
        <v>496.66</v>
      </c>
      <c r="D68">
        <v>484.37</v>
      </c>
      <c r="E68">
        <v>34.520000000000003</v>
      </c>
    </row>
    <row r="69" spans="1:5" x14ac:dyDescent="0.35">
      <c r="A69">
        <v>2016</v>
      </c>
      <c r="B69">
        <v>4</v>
      </c>
      <c r="C69">
        <v>370.36</v>
      </c>
      <c r="D69">
        <v>405</v>
      </c>
      <c r="E69">
        <v>40.06</v>
      </c>
    </row>
    <row r="70" spans="1:5" x14ac:dyDescent="0.35">
      <c r="A70">
        <v>2017</v>
      </c>
      <c r="B70">
        <v>1</v>
      </c>
      <c r="C70">
        <v>446.99</v>
      </c>
      <c r="D70">
        <v>960.61</v>
      </c>
      <c r="E70">
        <v>48.43</v>
      </c>
    </row>
    <row r="71" spans="1:5" x14ac:dyDescent="0.35">
      <c r="A71">
        <v>2017</v>
      </c>
      <c r="B71">
        <v>2</v>
      </c>
      <c r="C71">
        <v>684.43</v>
      </c>
      <c r="D71">
        <v>696.03</v>
      </c>
      <c r="E71">
        <v>49.47</v>
      </c>
    </row>
    <row r="72" spans="1:5" x14ac:dyDescent="0.35">
      <c r="A72">
        <v>2017</v>
      </c>
      <c r="B72">
        <v>3</v>
      </c>
      <c r="C72">
        <v>478.65</v>
      </c>
      <c r="D72">
        <v>503.45</v>
      </c>
      <c r="E72">
        <v>38.520000000000003</v>
      </c>
    </row>
    <row r="73" spans="1:5" x14ac:dyDescent="0.35">
      <c r="A73">
        <v>2017</v>
      </c>
      <c r="B73">
        <v>4</v>
      </c>
      <c r="C73">
        <v>334.03</v>
      </c>
      <c r="D73">
        <v>516.63</v>
      </c>
      <c r="E73">
        <v>36.56</v>
      </c>
    </row>
    <row r="74" spans="1:5" x14ac:dyDescent="0.35">
      <c r="A74">
        <v>2018</v>
      </c>
      <c r="B74">
        <v>1</v>
      </c>
      <c r="C74">
        <v>506.46</v>
      </c>
      <c r="D74">
        <v>538.4</v>
      </c>
      <c r="E74">
        <v>57.08</v>
      </c>
    </row>
    <row r="75" spans="1:5" x14ac:dyDescent="0.35">
      <c r="A75">
        <v>2018</v>
      </c>
      <c r="B75">
        <v>2</v>
      </c>
      <c r="C75">
        <v>602.64</v>
      </c>
      <c r="D75">
        <v>566.45000000000005</v>
      </c>
      <c r="E75">
        <v>44.98</v>
      </c>
    </row>
    <row r="76" spans="1:5" x14ac:dyDescent="0.35">
      <c r="A76">
        <v>2018</v>
      </c>
      <c r="B76">
        <v>3</v>
      </c>
      <c r="C76">
        <v>539.02</v>
      </c>
      <c r="D76">
        <v>481.51</v>
      </c>
      <c r="E76">
        <v>41.65</v>
      </c>
    </row>
    <row r="77" spans="1:5" x14ac:dyDescent="0.35">
      <c r="A77">
        <v>2018</v>
      </c>
      <c r="B77">
        <v>4</v>
      </c>
      <c r="C77">
        <v>422.4</v>
      </c>
      <c r="D77">
        <v>301.79000000000002</v>
      </c>
      <c r="E77">
        <v>40.99</v>
      </c>
    </row>
    <row r="78" spans="1:5" x14ac:dyDescent="0.35">
      <c r="A78">
        <v>2019</v>
      </c>
      <c r="B78">
        <v>1</v>
      </c>
      <c r="C78">
        <v>396.61</v>
      </c>
      <c r="D78">
        <v>700.15</v>
      </c>
      <c r="E78">
        <v>56.07</v>
      </c>
    </row>
    <row r="79" spans="1:5" x14ac:dyDescent="0.35">
      <c r="A79">
        <v>2019</v>
      </c>
      <c r="B79">
        <v>2</v>
      </c>
      <c r="C79">
        <v>673.72</v>
      </c>
      <c r="D79">
        <v>512.79</v>
      </c>
      <c r="E79">
        <v>38.94</v>
      </c>
    </row>
    <row r="80" spans="1:5" x14ac:dyDescent="0.35">
      <c r="A80">
        <v>2019</v>
      </c>
      <c r="B80">
        <v>3</v>
      </c>
      <c r="C80">
        <v>510.18</v>
      </c>
      <c r="D80">
        <v>393.75</v>
      </c>
      <c r="E80">
        <v>43.49</v>
      </c>
    </row>
    <row r="81" spans="1:5" x14ac:dyDescent="0.35">
      <c r="A81">
        <v>2019</v>
      </c>
      <c r="B81">
        <v>4</v>
      </c>
      <c r="C81">
        <v>308.61</v>
      </c>
      <c r="D81">
        <v>384.52</v>
      </c>
      <c r="E81">
        <v>40.15</v>
      </c>
    </row>
    <row r="82" spans="1:5" x14ac:dyDescent="0.35">
      <c r="A82">
        <v>2020</v>
      </c>
      <c r="B82">
        <v>1</v>
      </c>
      <c r="C82">
        <v>407.37</v>
      </c>
      <c r="D82">
        <v>691.38</v>
      </c>
      <c r="E82">
        <v>52.93</v>
      </c>
    </row>
    <row r="83" spans="1:5" x14ac:dyDescent="0.35">
      <c r="A83">
        <v>2020</v>
      </c>
      <c r="B83">
        <v>2</v>
      </c>
      <c r="C83">
        <v>601.57000000000005</v>
      </c>
      <c r="D83">
        <v>816</v>
      </c>
      <c r="E83">
        <v>38.630000000000003</v>
      </c>
    </row>
    <row r="84" spans="1:5" x14ac:dyDescent="0.35">
      <c r="A84">
        <v>2020</v>
      </c>
      <c r="B84">
        <v>3</v>
      </c>
      <c r="C84">
        <v>549.73</v>
      </c>
      <c r="D84">
        <v>383.95</v>
      </c>
      <c r="E84">
        <v>40.65</v>
      </c>
    </row>
    <row r="85" spans="1:5" x14ac:dyDescent="0.35">
      <c r="A85">
        <v>2020</v>
      </c>
      <c r="B85">
        <v>4</v>
      </c>
      <c r="C85">
        <v>402.21</v>
      </c>
      <c r="D85">
        <v>235.47</v>
      </c>
      <c r="E85">
        <v>38.29</v>
      </c>
    </row>
    <row r="86" spans="1:5" x14ac:dyDescent="0.35">
      <c r="A86">
        <v>2021</v>
      </c>
      <c r="B86">
        <v>1</v>
      </c>
      <c r="C86">
        <v>410.6</v>
      </c>
      <c r="D86">
        <v>901.03</v>
      </c>
      <c r="E86">
        <v>51.02</v>
      </c>
    </row>
    <row r="87" spans="1:5" x14ac:dyDescent="0.35">
      <c r="A87">
        <v>2021</v>
      </c>
      <c r="B87">
        <v>2</v>
      </c>
      <c r="C87">
        <v>653.35</v>
      </c>
      <c r="D87">
        <v>599.08000000000004</v>
      </c>
      <c r="E87">
        <v>40.18</v>
      </c>
    </row>
    <row r="88" spans="1:5" x14ac:dyDescent="0.35">
      <c r="A88">
        <v>2021</v>
      </c>
      <c r="B88">
        <v>3</v>
      </c>
      <c r="C88">
        <v>514.79</v>
      </c>
      <c r="D88">
        <v>582.71</v>
      </c>
      <c r="E88">
        <v>48.11</v>
      </c>
    </row>
    <row r="89" spans="1:5" x14ac:dyDescent="0.35">
      <c r="A89">
        <v>2021</v>
      </c>
      <c r="B89">
        <v>4</v>
      </c>
      <c r="C89">
        <v>375.51</v>
      </c>
      <c r="D89">
        <v>211.92</v>
      </c>
      <c r="E89">
        <v>36.92</v>
      </c>
    </row>
    <row r="90" spans="1:5" x14ac:dyDescent="0.35">
      <c r="A90">
        <v>2022</v>
      </c>
      <c r="B90">
        <v>1</v>
      </c>
      <c r="C90">
        <v>338.68</v>
      </c>
      <c r="D90">
        <v>846.16</v>
      </c>
      <c r="E90">
        <v>56.75</v>
      </c>
    </row>
    <row r="91" spans="1:5" x14ac:dyDescent="0.35">
      <c r="A91">
        <v>2022</v>
      </c>
      <c r="B91">
        <v>2</v>
      </c>
      <c r="C91">
        <v>624.14</v>
      </c>
      <c r="D91">
        <v>677.88</v>
      </c>
      <c r="E91">
        <v>38.35</v>
      </c>
    </row>
    <row r="92" spans="1:5" x14ac:dyDescent="0.35">
      <c r="A92">
        <v>2022</v>
      </c>
      <c r="B92">
        <v>3</v>
      </c>
      <c r="C92">
        <v>551.98</v>
      </c>
      <c r="D92">
        <v>407.83</v>
      </c>
      <c r="E92">
        <v>35.869999999999997</v>
      </c>
    </row>
    <row r="93" spans="1:5" x14ac:dyDescent="0.35">
      <c r="A93">
        <v>2022</v>
      </c>
      <c r="B93">
        <v>4</v>
      </c>
      <c r="C93">
        <v>366.55</v>
      </c>
      <c r="D93">
        <v>318.86</v>
      </c>
      <c r="E93">
        <v>34.94</v>
      </c>
    </row>
    <row r="94" spans="1:5" x14ac:dyDescent="0.35">
      <c r="A94">
        <v>2023</v>
      </c>
      <c r="B94">
        <v>1</v>
      </c>
      <c r="C94">
        <v>414.22</v>
      </c>
      <c r="D94">
        <v>874.94</v>
      </c>
      <c r="E94">
        <v>55.78</v>
      </c>
    </row>
    <row r="95" spans="1:5" x14ac:dyDescent="0.35">
      <c r="A95">
        <v>2023</v>
      </c>
      <c r="B95">
        <v>2</v>
      </c>
      <c r="C95">
        <v>655.46</v>
      </c>
      <c r="D95">
        <v>658.56</v>
      </c>
      <c r="E95">
        <v>26.16</v>
      </c>
    </row>
    <row r="96" spans="1:5" x14ac:dyDescent="0.35">
      <c r="A96">
        <v>2023</v>
      </c>
      <c r="B96">
        <v>3</v>
      </c>
      <c r="C96">
        <v>558.34</v>
      </c>
      <c r="D96">
        <v>475.64</v>
      </c>
      <c r="E96">
        <v>39.49</v>
      </c>
    </row>
    <row r="97" spans="1:5" x14ac:dyDescent="0.35">
      <c r="A97">
        <v>2023</v>
      </c>
      <c r="B97">
        <v>4</v>
      </c>
      <c r="C97">
        <v>370.4</v>
      </c>
      <c r="D97">
        <v>366.42</v>
      </c>
      <c r="E97">
        <v>35.72</v>
      </c>
    </row>
  </sheetData>
  <conditionalFormatting sqref="K4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1:K104857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L1:L1048576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1:M1048576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1:N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9A4574-4923-4BB5-9025-260E13D7DE06}">
  <dimension ref="A1:P21"/>
  <sheetViews>
    <sheetView workbookViewId="0">
      <selection activeCell="C13" sqref="C13"/>
    </sheetView>
  </sheetViews>
  <sheetFormatPr defaultRowHeight="14.5" x14ac:dyDescent="0.35"/>
  <cols>
    <col min="1" max="1" width="18.54296875" customWidth="1"/>
    <col min="2" max="2" width="11.453125" customWidth="1"/>
    <col min="8" max="8" width="9" bestFit="1" customWidth="1"/>
  </cols>
  <sheetData>
    <row r="1" spans="1:16" x14ac:dyDescent="0.35">
      <c r="A1" s="9"/>
      <c r="B1" s="9"/>
      <c r="C1" s="10">
        <v>1</v>
      </c>
      <c r="D1" s="10">
        <v>2</v>
      </c>
      <c r="E1" s="10">
        <v>3</v>
      </c>
      <c r="F1" s="10">
        <v>4</v>
      </c>
      <c r="G1" s="10"/>
      <c r="H1" s="10"/>
    </row>
    <row r="2" spans="1:16" x14ac:dyDescent="0.35">
      <c r="A2" s="11" t="s">
        <v>14</v>
      </c>
      <c r="B2" s="11"/>
      <c r="C2" s="12">
        <v>400</v>
      </c>
      <c r="D2" s="13">
        <f>C5</f>
        <v>204.00166666666667</v>
      </c>
      <c r="E2" s="13">
        <f t="shared" ref="E2:F2" si="0">D5</f>
        <v>247.00124999999986</v>
      </c>
      <c r="F2" s="13">
        <f t="shared" si="0"/>
        <v>105.00208333333308</v>
      </c>
      <c r="G2" s="14"/>
      <c r="H2" s="14"/>
    </row>
    <row r="3" spans="1:16" x14ac:dyDescent="0.35">
      <c r="A3" s="11" t="s">
        <v>15</v>
      </c>
      <c r="B3" s="11"/>
      <c r="C3" s="15">
        <v>497.00083333333333</v>
      </c>
      <c r="D3" s="15">
        <v>538.9991666666665</v>
      </c>
      <c r="E3" s="15">
        <v>422.00083333333333</v>
      </c>
      <c r="F3" s="15">
        <v>452.00124999999997</v>
      </c>
      <c r="G3" s="6"/>
      <c r="H3" s="6"/>
    </row>
    <row r="4" spans="1:16" x14ac:dyDescent="0.35">
      <c r="A4" s="11" t="s">
        <v>16</v>
      </c>
      <c r="B4" s="11"/>
      <c r="C4" s="12">
        <f>'Connor''s Candy_Module03_Past_De'!L4</f>
        <v>692.99916666666661</v>
      </c>
      <c r="D4" s="12">
        <f>'Connor''s Candy_Module03_Past_De'!L5</f>
        <v>495.99958333333331</v>
      </c>
      <c r="E4" s="12">
        <f>'Connor''s Candy_Module03_Past_De'!L6</f>
        <v>564.00000000000011</v>
      </c>
      <c r="F4" s="12">
        <f>'Connor''s Candy_Module03_Past_De'!L7</f>
        <v>435.00041666666675</v>
      </c>
      <c r="G4" s="7"/>
      <c r="H4" s="7"/>
      <c r="L4" s="1"/>
      <c r="M4" s="1"/>
      <c r="N4" s="1"/>
      <c r="O4" s="1"/>
      <c r="P4" s="1"/>
    </row>
    <row r="5" spans="1:16" x14ac:dyDescent="0.35">
      <c r="A5" s="11" t="s">
        <v>17</v>
      </c>
      <c r="B5" s="11"/>
      <c r="C5" s="8">
        <f>C2+C3-C4</f>
        <v>204.00166666666667</v>
      </c>
      <c r="D5" s="8">
        <f t="shared" ref="D5:F5" si="1">D2+D3-D4</f>
        <v>247.00124999999986</v>
      </c>
      <c r="E5" s="8">
        <f t="shared" si="1"/>
        <v>105.00208333333308</v>
      </c>
      <c r="F5" s="8">
        <f t="shared" si="1"/>
        <v>122.00291666666635</v>
      </c>
      <c r="G5" s="5"/>
      <c r="H5" s="5"/>
      <c r="L5" s="1"/>
      <c r="M5" s="2"/>
      <c r="N5" s="2"/>
      <c r="O5" s="2"/>
      <c r="P5" s="3"/>
    </row>
    <row r="6" spans="1:16" x14ac:dyDescent="0.35">
      <c r="A6" s="9"/>
      <c r="B6" s="9"/>
      <c r="C6" s="16"/>
      <c r="D6" s="16"/>
      <c r="E6" s="16"/>
      <c r="F6" s="16"/>
      <c r="G6" s="17"/>
      <c r="H6" s="17"/>
      <c r="L6" s="1"/>
      <c r="M6" s="2"/>
      <c r="N6" s="2"/>
      <c r="O6" s="2"/>
      <c r="P6" s="3"/>
    </row>
    <row r="7" spans="1:16" x14ac:dyDescent="0.35">
      <c r="A7" s="11"/>
      <c r="B7" s="18"/>
      <c r="C7" s="13"/>
      <c r="D7" s="13"/>
      <c r="E7" s="13"/>
      <c r="F7" s="13"/>
      <c r="G7" s="14"/>
      <c r="H7" s="14"/>
      <c r="L7" s="1"/>
      <c r="M7" s="2"/>
      <c r="N7" s="2"/>
      <c r="O7" s="2"/>
      <c r="P7" s="3"/>
    </row>
    <row r="8" spans="1:16" x14ac:dyDescent="0.35">
      <c r="A8" s="11" t="s">
        <v>18</v>
      </c>
      <c r="B8" s="11"/>
      <c r="C8" s="12">
        <f>'Connor''s Candy_Module03_Past_De'!K4</f>
        <v>497.00083333333333</v>
      </c>
      <c r="D8" s="12">
        <f>'Connor''s Candy_Module03_Past_De'!K5</f>
        <v>538.9991666666665</v>
      </c>
      <c r="E8" s="12">
        <f>'Connor''s Candy_Module03_Past_De'!K6</f>
        <v>422.00083333333333</v>
      </c>
      <c r="F8" s="12">
        <f>'Connor''s Candy_Module03_Past_De'!K7</f>
        <v>452.00124999999997</v>
      </c>
      <c r="G8" s="19"/>
      <c r="H8" s="19"/>
      <c r="L8" s="1"/>
      <c r="M8" s="2"/>
      <c r="N8" s="2"/>
      <c r="O8" s="2"/>
      <c r="P8" s="3"/>
    </row>
    <row r="9" spans="1:16" x14ac:dyDescent="0.35">
      <c r="A9" s="1"/>
      <c r="B9" s="1"/>
      <c r="C9" s="20"/>
      <c r="D9" s="20"/>
      <c r="E9" s="20"/>
      <c r="F9" s="20"/>
      <c r="G9" s="1"/>
      <c r="H9" s="1"/>
    </row>
    <row r="10" spans="1:16" x14ac:dyDescent="0.35">
      <c r="A10" s="11" t="s">
        <v>19</v>
      </c>
      <c r="B10" s="21"/>
      <c r="C10" s="13">
        <f>'Connor''s Candy_Module03_Past_De'!M4</f>
        <v>69.299916666666661</v>
      </c>
      <c r="D10" s="13">
        <f>'Connor''s Candy_Module03_Past_De'!M5</f>
        <v>49.599958333333333</v>
      </c>
      <c r="E10" s="13">
        <f>'Connor''s Candy_Module03_Past_De'!M6</f>
        <v>56.400000000000013</v>
      </c>
      <c r="F10" s="13">
        <f>'Connor''s Candy_Module03_Past_De'!M7</f>
        <v>43.500041666666675</v>
      </c>
      <c r="G10" s="14"/>
      <c r="H10" s="14"/>
    </row>
    <row r="11" spans="1:16" x14ac:dyDescent="0.35">
      <c r="A11" s="11"/>
      <c r="B11" s="21"/>
      <c r="C11" s="13"/>
      <c r="D11" s="13"/>
      <c r="E11" s="13"/>
      <c r="F11" s="13"/>
      <c r="G11" s="14"/>
      <c r="H11" s="14"/>
    </row>
    <row r="12" spans="1:16" x14ac:dyDescent="0.35">
      <c r="A12" s="11"/>
      <c r="B12" s="11"/>
      <c r="C12" s="13"/>
      <c r="D12" s="13"/>
      <c r="E12" s="13"/>
      <c r="F12" s="13"/>
      <c r="G12" s="14"/>
      <c r="H12" s="14"/>
    </row>
    <row r="13" spans="1:16" x14ac:dyDescent="0.35">
      <c r="A13" s="11" t="s">
        <v>20</v>
      </c>
      <c r="B13" s="1"/>
      <c r="C13" s="13">
        <f>(C2+C5)/2</f>
        <v>302.00083333333333</v>
      </c>
      <c r="D13" s="13">
        <f t="shared" ref="D13:F13" si="2">(D2+D5)/2</f>
        <v>225.50145833333326</v>
      </c>
      <c r="E13" s="13">
        <f t="shared" si="2"/>
        <v>176.00166666666647</v>
      </c>
      <c r="F13" s="13">
        <f t="shared" si="2"/>
        <v>113.50249999999971</v>
      </c>
      <c r="G13" s="14"/>
      <c r="H13" s="14"/>
    </row>
    <row r="14" spans="1:16" x14ac:dyDescent="0.35">
      <c r="A14" s="1"/>
      <c r="B14" s="1"/>
      <c r="C14" s="20"/>
      <c r="D14" s="20"/>
      <c r="E14" s="20"/>
      <c r="F14" s="20"/>
      <c r="G14" s="1"/>
      <c r="H14" s="1"/>
    </row>
    <row r="15" spans="1:16" x14ac:dyDescent="0.35">
      <c r="A15" s="11" t="s">
        <v>21</v>
      </c>
      <c r="B15" s="11"/>
      <c r="C15" s="22">
        <f>'Connor''s Candy_Module03_Past_De'!N4</f>
        <v>46.51</v>
      </c>
      <c r="D15" s="22">
        <f>'Connor''s Candy_Module03_Past_De'!N5</f>
        <v>48.499583333333341</v>
      </c>
      <c r="E15" s="22">
        <f>'Connor''s Candy_Module03_Past_De'!N6</f>
        <v>49.449999999999996</v>
      </c>
      <c r="F15" s="22">
        <f>'Connor''s Candy_Module03_Past_De'!N7</f>
        <v>47.410000000000004</v>
      </c>
      <c r="G15" s="23"/>
      <c r="H15" s="23"/>
    </row>
    <row r="16" spans="1:16" x14ac:dyDescent="0.35">
      <c r="A16" s="11" t="s">
        <v>22</v>
      </c>
      <c r="B16" s="18"/>
      <c r="C16" s="13">
        <f>Constraints!$B$2</f>
        <v>1.35</v>
      </c>
      <c r="D16" s="13">
        <f>Constraints!$B$2</f>
        <v>1.35</v>
      </c>
      <c r="E16" s="13">
        <f>Constraints!$B$2</f>
        <v>1.35</v>
      </c>
      <c r="F16" s="13">
        <f>Constraints!$B$2</f>
        <v>1.35</v>
      </c>
      <c r="G16" s="24"/>
      <c r="H16" s="24"/>
    </row>
    <row r="17" spans="1:8" x14ac:dyDescent="0.35">
      <c r="A17" s="25"/>
      <c r="B17" s="25"/>
      <c r="C17" s="14"/>
      <c r="D17" s="14"/>
      <c r="E17" s="14"/>
      <c r="F17" s="14"/>
      <c r="G17" s="14"/>
      <c r="H17" s="14"/>
    </row>
    <row r="18" spans="1:8" x14ac:dyDescent="0.35">
      <c r="A18" s="25" t="s">
        <v>24</v>
      </c>
      <c r="B18" s="25"/>
      <c r="C18" s="26">
        <f>C16*C13</f>
        <v>407.70112500000005</v>
      </c>
      <c r="D18" s="26">
        <f t="shared" ref="D18:F18" si="3">D16*D13</f>
        <v>304.4269687499999</v>
      </c>
      <c r="E18" s="26">
        <f t="shared" si="3"/>
        <v>237.60224999999974</v>
      </c>
      <c r="F18" s="26">
        <f t="shared" si="3"/>
        <v>153.22837499999963</v>
      </c>
      <c r="G18" s="26"/>
      <c r="H18" s="26"/>
    </row>
    <row r="19" spans="1:8" x14ac:dyDescent="0.35">
      <c r="A19" s="25" t="s">
        <v>25</v>
      </c>
      <c r="B19" s="25"/>
      <c r="C19" s="26">
        <f>C5*C15</f>
        <v>9488.1175166666653</v>
      </c>
      <c r="D19" s="26">
        <f t="shared" ref="D19:F19" si="4">D5*D15</f>
        <v>11979.457707812495</v>
      </c>
      <c r="E19" s="26">
        <f t="shared" si="4"/>
        <v>5192.3530208333204</v>
      </c>
      <c r="F19" s="26">
        <f t="shared" si="4"/>
        <v>5784.1582791666524</v>
      </c>
      <c r="G19" s="26"/>
      <c r="H19" s="26"/>
    </row>
    <row r="20" spans="1:8" x14ac:dyDescent="0.35">
      <c r="A20" s="9"/>
      <c r="B20" s="9"/>
      <c r="C20" s="9"/>
      <c r="D20" s="9"/>
      <c r="E20" s="9"/>
      <c r="F20" s="9"/>
      <c r="G20" s="9"/>
      <c r="H20" s="9"/>
    </row>
    <row r="21" spans="1:8" x14ac:dyDescent="0.35">
      <c r="A21" s="9"/>
      <c r="B21" s="9"/>
      <c r="C21" s="9"/>
      <c r="D21" s="9"/>
      <c r="E21" s="9"/>
      <c r="F21" s="9"/>
      <c r="G21" s="11" t="s">
        <v>23</v>
      </c>
      <c r="H21" s="27">
        <f>SUM(C18:F19)</f>
        <v>33547.045243229135</v>
      </c>
    </row>
  </sheetData>
  <conditionalFormatting sqref="M5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M4:M8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N4:N8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O4:O8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P4:P8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88EC2-622B-4D38-87B5-2F2DA39955FA}">
  <dimension ref="A1"/>
  <sheetViews>
    <sheetView workbookViewId="0">
      <selection activeCell="I5" sqref="I5"/>
    </sheetView>
  </sheetViews>
  <sheetFormatPr defaultRowHeight="14.5" x14ac:dyDescent="0.35"/>
  <sheetData/>
  <pageMargins left="0.7" right="0.7" top="0.75" bottom="0.75" header="0.3" footer="0.3"/>
  <drawing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0EBE22-AD87-43C5-9F2F-853FDF877444}">
  <dimension ref="A1:C2"/>
  <sheetViews>
    <sheetView workbookViewId="0">
      <selection activeCell="G5" sqref="G5"/>
    </sheetView>
  </sheetViews>
  <sheetFormatPr defaultRowHeight="14.5" x14ac:dyDescent="0.35"/>
  <sheetData>
    <row r="1" spans="1:3" x14ac:dyDescent="0.35">
      <c r="A1" t="s">
        <v>5</v>
      </c>
      <c r="B1" t="s">
        <v>6</v>
      </c>
      <c r="C1" t="s">
        <v>7</v>
      </c>
    </row>
    <row r="2" spans="1:3" x14ac:dyDescent="0.35">
      <c r="A2">
        <v>400</v>
      </c>
      <c r="B2">
        <v>1.35</v>
      </c>
      <c r="C2">
        <v>0.1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Module 3</vt:lpstr>
      <vt:lpstr>Sheet3 (2)</vt:lpstr>
      <vt:lpstr>Connor's Candy_Module03_Past_De</vt:lpstr>
      <vt:lpstr>Sheet3</vt:lpstr>
      <vt:lpstr>Sheet2</vt:lpstr>
      <vt:lpstr>Constraints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Connor Kramer</cp:lastModifiedBy>
  <dcterms:created xsi:type="dcterms:W3CDTF">2025-02-20T02:01:47Z</dcterms:created>
  <dcterms:modified xsi:type="dcterms:W3CDTF">2025-02-20T02:02:02Z</dcterms:modified>
</cp:coreProperties>
</file>