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harliekrizancstojnsek/Desktop/RP/Repozitoriji/Racunalniski-praktikum/10-razpredelnice/"/>
    </mc:Choice>
  </mc:AlternateContent>
  <xr:revisionPtr revIDLastSave="0" documentId="13_ncr:1_{EA7C5DEE-B15F-5A44-8DAF-14C12B0A43F4}" xr6:coauthVersionLast="47" xr6:coauthVersionMax="47" xr10:uidLastSave="{00000000-0000-0000-0000-000000000000}"/>
  <bookViews>
    <workbookView xWindow="0" yWindow="740" windowWidth="29400" windowHeight="16920" activeTab="4" xr2:uid="{00000000-000D-0000-FFFF-FFFF00000000}"/>
  </bookViews>
  <sheets>
    <sheet name="Sheet1" sheetId="5" r:id="rId1"/>
    <sheet name="Sheet2" sheetId="6" r:id="rId2"/>
    <sheet name="Sheet3" sheetId="7" r:id="rId3"/>
    <sheet name="Sheet4" sheetId="8" r:id="rId4"/>
    <sheet name="Poraba" sheetId="4" r:id="rId5"/>
  </sheets>
  <definedNames>
    <definedName name="ExternalData_1" localSheetId="4" hidden="1">Poraba!$B$2:$G$21</definedName>
  </definedName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4" i="4"/>
  <c r="F7" i="4"/>
  <c r="G7" i="4" s="1"/>
  <c r="F8" i="4"/>
  <c r="F9" i="4"/>
  <c r="F10" i="4"/>
  <c r="F11" i="4"/>
  <c r="F12" i="4"/>
  <c r="F13" i="4"/>
  <c r="F14" i="4"/>
  <c r="F15" i="4"/>
  <c r="F16" i="4"/>
  <c r="F17" i="4"/>
  <c r="F18" i="4"/>
  <c r="F19" i="4"/>
  <c r="G19" i="4" s="1"/>
  <c r="F20" i="4"/>
  <c r="F21" i="4"/>
  <c r="G21" i="4" s="1"/>
  <c r="F5" i="4"/>
  <c r="F6" i="4"/>
  <c r="G17" i="4" l="1"/>
  <c r="G16" i="4"/>
  <c r="G9" i="4"/>
  <c r="G8" i="4"/>
  <c r="G11" i="4"/>
  <c r="G18" i="4"/>
  <c r="G10" i="4"/>
  <c r="G15" i="4"/>
  <c r="G4" i="4"/>
  <c r="G14" i="4"/>
  <c r="G6" i="4"/>
  <c r="G13" i="4"/>
  <c r="G5" i="4"/>
  <c r="G20" i="4"/>
  <c r="G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<sst xmlns="http://schemas.openxmlformats.org/spreadsheetml/2006/main" count="50" uniqueCount="21">
  <si>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</si>
  <si>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</si>
  <si>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</si>
  <si>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</si>
  <si>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</si>
  <si>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</si>
  <si>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</si>
  <si>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</si>
  <si>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</si>
  <si>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</si>
  <si>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Grand Total</t>
  </si>
  <si>
    <t>May</t>
  </si>
  <si>
    <t>Jun</t>
  </si>
  <si>
    <t>Jul</t>
  </si>
  <si>
    <t>Aug</t>
  </si>
  <si>
    <t>Sep</t>
  </si>
  <si>
    <t>Oct</t>
  </si>
  <si>
    <t>Sum of Prevoženo</t>
  </si>
  <si>
    <t>Average of Poraba</t>
  </si>
  <si>
    <t>Vrednosti</t>
  </si>
  <si>
    <t>Mesec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</si>
</sst>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74" formatCode="#,##0.00\ [$€-424]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7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5"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170" formatCode="0.00000"/>
    </dxf>
    <dxf>
      <numFmt numFmtId="177" formatCode="0.000000"/>
    </dxf>
    <dxf>
      <numFmt numFmtId="176" formatCode="0.0000000"/>
    </dxf>
    <dxf>
      <numFmt numFmtId="175" formatCode="0.00000000"/>
    </dxf>
    <dxf>
      <numFmt numFmtId="2" formatCode="0.00"/>
      <fill>
        <patternFill patternType="none">
          <fgColor indexed="64"/>
          <bgColor auto="1"/>
        </patternFill>
      </fill>
    </dxf>
    <dxf>
      <numFmt numFmtId="174" formatCode="#,##0.00\ [$€-424]"/>
    </dxf>
    <dxf>
      <numFmt numFmtId="3" formatCode="#,##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ie Krizanc Stojnsek" refreshedDate="45631.672202199072" createdVersion="8" refreshedVersion="8" minRefreshableVersion="3" recordCount="19" xr:uid="{326A203A-B342-E84A-A30D-BB5D1E9E3BBB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174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3">
      <sharedItems containsString="0" containsBlank="1" containsNumber="1" containsInteger="1" minValue="446" maxValue="683"/>
    </cacheField>
    <cacheField name="Poraba" numFmtId="0">
      <sharedItems containsMixedTypes="1" containsNumber="1" minValue="6.3103953147877023" maxValue="8.1008968609865484"/>
    </cacheField>
    <cacheField name="Prikaz" numFmtId="2">
      <sharedItems containsString="0" containsBlank="1" containsNumber="1" minValue="6.3103953147877023" maxValue="8.1008968609865484"/>
    </cacheField>
    <cacheField name="Days (Datum)" numFmtId="0" databaseField="0">
      <fieldGroup base="0">
        <rangePr groupBy="days" startDate="2023-05-05T00:00:00" endDate="2023-10-15T00:00:00"/>
        <groupItems count="368">
          <s v="&lt;5/5/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5/5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m/>
    <s v=""/>
    <m/>
  </r>
  <r>
    <x v="1"/>
    <n v="43.02"/>
    <n v="59.797800000000002"/>
    <n v="42521"/>
    <n v="614"/>
    <n v="7.006514657980456"/>
    <n v="7.006514657980456"/>
  </r>
  <r>
    <x v="2"/>
    <n v="41.67"/>
    <n v="57.921299999999995"/>
    <n v="43181"/>
    <n v="660"/>
    <n v="6.3136363636363644"/>
    <n v="6.3136363636363644"/>
  </r>
  <r>
    <x v="3"/>
    <n v="34.04"/>
    <n v="47.043279999999996"/>
    <n v="43696"/>
    <n v="515"/>
    <n v="6.6097087378640769"/>
    <n v="6.6097087378640769"/>
  </r>
  <r>
    <x v="4"/>
    <n v="42.42"/>
    <n v="59.897039999999997"/>
    <n v="44314"/>
    <n v="618"/>
    <n v="6.8640776699029127"/>
    <n v="6.8640776699029127"/>
  </r>
  <r>
    <x v="5"/>
    <n v="43.1"/>
    <n v="60.857199999999999"/>
    <n v="44997"/>
    <n v="683"/>
    <n v="6.3103953147877023"/>
    <n v="6.3103953147877023"/>
  </r>
  <r>
    <x v="6"/>
    <n v="38.18"/>
    <n v="54.368319999999997"/>
    <n v="45546"/>
    <n v="549"/>
    <n v="6.9544626593806917"/>
    <n v="6.9544626593806917"/>
  </r>
  <r>
    <x v="7"/>
    <n v="40.659999999999997"/>
    <n v="58.713039999999992"/>
    <n v="46126"/>
    <n v="580"/>
    <n v="7.0103448275862066"/>
    <n v="7.0103448275862066"/>
  </r>
  <r>
    <x v="8"/>
    <n v="39.17"/>
    <n v="56.561480000000003"/>
    <n v="46687"/>
    <n v="561"/>
    <n v="6.9821746880570412"/>
    <n v="6.9821746880570412"/>
  </r>
  <r>
    <x v="9"/>
    <n v="40.29"/>
    <n v="58.662239999999997"/>
    <n v="47250"/>
    <n v="563"/>
    <n v="7.1563055062166967"/>
    <n v="7.1563055062166967"/>
  </r>
  <r>
    <x v="10"/>
    <n v="41.01"/>
    <n v="59.710559999999994"/>
    <n v="47867"/>
    <n v="617"/>
    <n v="6.6466774716369521"/>
    <n v="6.6466774716369521"/>
  </r>
  <r>
    <x v="11"/>
    <n v="37.18"/>
    <n v="56.178979999999996"/>
    <n v="48407"/>
    <n v="540"/>
    <n v="6.8851851851851844"/>
    <n v="6.8851851851851844"/>
  </r>
  <r>
    <x v="12"/>
    <n v="41.46"/>
    <n v="62.646059999999999"/>
    <n v="49005"/>
    <n v="598"/>
    <n v="6.9331103678929766"/>
    <n v="6.9331103678929766"/>
  </r>
  <r>
    <x v="13"/>
    <n v="35.97"/>
    <n v="55.537680000000002"/>
    <n v="49480"/>
    <n v="475"/>
    <n v="7.5726315789473686"/>
    <n v="7.5726315789473686"/>
  </r>
  <r>
    <x v="14"/>
    <n v="38.74"/>
    <n v="60.085740000000001"/>
    <n v="50012"/>
    <n v="532"/>
    <n v="7.2819548872180455"/>
    <n v="7.2819548872180455"/>
  </r>
  <r>
    <x v="15"/>
    <n v="36.130000000000003"/>
    <n v="56.03763"/>
    <n v="50458"/>
    <n v="446"/>
    <n v="8.1008968609865484"/>
    <n v="8.1008968609865484"/>
  </r>
  <r>
    <x v="16"/>
    <n v="38.51"/>
    <n v="61.153880000000001"/>
    <n v="50991"/>
    <n v="533"/>
    <n v="7.2251407129455911"/>
    <n v="7.2251407129455911"/>
  </r>
  <r>
    <x v="17"/>
    <n v="38.840000000000003"/>
    <n v="61.677920000000007"/>
    <n v="51593"/>
    <n v="602"/>
    <n v="6.4518272425249172"/>
    <n v="6.4518272425249172"/>
  </r>
  <r>
    <x v="18"/>
    <n v="41.73"/>
    <n v="64.097279999999998"/>
    <n v="52176"/>
    <n v="583"/>
    <n v="7.1578044596912509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A618B-835D-D445-8244-2847032E8688}" name="PivotTable5" cacheId="18" dataOnRows="1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chartFormat="1" colHeaderCaption="Mesec">
  <location ref="O8:V12" firstHeaderRow="1" firstDataRow="3" firstDataCol="1"/>
  <pivotFields count="9">
    <pivotField axis="axisCol"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74" showAll="0"/>
    <pivotField numFmtId="3" showAll="0"/>
    <pivotField dataField="1"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2">
    <field x="8"/>
    <field x="0"/>
  </colFields>
  <colItems count="7"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2">
    <dataField name="Sum of Prevoženo" fld="4" baseField="0" baseItem="0"/>
    <dataField name="Average of Poraba" fld="5" subtotal="average" baseField="0" baseItem="0"/>
  </dataFields>
  <formats count="1">
    <format dxfId="7">
      <pivotArea collapsedLevelsAreSubtotals="1" fieldPosition="0">
        <references count="1">
          <reference field="4294967294" count="1">
            <x v="1"/>
          </reference>
        </references>
      </pivotArea>
    </format>
  </formats>
  <chartFormats count="19"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ED089-9EB8-4D45-A6B9-1BEE9721C68C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5:D42" firstHeaderRow="1" firstDataRow="1" firstDataCol="0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74" showAll="0"/>
    <pivotField numFmtId="3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FE4F5-8A63-A245-AB87-1A3AF2D006B4}" name="Table1" displayName="Table1" ref="A1:G4" totalsRowShown="0">
  <autoFilter ref="A1:G4" xr:uid="{D77FE4F5-8A63-A245-AB87-1A3AF2D006B4}"/>
  <tableColumns count="7">
    <tableColumn id="1" xr3:uid="{4EFE7036-274D-CA4C-BB90-EFCD42FB6FF4}" name="Datum" dataDxfId="3"/>
    <tableColumn id="2" xr3:uid="{E2AA40C7-6155-B542-B3F8-FF6F9389663D}" name="Litri"/>
    <tableColumn id="3" xr3:uid="{7E7C3521-D02E-DD48-A31A-2FE2EBB43A36}" name="Plačano"/>
    <tableColumn id="4" xr3:uid="{9C019385-A320-F140-B43B-5EDDFEC9CDAE}" name="Števec"/>
    <tableColumn id="5" xr3:uid="{2CB1043A-6F0E-314B-A123-5E6D79BC65A8}" name="Prevoženo"/>
    <tableColumn id="6" xr3:uid="{4FA2B614-C46F-B646-869D-991929A5E55F}" name="Poraba"/>
    <tableColumn id="7" xr3:uid="{4935FDE8-444F-8D4F-9E7C-DCAC2C2B79CE}" name="Prika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A83215-728E-E34B-9006-E984A5918219}" name="Table4" displayName="Table4" ref="A1:G5" totalsRowShown="0">
  <autoFilter ref="A1:G5" xr:uid="{2EA83215-728E-E34B-9006-E984A5918219}"/>
  <tableColumns count="7">
    <tableColumn id="1" xr3:uid="{58B20E3F-A93C-C04F-9473-83B9825ADB94}" name="Datum" dataDxfId="2"/>
    <tableColumn id="2" xr3:uid="{3E6FCFA3-F4F2-CB49-A33A-189F109A1247}" name="Litri"/>
    <tableColumn id="3" xr3:uid="{29388DFC-454D-BF4E-A5F1-7BDEE9234D2E}" name="Plačano"/>
    <tableColumn id="4" xr3:uid="{5792285B-2343-7840-BF7B-3999C274C2A0}" name="Števec"/>
    <tableColumn id="5" xr3:uid="{7FA91811-3075-D046-BCF6-89E97CFB937A}" name="Prevoženo"/>
    <tableColumn id="6" xr3:uid="{E0026343-7165-714A-8C4C-452D29EA9C06}" name="Poraba"/>
    <tableColumn id="7" xr3:uid="{BFBEAAB4-191A-0A48-AEBC-A15EF1502587}" name="Prikaz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FED84D-9978-8C47-9D7B-AEA919F29525}" name="Table5" displayName="Table5" ref="A1:G20" totalsRowShown="0">
  <autoFilter ref="A1:G20" xr:uid="{9DFED84D-9978-8C47-9D7B-AEA919F29525}"/>
  <tableColumns count="7">
    <tableColumn id="1" xr3:uid="{217542B8-C47F-6E44-89EE-D4F84FBB7497}" name="Datum" dataDxfId="1"/>
    <tableColumn id="2" xr3:uid="{C6B8A103-A7F6-7A4C-9F88-E366247DECAB}" name="Litri"/>
    <tableColumn id="3" xr3:uid="{8864F9BD-CD73-8943-B2EE-F68877E357E8}" name="Plačano"/>
    <tableColumn id="4" xr3:uid="{4A7A83BA-0593-3440-BDFF-B6680E99A864}" name="Števec"/>
    <tableColumn id="5" xr3:uid="{4E3C72E8-60FD-AA41-AD67-96645EEC3A28}" name="Prevoženo"/>
    <tableColumn id="6" xr3:uid="{19509B50-5BB3-5E4D-8DBC-687F2D606069}" name="Poraba"/>
    <tableColumn id="7" xr3:uid="{C53FBA69-3A07-7E46-A509-91C77C47FD7D}" name="Prikaz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86BA00-8107-A048-9DE6-BEB2DF767E46}" name="Table6" displayName="Table6" ref="A1:G3" totalsRowShown="0">
  <autoFilter ref="A1:G3" xr:uid="{4186BA00-8107-A048-9DE6-BEB2DF767E46}"/>
  <tableColumns count="7">
    <tableColumn id="1" xr3:uid="{83A271CB-290F-8E44-82C5-A4CFE294D08E}" name="Datum" dataDxfId="0"/>
    <tableColumn id="2" xr3:uid="{7AC5C3F2-414A-D440-8702-A0DA7A610C19}" name="Litri"/>
    <tableColumn id="3" xr3:uid="{98C487BE-85BA-584E-8287-8B6178B66F73}" name="Plačano"/>
    <tableColumn id="4" xr3:uid="{4B88DB76-6EEB-6244-8125-D8FA1727FDC3}" name="Števec"/>
    <tableColumn id="5" xr3:uid="{3556A414-7C6E-8843-9503-9DBE6A01B715}" name="Prevoženo"/>
    <tableColumn id="6" xr3:uid="{D8A6776E-70EA-674A-8E1E-25F6B5843404}" name="Poraba"/>
    <tableColumn id="7" xr3:uid="{AE5EE57C-9964-8549-BF98-A304BB88D322}" name="Prikaz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24"/>
    <tableColumn id="2" xr3:uid="{6DC2697C-FCB3-8A47-945B-8CD05834AA8C}" uniqueName="2" name="Litri" queryTableFieldId="2" dataDxfId="16"/>
    <tableColumn id="3" xr3:uid="{19DBC541-3ADF-4E48-8786-6E42DA219788}" uniqueName="3" name="Plačano" queryTableFieldId="3" dataDxfId="14"/>
    <tableColumn id="4" xr3:uid="{3238A9AD-2FC0-0E49-9EE3-7019C05B366B}" uniqueName="4" name="Števec" queryTableFieldId="4" dataDxfId="15"/>
    <tableColumn id="5" xr3:uid="{E0B5480D-9C8F-CA4C-941D-AE9FDE0CDFDC}" uniqueName="5" name="Prevoženo" queryTableFieldId="5" dataDxfId="17"/>
    <tableColumn id="6" xr3:uid="{1DEAFC6B-8470-6742-BAB3-957B7429D133}" uniqueName="6" name="Poraba" queryTableFieldId="6" dataDxfId="23"/>
    <tableColumn id="11" xr3:uid="{911769A8-5CFE-8245-A64B-38797D90A3B5}" uniqueName="11" name="Prikaz" queryTableFieldId="11" dataDxfId="13">
      <calculatedColumnFormula>realna_poraba_cupra__2[[#This Row],[Litri]]/realna_poraba_cupra__2[[#This Row],[Prevoženo]]*100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22" tableBorderDxfId="21" totalsRowBorderDxfId="20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9"/>
    <tableColumn id="2" xr3:uid="{079EA12A-47EB-F54A-8E37-30D8BCE75150}" name="Bencin" dataDxfId="1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2D0B-AE5F-9641-9FC8-BE5AA8B8ADAB}">
  <dimension ref="A1:G4"/>
  <sheetViews>
    <sheetView workbookViewId="0">
      <selection activeCell="M8" sqref="M8"/>
    </sheetView>
  </sheetViews>
  <sheetFormatPr baseColWidth="10" defaultRowHeight="15" x14ac:dyDescent="0.2"/>
  <cols>
    <col min="5" max="5" width="11.6640625" customWidth="1"/>
  </cols>
  <sheetData>
    <row r="1" spans="1:7" x14ac:dyDescent="0.2">
      <c r="A1" t="s">
        <v>2</v>
      </c>
      <c r="B1" t="s">
        <v>3</v>
      </c>
      <c r="C1" t="s">
        <v>8</v>
      </c>
      <c r="D1" t="s">
        <v>5</v>
      </c>
      <c r="E1" t="s">
        <v>7</v>
      </c>
      <c r="F1" t="s">
        <v>6</v>
      </c>
      <c r="G1" t="s">
        <v>9</v>
      </c>
    </row>
    <row r="2" spans="1:7" x14ac:dyDescent="0.2">
      <c r="A2" s="1">
        <v>45085</v>
      </c>
      <c r="B2">
        <v>42.42</v>
      </c>
      <c r="C2">
        <v>59.897039999999997</v>
      </c>
      <c r="D2">
        <v>44314</v>
      </c>
      <c r="E2">
        <v>618</v>
      </c>
      <c r="F2">
        <v>6.8640776699029127</v>
      </c>
      <c r="G2">
        <v>6.8640776699029127</v>
      </c>
    </row>
    <row r="3" spans="1:7" x14ac:dyDescent="0.2">
      <c r="A3" s="1">
        <v>45093</v>
      </c>
      <c r="B3">
        <v>43.1</v>
      </c>
      <c r="C3">
        <v>60.857199999999999</v>
      </c>
      <c r="D3">
        <v>44997</v>
      </c>
      <c r="E3">
        <v>683</v>
      </c>
      <c r="F3">
        <v>6.3103953147877023</v>
      </c>
      <c r="G3">
        <v>6.3103953147877023</v>
      </c>
    </row>
    <row r="4" spans="1:7" x14ac:dyDescent="0.2">
      <c r="A4" s="1">
        <v>45099</v>
      </c>
      <c r="B4">
        <v>38.18</v>
      </c>
      <c r="C4">
        <v>54.368319999999997</v>
      </c>
      <c r="D4">
        <v>45546</v>
      </c>
      <c r="E4">
        <v>549</v>
      </c>
      <c r="F4">
        <v>6.9544626593806917</v>
      </c>
      <c r="G4">
        <v>6.9544626593806917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7109-C901-244F-9237-D480661387CD}">
  <dimension ref="A1:G5"/>
  <sheetViews>
    <sheetView workbookViewId="0">
      <selection sqref="A1:G5"/>
    </sheetView>
  </sheetViews>
  <sheetFormatPr baseColWidth="10" defaultRowHeight="15" x14ac:dyDescent="0.2"/>
  <cols>
    <col min="5" max="5" width="11.6640625" customWidth="1"/>
  </cols>
  <sheetData>
    <row r="1" spans="1:7" x14ac:dyDescent="0.2">
      <c r="A1" t="s">
        <v>2</v>
      </c>
      <c r="B1" t="s">
        <v>3</v>
      </c>
      <c r="C1" t="s">
        <v>8</v>
      </c>
      <c r="D1" t="s">
        <v>5</v>
      </c>
      <c r="E1" t="s">
        <v>7</v>
      </c>
      <c r="F1" t="s">
        <v>6</v>
      </c>
      <c r="G1" t="s">
        <v>9</v>
      </c>
    </row>
    <row r="2" spans="1:7" x14ac:dyDescent="0.2">
      <c r="A2" s="1">
        <v>45175</v>
      </c>
      <c r="B2">
        <v>35.97</v>
      </c>
      <c r="C2">
        <v>55.537680000000002</v>
      </c>
      <c r="D2">
        <v>49480</v>
      </c>
      <c r="E2">
        <v>475</v>
      </c>
      <c r="F2">
        <v>7.5726315789473686</v>
      </c>
      <c r="G2">
        <v>7.5726315789473686</v>
      </c>
    </row>
    <row r="3" spans="1:7" x14ac:dyDescent="0.2">
      <c r="A3" s="1">
        <v>45184</v>
      </c>
      <c r="B3">
        <v>38.74</v>
      </c>
      <c r="C3">
        <v>60.085740000000001</v>
      </c>
      <c r="D3">
        <v>50012</v>
      </c>
      <c r="E3">
        <v>532</v>
      </c>
      <c r="F3">
        <v>7.2819548872180455</v>
      </c>
      <c r="G3">
        <v>7.2819548872180455</v>
      </c>
    </row>
    <row r="4" spans="1:7" x14ac:dyDescent="0.2">
      <c r="A4" s="1">
        <v>45191</v>
      </c>
      <c r="B4">
        <v>36.130000000000003</v>
      </c>
      <c r="C4">
        <v>56.03763</v>
      </c>
      <c r="D4">
        <v>50458</v>
      </c>
      <c r="E4">
        <v>446</v>
      </c>
      <c r="F4">
        <v>8.1008968609865484</v>
      </c>
      <c r="G4">
        <v>8.1008968609865484</v>
      </c>
    </row>
    <row r="5" spans="1:7" x14ac:dyDescent="0.2">
      <c r="A5" s="1">
        <v>45198</v>
      </c>
      <c r="B5">
        <v>38.51</v>
      </c>
      <c r="C5">
        <v>61.153880000000001</v>
      </c>
      <c r="D5">
        <v>50991</v>
      </c>
      <c r="E5">
        <v>533</v>
      </c>
      <c r="F5">
        <v>7.2251407129455911</v>
      </c>
      <c r="G5">
        <v>7.2251407129455911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25D3-CB60-894C-8857-23D503D5F02E}">
  <dimension ref="A1:G20"/>
  <sheetViews>
    <sheetView workbookViewId="0">
      <selection sqref="A1:G20"/>
    </sheetView>
  </sheetViews>
  <sheetFormatPr baseColWidth="10" defaultRowHeight="15" x14ac:dyDescent="0.2"/>
  <cols>
    <col min="5" max="5" width="11.6640625" customWidth="1"/>
  </cols>
  <sheetData>
    <row r="1" spans="1:7" x14ac:dyDescent="0.2">
      <c r="A1" t="s">
        <v>2</v>
      </c>
      <c r="B1" t="s">
        <v>3</v>
      </c>
      <c r="C1" t="s">
        <v>8</v>
      </c>
      <c r="D1" t="s">
        <v>5</v>
      </c>
      <c r="E1" t="s">
        <v>7</v>
      </c>
      <c r="F1" t="s">
        <v>6</v>
      </c>
      <c r="G1" t="s">
        <v>9</v>
      </c>
    </row>
    <row r="2" spans="1:7" x14ac:dyDescent="0.2">
      <c r="A2" s="1">
        <v>45051</v>
      </c>
      <c r="B2">
        <v>41.17</v>
      </c>
      <c r="C2">
        <v>58.296720000000001</v>
      </c>
      <c r="D2">
        <v>41907</v>
      </c>
      <c r="F2" t="s">
        <v>4</v>
      </c>
    </row>
    <row r="3" spans="1:7" x14ac:dyDescent="0.2">
      <c r="A3" s="1">
        <v>45059</v>
      </c>
      <c r="B3">
        <v>43.02</v>
      </c>
      <c r="C3">
        <v>59.797800000000002</v>
      </c>
      <c r="D3">
        <v>42521</v>
      </c>
      <c r="E3">
        <v>614</v>
      </c>
      <c r="F3">
        <v>7.006514657980456</v>
      </c>
      <c r="G3">
        <v>7.006514657980456</v>
      </c>
    </row>
    <row r="4" spans="1:7" x14ac:dyDescent="0.2">
      <c r="A4" s="1">
        <v>45068</v>
      </c>
      <c r="B4">
        <v>41.67</v>
      </c>
      <c r="C4">
        <v>57.921299999999995</v>
      </c>
      <c r="D4">
        <v>43181</v>
      </c>
      <c r="E4">
        <v>660</v>
      </c>
      <c r="F4">
        <v>6.3136363636363644</v>
      </c>
      <c r="G4">
        <v>6.3136363636363644</v>
      </c>
    </row>
    <row r="5" spans="1:7" x14ac:dyDescent="0.2">
      <c r="A5" s="1">
        <v>45073</v>
      </c>
      <c r="B5">
        <v>34.04</v>
      </c>
      <c r="C5">
        <v>47.043279999999996</v>
      </c>
      <c r="D5">
        <v>43696</v>
      </c>
      <c r="E5">
        <v>515</v>
      </c>
      <c r="F5">
        <v>6.6097087378640769</v>
      </c>
      <c r="G5">
        <v>6.6097087378640769</v>
      </c>
    </row>
    <row r="6" spans="1:7" x14ac:dyDescent="0.2">
      <c r="A6" s="1">
        <v>45085</v>
      </c>
      <c r="B6">
        <v>42.42</v>
      </c>
      <c r="C6">
        <v>59.897039999999997</v>
      </c>
      <c r="D6">
        <v>44314</v>
      </c>
      <c r="E6">
        <v>618</v>
      </c>
      <c r="F6">
        <v>6.8640776699029127</v>
      </c>
      <c r="G6">
        <v>6.8640776699029127</v>
      </c>
    </row>
    <row r="7" spans="1:7" x14ac:dyDescent="0.2">
      <c r="A7" s="1">
        <v>45093</v>
      </c>
      <c r="B7">
        <v>43.1</v>
      </c>
      <c r="C7">
        <v>60.857199999999999</v>
      </c>
      <c r="D7">
        <v>44997</v>
      </c>
      <c r="E7">
        <v>683</v>
      </c>
      <c r="F7">
        <v>6.3103953147877023</v>
      </c>
      <c r="G7">
        <v>6.3103953147877023</v>
      </c>
    </row>
    <row r="8" spans="1:7" x14ac:dyDescent="0.2">
      <c r="A8" s="1">
        <v>45099</v>
      </c>
      <c r="B8">
        <v>38.18</v>
      </c>
      <c r="C8">
        <v>54.368319999999997</v>
      </c>
      <c r="D8">
        <v>45546</v>
      </c>
      <c r="E8">
        <v>549</v>
      </c>
      <c r="F8">
        <v>6.9544626593806917</v>
      </c>
      <c r="G8">
        <v>6.9544626593806917</v>
      </c>
    </row>
    <row r="9" spans="1:7" x14ac:dyDescent="0.2">
      <c r="A9" s="1">
        <v>45113</v>
      </c>
      <c r="B9">
        <v>40.659999999999997</v>
      </c>
      <c r="C9">
        <v>58.713039999999992</v>
      </c>
      <c r="D9">
        <v>46126</v>
      </c>
      <c r="E9">
        <v>580</v>
      </c>
      <c r="F9">
        <v>7.0103448275862066</v>
      </c>
      <c r="G9">
        <v>7.0103448275862066</v>
      </c>
    </row>
    <row r="10" spans="1:7" x14ac:dyDescent="0.2">
      <c r="A10" s="1">
        <v>45122</v>
      </c>
      <c r="B10">
        <v>39.17</v>
      </c>
      <c r="C10">
        <v>56.561480000000003</v>
      </c>
      <c r="D10">
        <v>46687</v>
      </c>
      <c r="E10">
        <v>561</v>
      </c>
      <c r="F10">
        <v>6.9821746880570412</v>
      </c>
      <c r="G10">
        <v>6.9821746880570412</v>
      </c>
    </row>
    <row r="11" spans="1:7" x14ac:dyDescent="0.2">
      <c r="A11" s="1">
        <v>45129</v>
      </c>
      <c r="B11">
        <v>40.29</v>
      </c>
      <c r="C11">
        <v>58.662239999999997</v>
      </c>
      <c r="D11">
        <v>47250</v>
      </c>
      <c r="E11">
        <v>563</v>
      </c>
      <c r="F11">
        <v>7.1563055062166967</v>
      </c>
      <c r="G11">
        <v>7.1563055062166967</v>
      </c>
    </row>
    <row r="12" spans="1:7" x14ac:dyDescent="0.2">
      <c r="A12" s="1">
        <v>45138</v>
      </c>
      <c r="B12">
        <v>41.01</v>
      </c>
      <c r="C12">
        <v>59.710559999999994</v>
      </c>
      <c r="D12">
        <v>47867</v>
      </c>
      <c r="E12">
        <v>617</v>
      </c>
      <c r="F12">
        <v>6.6466774716369521</v>
      </c>
      <c r="G12">
        <v>6.6466774716369521</v>
      </c>
    </row>
    <row r="13" spans="1:7" x14ac:dyDescent="0.2">
      <c r="A13" s="1">
        <v>45151</v>
      </c>
      <c r="B13">
        <v>37.18</v>
      </c>
      <c r="C13">
        <v>56.178979999999996</v>
      </c>
      <c r="D13">
        <v>48407</v>
      </c>
      <c r="E13">
        <v>540</v>
      </c>
      <c r="F13">
        <v>6.8851851851851844</v>
      </c>
      <c r="G13">
        <v>6.8851851851851844</v>
      </c>
    </row>
    <row r="14" spans="1:7" x14ac:dyDescent="0.2">
      <c r="A14" s="1">
        <v>45163</v>
      </c>
      <c r="B14">
        <v>41.46</v>
      </c>
      <c r="C14">
        <v>62.646059999999999</v>
      </c>
      <c r="D14">
        <v>49005</v>
      </c>
      <c r="E14">
        <v>598</v>
      </c>
      <c r="F14">
        <v>6.9331103678929766</v>
      </c>
      <c r="G14">
        <v>6.9331103678929766</v>
      </c>
    </row>
    <row r="15" spans="1:7" x14ac:dyDescent="0.2">
      <c r="A15" s="1">
        <v>45175</v>
      </c>
      <c r="B15">
        <v>35.97</v>
      </c>
      <c r="C15">
        <v>55.537680000000002</v>
      </c>
      <c r="D15">
        <v>49480</v>
      </c>
      <c r="E15">
        <v>475</v>
      </c>
      <c r="F15">
        <v>7.5726315789473686</v>
      </c>
      <c r="G15">
        <v>7.5726315789473686</v>
      </c>
    </row>
    <row r="16" spans="1:7" x14ac:dyDescent="0.2">
      <c r="A16" s="1">
        <v>45184</v>
      </c>
      <c r="B16">
        <v>38.74</v>
      </c>
      <c r="C16">
        <v>60.085740000000001</v>
      </c>
      <c r="D16">
        <v>50012</v>
      </c>
      <c r="E16">
        <v>532</v>
      </c>
      <c r="F16">
        <v>7.2819548872180455</v>
      </c>
      <c r="G16">
        <v>7.2819548872180455</v>
      </c>
    </row>
    <row r="17" spans="1:7" x14ac:dyDescent="0.2">
      <c r="A17" s="1">
        <v>45191</v>
      </c>
      <c r="B17">
        <v>36.130000000000003</v>
      </c>
      <c r="C17">
        <v>56.03763</v>
      </c>
      <c r="D17">
        <v>50458</v>
      </c>
      <c r="E17">
        <v>446</v>
      </c>
      <c r="F17">
        <v>8.1008968609865484</v>
      </c>
      <c r="G17">
        <v>8.1008968609865484</v>
      </c>
    </row>
    <row r="18" spans="1:7" x14ac:dyDescent="0.2">
      <c r="A18" s="1">
        <v>45198</v>
      </c>
      <c r="B18">
        <v>38.51</v>
      </c>
      <c r="C18">
        <v>61.153880000000001</v>
      </c>
      <c r="D18">
        <v>50991</v>
      </c>
      <c r="E18">
        <v>533</v>
      </c>
      <c r="F18">
        <v>7.2251407129455911</v>
      </c>
      <c r="G18">
        <v>7.2251407129455911</v>
      </c>
    </row>
    <row r="19" spans="1:7" x14ac:dyDescent="0.2">
      <c r="A19" s="1">
        <v>45205</v>
      </c>
      <c r="B19">
        <v>38.840000000000003</v>
      </c>
      <c r="C19">
        <v>61.677920000000007</v>
      </c>
      <c r="D19">
        <v>51593</v>
      </c>
      <c r="E19">
        <v>602</v>
      </c>
      <c r="F19">
        <v>6.4518272425249172</v>
      </c>
      <c r="G19">
        <v>6.4518272425249172</v>
      </c>
    </row>
    <row r="20" spans="1:7" x14ac:dyDescent="0.2">
      <c r="A20" s="1">
        <v>45213</v>
      </c>
      <c r="B20">
        <v>41.73</v>
      </c>
      <c r="C20">
        <v>64.097279999999998</v>
      </c>
      <c r="D20">
        <v>52176</v>
      </c>
      <c r="E20">
        <v>583</v>
      </c>
      <c r="F20">
        <v>7.1578044596912509</v>
      </c>
      <c r="G20">
        <v>7.1578044596912509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9469-7AF8-7946-BC82-BFA352B0FE04}">
  <dimension ref="A1:G3"/>
  <sheetViews>
    <sheetView workbookViewId="0">
      <selection sqref="A1:G3"/>
    </sheetView>
  </sheetViews>
  <sheetFormatPr baseColWidth="10" defaultRowHeight="15" x14ac:dyDescent="0.2"/>
  <cols>
    <col min="5" max="5" width="11.6640625" customWidth="1"/>
  </cols>
  <sheetData>
    <row r="1" spans="1:7" x14ac:dyDescent="0.2">
      <c r="A1" t="s">
        <v>2</v>
      </c>
      <c r="B1" t="s">
        <v>3</v>
      </c>
      <c r="C1" t="s">
        <v>8</v>
      </c>
      <c r="D1" t="s">
        <v>5</v>
      </c>
      <c r="E1" t="s">
        <v>7</v>
      </c>
      <c r="F1" t="s">
        <v>6</v>
      </c>
      <c r="G1" t="s">
        <v>9</v>
      </c>
    </row>
    <row r="2" spans="1:7" x14ac:dyDescent="0.2">
      <c r="A2" s="1">
        <v>45205</v>
      </c>
      <c r="B2">
        <v>38.840000000000003</v>
      </c>
      <c r="C2">
        <v>61.677920000000007</v>
      </c>
      <c r="D2">
        <v>51593</v>
      </c>
      <c r="E2">
        <v>602</v>
      </c>
      <c r="F2">
        <v>6.4518272425249172</v>
      </c>
      <c r="G2">
        <v>6.4518272425249172</v>
      </c>
    </row>
    <row r="3" spans="1:7" x14ac:dyDescent="0.2">
      <c r="A3" s="1">
        <v>45213</v>
      </c>
      <c r="B3">
        <v>41.73</v>
      </c>
      <c r="C3">
        <v>64.097279999999998</v>
      </c>
      <c r="D3">
        <v>52176</v>
      </c>
      <c r="E3">
        <v>583</v>
      </c>
      <c r="F3">
        <v>7.1578044596912509</v>
      </c>
      <c r="G3">
        <v>7.1578044596912509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V42"/>
  <sheetViews>
    <sheetView tabSelected="1" topLeftCell="B1" zoomScale="120" zoomScaleNormal="120" workbookViewId="0">
      <selection activeCell="J3" sqref="J3"/>
    </sheetView>
  </sheetViews>
  <sheetFormatPr baseColWidth="10" defaultRowHeight="15" x14ac:dyDescent="0.2"/>
  <cols>
    <col min="1" max="1" width="3.83203125" customWidth="1"/>
    <col min="2" max="2" width="8.83203125" bestFit="1" customWidth="1"/>
    <col min="3" max="3" width="8.1640625" customWidth="1"/>
    <col min="4" max="4" width="11.1640625" customWidth="1"/>
    <col min="5" max="5" width="10.5" customWidth="1"/>
    <col min="6" max="6" width="11.6640625" bestFit="1" customWidth="1"/>
    <col min="7" max="7" width="9" bestFit="1" customWidth="1"/>
    <col min="8" max="8" width="16.1640625" customWidth="1"/>
    <col min="9" max="9" width="3.33203125" customWidth="1"/>
    <col min="10" max="10" width="11.83203125" bestFit="1" customWidth="1"/>
    <col min="11" max="11" width="10.6640625" bestFit="1" customWidth="1"/>
    <col min="15" max="15" width="14.6640625" bestFit="1" customWidth="1"/>
    <col min="16" max="16" width="12" customWidth="1"/>
    <col min="17" max="17" width="8" customWidth="1"/>
    <col min="18" max="18" width="8.5" customWidth="1"/>
    <col min="19" max="19" width="7.6640625" customWidth="1"/>
    <col min="20" max="20" width="7.33203125" customWidth="1"/>
    <col min="21" max="21" width="8.1640625" customWidth="1"/>
    <col min="22" max="22" width="10.1640625" customWidth="1"/>
    <col min="23" max="33" width="12.1640625" bestFit="1" customWidth="1"/>
    <col min="34" max="34" width="11.1640625" bestFit="1" customWidth="1"/>
    <col min="35" max="35" width="12.1640625" bestFit="1" customWidth="1"/>
    <col min="36" max="52" width="15" bestFit="1" customWidth="1"/>
    <col min="53" max="53" width="19.33203125" bestFit="1" customWidth="1"/>
    <col min="54" max="54" width="17.6640625" bestFit="1" customWidth="1"/>
  </cols>
  <sheetData>
    <row r="2" spans="2:22" x14ac:dyDescent="0.2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22" x14ac:dyDescent="0.2">
      <c r="B3" s="1">
        <v>45051</v>
      </c>
      <c r="C3" s="3">
        <v>41.17</v>
      </c>
      <c r="D3" s="6">
        <f>INDEX(Table3[Bencin],MATCH(realna_poraba_cupra__2[[#This Row],[Datum]],Table3[Veljavnost],1))*realna_poraba_cupra__2[[#This Row],[Litri]]</f>
        <v>58.296720000000001</v>
      </c>
      <c r="E3" s="2">
        <v>41907</v>
      </c>
      <c r="F3" s="2"/>
      <c r="G3" t="s">
        <v>4</v>
      </c>
      <c r="H3" s="3"/>
      <c r="J3" s="1">
        <v>44930</v>
      </c>
      <c r="K3" s="4">
        <v>1.276</v>
      </c>
    </row>
    <row r="4" spans="2:22" x14ac:dyDescent="0.2">
      <c r="B4" s="1">
        <v>45059</v>
      </c>
      <c r="C4" s="3">
        <v>43.02</v>
      </c>
      <c r="D4" s="6">
        <f>INDEX(Table3[Bencin],MATCH(realna_poraba_cupra__2[[#This Row],[Datum]],Table3[Veljavnost],1))*realna_poraba_cupra__2[[#This Row],[Litri]]</f>
        <v>59.797800000000002</v>
      </c>
      <c r="E4" s="2">
        <v>42521</v>
      </c>
      <c r="F4" s="2">
        <f>realna_poraba_cupra__2[[#This Row],[Števec]]-E3</f>
        <v>614</v>
      </c>
      <c r="G4" s="3">
        <f>realna_poraba_cupra__2[[#This Row],[Litri]]/realna_poraba_cupra__2[[#This Row],[Prevoženo]]*100</f>
        <v>7.006514657980456</v>
      </c>
      <c r="H4" s="3">
        <f>realna_poraba_cupra__2[[#This Row],[Litri]]/realna_poraba_cupra__2[[#This Row],[Prevoženo]]*100</f>
        <v>7.006514657980456</v>
      </c>
      <c r="J4" s="1">
        <v>44943</v>
      </c>
      <c r="K4" s="4">
        <v>1.288</v>
      </c>
    </row>
    <row r="5" spans="2:22" x14ac:dyDescent="0.2">
      <c r="B5" s="1">
        <v>45068</v>
      </c>
      <c r="C5" s="3">
        <v>41.67</v>
      </c>
      <c r="D5" s="6">
        <f>INDEX(Table3[Bencin],MATCH(realna_poraba_cupra__2[[#This Row],[Datum]],Table3[Veljavnost],1))*realna_poraba_cupra__2[[#This Row],[Litri]]</f>
        <v>57.921299999999995</v>
      </c>
      <c r="E5" s="2">
        <v>43181</v>
      </c>
      <c r="F5" s="2">
        <f>realna_poraba_cupra__2[[#This Row],[Števec]]-E4</f>
        <v>660</v>
      </c>
      <c r="G5" s="3">
        <f>realna_poraba_cupra__2[[#This Row],[Litri]]/realna_poraba_cupra__2[[#This Row],[Prevoženo]]*100</f>
        <v>6.3136363636363644</v>
      </c>
      <c r="H5" s="3">
        <f>realna_poraba_cupra__2[[#This Row],[Litri]]/realna_poraba_cupra__2[[#This Row],[Prevoženo]]*100</f>
        <v>6.3136363636363644</v>
      </c>
      <c r="J5" s="1">
        <v>44957</v>
      </c>
      <c r="K5" s="4">
        <v>1.355</v>
      </c>
    </row>
    <row r="6" spans="2:22" x14ac:dyDescent="0.2">
      <c r="B6" s="1">
        <v>45073</v>
      </c>
      <c r="C6" s="3">
        <v>34.04</v>
      </c>
      <c r="D6" s="6">
        <f>INDEX(Table3[Bencin],MATCH(realna_poraba_cupra__2[[#This Row],[Datum]],Table3[Veljavnost],1))*realna_poraba_cupra__2[[#This Row],[Litri]]</f>
        <v>47.043279999999996</v>
      </c>
      <c r="E6" s="2">
        <v>43696</v>
      </c>
      <c r="F6" s="2">
        <f>realna_poraba_cupra__2[[#This Row],[Števec]]-E5</f>
        <v>515</v>
      </c>
      <c r="G6" s="3">
        <f>realna_poraba_cupra__2[[#This Row],[Litri]]/realna_poraba_cupra__2[[#This Row],[Prevoženo]]*100</f>
        <v>6.6097087378640769</v>
      </c>
      <c r="H6" s="3">
        <f>realna_poraba_cupra__2[[#This Row],[Litri]]/realna_poraba_cupra__2[[#This Row],[Prevoženo]]*100</f>
        <v>6.6097087378640769</v>
      </c>
      <c r="J6" s="1">
        <v>44971</v>
      </c>
      <c r="K6" s="4">
        <v>1.355</v>
      </c>
    </row>
    <row r="7" spans="2:22" x14ac:dyDescent="0.2">
      <c r="B7" s="1">
        <v>45085</v>
      </c>
      <c r="C7" s="3">
        <v>42.42</v>
      </c>
      <c r="D7" s="6">
        <f>INDEX(Table3[Bencin],MATCH(realna_poraba_cupra__2[[#This Row],[Datum]],Table3[Veljavnost],1))*realna_poraba_cupra__2[[#This Row],[Litri]]</f>
        <v>59.897039999999997</v>
      </c>
      <c r="E7" s="2">
        <v>44314</v>
      </c>
      <c r="F7" s="2">
        <f>realna_poraba_cupra__2[[#This Row],[Števec]]-E6</f>
        <v>618</v>
      </c>
      <c r="G7" s="3">
        <f>realna_poraba_cupra__2[[#This Row],[Litri]]/realna_poraba_cupra__2[[#This Row],[Prevoženo]]*100</f>
        <v>6.8640776699029127</v>
      </c>
      <c r="H7" s="3">
        <f>realna_poraba_cupra__2[[#This Row],[Litri]]/realna_poraba_cupra__2[[#This Row],[Prevoženo]]*100</f>
        <v>6.8640776699029127</v>
      </c>
      <c r="J7" s="1">
        <v>44985</v>
      </c>
      <c r="K7" s="4">
        <v>1.359</v>
      </c>
    </row>
    <row r="8" spans="2:22" x14ac:dyDescent="0.2">
      <c r="B8" s="1">
        <v>45093</v>
      </c>
      <c r="C8" s="3">
        <v>43.1</v>
      </c>
      <c r="D8" s="6">
        <f>INDEX(Table3[Bencin],MATCH(realna_poraba_cupra__2[[#This Row],[Datum]],Table3[Veljavnost],1))*realna_poraba_cupra__2[[#This Row],[Litri]]</f>
        <v>60.857199999999999</v>
      </c>
      <c r="E8" s="2">
        <v>44997</v>
      </c>
      <c r="F8" s="2">
        <f>realna_poraba_cupra__2[[#This Row],[Števec]]-E7</f>
        <v>683</v>
      </c>
      <c r="G8" s="3">
        <f>realna_poraba_cupra__2[[#This Row],[Litri]]/realna_poraba_cupra__2[[#This Row],[Prevoženo]]*100</f>
        <v>6.3103953147877023</v>
      </c>
      <c r="H8" s="3">
        <f>realna_poraba_cupra__2[[#This Row],[Litri]]/realna_poraba_cupra__2[[#This Row],[Prevoženo]]*100</f>
        <v>6.3103953147877023</v>
      </c>
      <c r="J8" s="1">
        <v>44999</v>
      </c>
      <c r="K8" s="4">
        <v>1.3740000000000001</v>
      </c>
      <c r="P8" s="16" t="s">
        <v>20</v>
      </c>
    </row>
    <row r="9" spans="2:22" x14ac:dyDescent="0.2">
      <c r="B9" s="1">
        <v>45099</v>
      </c>
      <c r="C9" s="3">
        <v>38.18</v>
      </c>
      <c r="D9" s="6">
        <f>INDEX(Table3[Bencin],MATCH(realna_poraba_cupra__2[[#This Row],[Datum]],Table3[Veljavnost],1))*realna_poraba_cupra__2[[#This Row],[Litri]]</f>
        <v>54.368319999999997</v>
      </c>
      <c r="E9" s="2">
        <v>45546</v>
      </c>
      <c r="F9" s="2">
        <f>realna_poraba_cupra__2[[#This Row],[Števec]]-E8</f>
        <v>549</v>
      </c>
      <c r="G9" s="3">
        <f>realna_poraba_cupra__2[[#This Row],[Litri]]/realna_poraba_cupra__2[[#This Row],[Prevoženo]]*100</f>
        <v>6.9544626593806917</v>
      </c>
      <c r="H9" s="3">
        <f>realna_poraba_cupra__2[[#This Row],[Litri]]/realna_poraba_cupra__2[[#This Row],[Prevoženo]]*100</f>
        <v>6.9544626593806917</v>
      </c>
      <c r="J9" s="1">
        <v>45013</v>
      </c>
      <c r="K9" s="4">
        <v>1.3740000000000001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16</v>
      </c>
      <c r="V9" t="s">
        <v>10</v>
      </c>
    </row>
    <row r="10" spans="2:22" x14ac:dyDescent="0.2">
      <c r="B10" s="1">
        <v>45113</v>
      </c>
      <c r="C10" s="3">
        <v>40.659999999999997</v>
      </c>
      <c r="D10" s="6">
        <f>INDEX(Table3[Bencin],MATCH(realna_poraba_cupra__2[[#This Row],[Datum]],Table3[Veljavnost],1))*realna_poraba_cupra__2[[#This Row],[Litri]]</f>
        <v>58.713039999999992</v>
      </c>
      <c r="E10" s="2">
        <v>46126</v>
      </c>
      <c r="F10" s="2">
        <f>realna_poraba_cupra__2[[#This Row],[Števec]]-E9</f>
        <v>580</v>
      </c>
      <c r="G10" s="3">
        <f>realna_poraba_cupra__2[[#This Row],[Litri]]/realna_poraba_cupra__2[[#This Row],[Prevoženo]]*100</f>
        <v>7.0103448275862066</v>
      </c>
      <c r="H10" s="3">
        <f>realna_poraba_cupra__2[[#This Row],[Litri]]/realna_poraba_cupra__2[[#This Row],[Prevoženo]]*100</f>
        <v>7.0103448275862066</v>
      </c>
      <c r="J10" s="1">
        <v>45028</v>
      </c>
      <c r="K10" s="4">
        <v>1.4159999999999999</v>
      </c>
      <c r="O10" s="16" t="s">
        <v>19</v>
      </c>
    </row>
    <row r="11" spans="2:22" x14ac:dyDescent="0.2">
      <c r="B11" s="1">
        <v>45122</v>
      </c>
      <c r="C11" s="3">
        <v>39.17</v>
      </c>
      <c r="D11" s="6">
        <f>INDEX(Table3[Bencin],MATCH(realna_poraba_cupra__2[[#This Row],[Datum]],Table3[Veljavnost],1))*realna_poraba_cupra__2[[#This Row],[Litri]]</f>
        <v>56.561480000000003</v>
      </c>
      <c r="E11" s="2">
        <v>46687</v>
      </c>
      <c r="F11" s="2">
        <f>realna_poraba_cupra__2[[#This Row],[Števec]]-E10</f>
        <v>561</v>
      </c>
      <c r="G11" s="3">
        <f>realna_poraba_cupra__2[[#This Row],[Litri]]/realna_poraba_cupra__2[[#This Row],[Prevoženo]]*100</f>
        <v>6.9821746880570412</v>
      </c>
      <c r="H11" s="3">
        <f>realna_poraba_cupra__2[[#This Row],[Litri]]/realna_poraba_cupra__2[[#This Row],[Prevoženo]]*100</f>
        <v>6.9821746880570412</v>
      </c>
      <c r="J11" s="1">
        <v>45041</v>
      </c>
      <c r="K11" s="4">
        <v>1.4159999999999999</v>
      </c>
      <c r="O11" s="18" t="s">
        <v>17</v>
      </c>
      <c r="P11" s="17">
        <v>1789</v>
      </c>
      <c r="Q11" s="17">
        <v>1850</v>
      </c>
      <c r="R11" s="17">
        <v>2321</v>
      </c>
      <c r="S11" s="17">
        <v>1138</v>
      </c>
      <c r="T11" s="17">
        <v>1986</v>
      </c>
      <c r="U11" s="17">
        <v>1185</v>
      </c>
      <c r="V11" s="17">
        <v>10269</v>
      </c>
    </row>
    <row r="12" spans="2:22" x14ac:dyDescent="0.2">
      <c r="B12" s="1">
        <v>45129</v>
      </c>
      <c r="C12" s="3">
        <v>40.29</v>
      </c>
      <c r="D12" s="6">
        <f>INDEX(Table3[Bencin],MATCH(realna_poraba_cupra__2[[#This Row],[Datum]],Table3[Veljavnost],1))*realna_poraba_cupra__2[[#This Row],[Litri]]</f>
        <v>58.662239999999997</v>
      </c>
      <c r="E12" s="2">
        <v>47250</v>
      </c>
      <c r="F12" s="2">
        <f>realna_poraba_cupra__2[[#This Row],[Števec]]-E11</f>
        <v>563</v>
      </c>
      <c r="G12" s="3">
        <f>realna_poraba_cupra__2[[#This Row],[Litri]]/realna_poraba_cupra__2[[#This Row],[Prevoženo]]*100</f>
        <v>7.1563055062166967</v>
      </c>
      <c r="H12" s="3">
        <f>realna_poraba_cupra__2[[#This Row],[Litri]]/realna_poraba_cupra__2[[#This Row],[Prevoženo]]*100</f>
        <v>7.1563055062166967</v>
      </c>
      <c r="J12" s="1">
        <v>45055</v>
      </c>
      <c r="K12" s="4">
        <v>1.39</v>
      </c>
      <c r="O12" s="18" t="s">
        <v>18</v>
      </c>
      <c r="P12" s="3">
        <v>6.643286586493633</v>
      </c>
      <c r="Q12" s="3">
        <v>6.7096452146904353</v>
      </c>
      <c r="R12" s="3">
        <v>6.9488756233742244</v>
      </c>
      <c r="S12" s="3">
        <v>6.909147776539081</v>
      </c>
      <c r="T12" s="3">
        <v>7.5451560100243888</v>
      </c>
      <c r="U12" s="3">
        <v>6.8048158511080841</v>
      </c>
      <c r="V12" s="3">
        <v>6.9701582884689435</v>
      </c>
    </row>
    <row r="13" spans="2:22" x14ac:dyDescent="0.2">
      <c r="B13" s="1">
        <v>45138</v>
      </c>
      <c r="C13" s="3">
        <v>41.01</v>
      </c>
      <c r="D13" s="6">
        <f>INDEX(Table3[Bencin],MATCH(realna_poraba_cupra__2[[#This Row],[Datum]],Table3[Veljavnost],1))*realna_poraba_cupra__2[[#This Row],[Litri]]</f>
        <v>59.710559999999994</v>
      </c>
      <c r="E13" s="2">
        <v>47867</v>
      </c>
      <c r="F13" s="2">
        <f>realna_poraba_cupra__2[[#This Row],[Števec]]-E12</f>
        <v>617</v>
      </c>
      <c r="G13" s="3">
        <f>realna_poraba_cupra__2[[#This Row],[Litri]]/realna_poraba_cupra__2[[#This Row],[Prevoženo]]*100</f>
        <v>6.6466774716369521</v>
      </c>
      <c r="H13" s="3">
        <f>realna_poraba_cupra__2[[#This Row],[Litri]]/realna_poraba_cupra__2[[#This Row],[Prevoženo]]*100</f>
        <v>6.6466774716369521</v>
      </c>
      <c r="J13" s="1">
        <v>45069</v>
      </c>
      <c r="K13" s="4">
        <v>1.3819999999999999</v>
      </c>
    </row>
    <row r="14" spans="2:22" x14ac:dyDescent="0.2">
      <c r="B14" s="1">
        <v>45151</v>
      </c>
      <c r="C14" s="3">
        <v>37.18</v>
      </c>
      <c r="D14" s="6">
        <f>INDEX(Table3[Bencin],MATCH(realna_poraba_cupra__2[[#This Row],[Datum]],Table3[Veljavnost],1))*realna_poraba_cupra__2[[#This Row],[Litri]]</f>
        <v>56.178979999999996</v>
      </c>
      <c r="E14" s="2">
        <v>48407</v>
      </c>
      <c r="F14" s="2">
        <f>realna_poraba_cupra__2[[#This Row],[Števec]]-E13</f>
        <v>540</v>
      </c>
      <c r="G14" s="3">
        <f>realna_poraba_cupra__2[[#This Row],[Litri]]/realna_poraba_cupra__2[[#This Row],[Prevoženo]]*100</f>
        <v>6.8851851851851844</v>
      </c>
      <c r="H14" s="3">
        <f>realna_poraba_cupra__2[[#This Row],[Litri]]/realna_poraba_cupra__2[[#This Row],[Prevoženo]]*100</f>
        <v>6.8851851851851844</v>
      </c>
      <c r="J14" s="1">
        <v>45083</v>
      </c>
      <c r="K14" s="4">
        <v>1.4119999999999999</v>
      </c>
    </row>
    <row r="15" spans="2:22" x14ac:dyDescent="0.2">
      <c r="B15" s="1">
        <v>45163</v>
      </c>
      <c r="C15" s="3">
        <v>41.46</v>
      </c>
      <c r="D15" s="6">
        <f>INDEX(Table3[Bencin],MATCH(realna_poraba_cupra__2[[#This Row],[Datum]],Table3[Veljavnost],1))*realna_poraba_cupra__2[[#This Row],[Litri]]</f>
        <v>62.646059999999999</v>
      </c>
      <c r="E15" s="2">
        <v>49005</v>
      </c>
      <c r="F15" s="2">
        <f>realna_poraba_cupra__2[[#This Row],[Števec]]-E14</f>
        <v>598</v>
      </c>
      <c r="G15" s="3">
        <f>realna_poraba_cupra__2[[#This Row],[Litri]]/realna_poraba_cupra__2[[#This Row],[Prevoženo]]*100</f>
        <v>6.9331103678929766</v>
      </c>
      <c r="H15" s="3">
        <f>realna_poraba_cupra__2[[#This Row],[Litri]]/realna_poraba_cupra__2[[#This Row],[Prevoženo]]*100</f>
        <v>6.9331103678929766</v>
      </c>
      <c r="J15" s="1">
        <v>45097</v>
      </c>
      <c r="K15" s="4">
        <v>1.4239999999999999</v>
      </c>
    </row>
    <row r="16" spans="2:22" x14ac:dyDescent="0.2">
      <c r="B16" s="1">
        <v>45175</v>
      </c>
      <c r="C16" s="3">
        <v>35.97</v>
      </c>
      <c r="D16" s="6">
        <f>INDEX(Table3[Bencin],MATCH(realna_poraba_cupra__2[[#This Row],[Datum]],Table3[Veljavnost],1))*realna_poraba_cupra__2[[#This Row],[Litri]]</f>
        <v>55.537680000000002</v>
      </c>
      <c r="E16" s="2">
        <v>49480</v>
      </c>
      <c r="F16" s="2">
        <f>realna_poraba_cupra__2[[#This Row],[Števec]]-E15</f>
        <v>475</v>
      </c>
      <c r="G16" s="3">
        <f>realna_poraba_cupra__2[[#This Row],[Litri]]/realna_poraba_cupra__2[[#This Row],[Prevoženo]]*100</f>
        <v>7.5726315789473686</v>
      </c>
      <c r="H16" s="3">
        <f>realna_poraba_cupra__2[[#This Row],[Litri]]/realna_poraba_cupra__2[[#This Row],[Prevoženo]]*100</f>
        <v>7.5726315789473686</v>
      </c>
      <c r="J16" s="1">
        <v>45111</v>
      </c>
      <c r="K16" s="4">
        <v>1.444</v>
      </c>
    </row>
    <row r="17" spans="2:11" x14ac:dyDescent="0.2">
      <c r="B17" s="1">
        <v>45184</v>
      </c>
      <c r="C17" s="3">
        <v>38.74</v>
      </c>
      <c r="D17" s="6">
        <f>INDEX(Table3[Bencin],MATCH(realna_poraba_cupra__2[[#This Row],[Datum]],Table3[Veljavnost],1))*realna_poraba_cupra__2[[#This Row],[Litri]]</f>
        <v>60.085740000000001</v>
      </c>
      <c r="E17" s="2">
        <v>50012</v>
      </c>
      <c r="F17" s="2">
        <f>realna_poraba_cupra__2[[#This Row],[Števec]]-E16</f>
        <v>532</v>
      </c>
      <c r="G17" s="3">
        <f>realna_poraba_cupra__2[[#This Row],[Litri]]/realna_poraba_cupra__2[[#This Row],[Prevoženo]]*100</f>
        <v>7.2819548872180455</v>
      </c>
      <c r="H17" s="3">
        <f>realna_poraba_cupra__2[[#This Row],[Litri]]/realna_poraba_cupra__2[[#This Row],[Prevoženo]]*100</f>
        <v>7.2819548872180455</v>
      </c>
      <c r="J17" s="1">
        <v>45125</v>
      </c>
      <c r="K17" s="4">
        <v>1.456</v>
      </c>
    </row>
    <row r="18" spans="2:11" x14ac:dyDescent="0.2">
      <c r="B18" s="1">
        <v>45191</v>
      </c>
      <c r="C18" s="3">
        <v>36.130000000000003</v>
      </c>
      <c r="D18" s="6">
        <f>INDEX(Table3[Bencin],MATCH(realna_poraba_cupra__2[[#This Row],[Datum]],Table3[Veljavnost],1))*realna_poraba_cupra__2[[#This Row],[Litri]]</f>
        <v>56.03763</v>
      </c>
      <c r="E18" s="2">
        <v>50458</v>
      </c>
      <c r="F18" s="2">
        <f>realna_poraba_cupra__2[[#This Row],[Števec]]-E17</f>
        <v>446</v>
      </c>
      <c r="G18" s="3">
        <f>realna_poraba_cupra__2[[#This Row],[Litri]]/realna_poraba_cupra__2[[#This Row],[Prevoženo]]*100</f>
        <v>8.1008968609865484</v>
      </c>
      <c r="H18" s="3">
        <f>realna_poraba_cupra__2[[#This Row],[Litri]]/realna_poraba_cupra__2[[#This Row],[Prevoženo]]*100</f>
        <v>8.1008968609865484</v>
      </c>
      <c r="J18" s="1">
        <v>45139</v>
      </c>
      <c r="K18" s="4">
        <v>1.5109999999999999</v>
      </c>
    </row>
    <row r="19" spans="2:11" x14ac:dyDescent="0.2">
      <c r="B19" s="1">
        <v>45198</v>
      </c>
      <c r="C19" s="3">
        <v>38.51</v>
      </c>
      <c r="D19" s="6">
        <f>INDEX(Table3[Bencin],MATCH(realna_poraba_cupra__2[[#This Row],[Datum]],Table3[Veljavnost],1))*realna_poraba_cupra__2[[#This Row],[Litri]]</f>
        <v>61.153880000000001</v>
      </c>
      <c r="E19" s="2">
        <v>50991</v>
      </c>
      <c r="F19" s="2">
        <f>realna_poraba_cupra__2[[#This Row],[Števec]]-E18</f>
        <v>533</v>
      </c>
      <c r="G19" s="3">
        <f>realna_poraba_cupra__2[[#This Row],[Litri]]/realna_poraba_cupra__2[[#This Row],[Prevoženo]]*100</f>
        <v>7.2251407129455911</v>
      </c>
      <c r="H19" s="3">
        <f>realna_poraba_cupra__2[[#This Row],[Litri]]/realna_poraba_cupra__2[[#This Row],[Prevoženo]]*100</f>
        <v>7.2251407129455911</v>
      </c>
      <c r="J19" s="1">
        <v>45155</v>
      </c>
      <c r="K19" s="4">
        <v>1.5109999999999999</v>
      </c>
    </row>
    <row r="20" spans="2:11" x14ac:dyDescent="0.2">
      <c r="B20" s="1">
        <v>45205</v>
      </c>
      <c r="C20" s="3">
        <v>38.840000000000003</v>
      </c>
      <c r="D20" s="6">
        <f>INDEX(Table3[Bencin],MATCH(realna_poraba_cupra__2[[#This Row],[Datum]],Table3[Veljavnost],1))*realna_poraba_cupra__2[[#This Row],[Litri]]</f>
        <v>61.677920000000007</v>
      </c>
      <c r="E20" s="2">
        <v>51593</v>
      </c>
      <c r="F20" s="2">
        <f>realna_poraba_cupra__2[[#This Row],[Števec]]-E19</f>
        <v>602</v>
      </c>
      <c r="G20" s="3">
        <f>realna_poraba_cupra__2[[#This Row],[Litri]]/realna_poraba_cupra__2[[#This Row],[Prevoženo]]*100</f>
        <v>6.4518272425249172</v>
      </c>
      <c r="H20" s="3">
        <f>realna_poraba_cupra__2[[#This Row],[Litri]]/realna_poraba_cupra__2[[#This Row],[Prevoženo]]*100</f>
        <v>6.4518272425249172</v>
      </c>
      <c r="J20" s="1">
        <v>45167</v>
      </c>
      <c r="K20" s="4">
        <v>1.544</v>
      </c>
    </row>
    <row r="21" spans="2:11" x14ac:dyDescent="0.2">
      <c r="B21" s="1">
        <v>45213</v>
      </c>
      <c r="C21" s="3">
        <v>41.73</v>
      </c>
      <c r="D21" s="6">
        <f>INDEX(Table3[Bencin],MATCH(realna_poraba_cupra__2[[#This Row],[Datum]],Table3[Veljavnost],1))*realna_poraba_cupra__2[[#This Row],[Litri]]</f>
        <v>64.097279999999998</v>
      </c>
      <c r="E21" s="2">
        <v>52176</v>
      </c>
      <c r="F21" s="2">
        <f>realna_poraba_cupra__2[[#This Row],[Števec]]-E20</f>
        <v>583</v>
      </c>
      <c r="G21" s="3">
        <f>realna_poraba_cupra__2[[#This Row],[Litri]]/realna_poraba_cupra__2[[#This Row],[Prevoženo]]*100</f>
        <v>7.1578044596912509</v>
      </c>
      <c r="H21" s="3">
        <f>realna_poraba_cupra__2[[#This Row],[Litri]]/realna_poraba_cupra__2[[#This Row],[Prevoženo]]*100</f>
        <v>7.1578044596912509</v>
      </c>
      <c r="J21" s="1">
        <v>45181</v>
      </c>
      <c r="K21" s="4">
        <v>1.5509999999999999</v>
      </c>
    </row>
    <row r="22" spans="2:11" x14ac:dyDescent="0.2">
      <c r="J22" s="1">
        <v>45195</v>
      </c>
      <c r="K22" s="4">
        <v>1.5880000000000001</v>
      </c>
    </row>
    <row r="23" spans="2:11" x14ac:dyDescent="0.2">
      <c r="J23" s="1">
        <v>45209</v>
      </c>
      <c r="K23" s="4">
        <v>1.536</v>
      </c>
    </row>
    <row r="24" spans="2:11" x14ac:dyDescent="0.2">
      <c r="J24" s="1">
        <v>45223</v>
      </c>
      <c r="K24" s="4">
        <v>1.536</v>
      </c>
    </row>
    <row r="25" spans="2:11" x14ac:dyDescent="0.2">
      <c r="B25" s="7"/>
      <c r="C25" s="8"/>
      <c r="D25" s="9"/>
      <c r="J25" s="1">
        <v>45237</v>
      </c>
      <c r="K25" s="4">
        <v>1.534</v>
      </c>
    </row>
    <row r="26" spans="2:11" x14ac:dyDescent="0.2">
      <c r="B26" s="10"/>
      <c r="C26" s="11"/>
      <c r="D26" s="12"/>
      <c r="E26" s="5"/>
    </row>
    <row r="27" spans="2:11" x14ac:dyDescent="0.2">
      <c r="B27" s="10"/>
      <c r="C27" s="11"/>
      <c r="D27" s="12"/>
      <c r="E27" s="5"/>
    </row>
    <row r="28" spans="2:11" x14ac:dyDescent="0.2">
      <c r="B28" s="10"/>
      <c r="C28" s="11"/>
      <c r="D28" s="12"/>
      <c r="E28" s="5"/>
    </row>
    <row r="29" spans="2:11" x14ac:dyDescent="0.2">
      <c r="B29" s="10"/>
      <c r="C29" s="11"/>
      <c r="D29" s="12"/>
      <c r="E29" s="5"/>
    </row>
    <row r="30" spans="2:11" x14ac:dyDescent="0.2">
      <c r="B30" s="10"/>
      <c r="C30" s="11"/>
      <c r="D30" s="12"/>
    </row>
    <row r="31" spans="2:11" x14ac:dyDescent="0.2">
      <c r="B31" s="10"/>
      <c r="C31" s="11"/>
      <c r="D31" s="12"/>
    </row>
    <row r="32" spans="2:11" x14ac:dyDescent="0.2">
      <c r="B32" s="10"/>
      <c r="C32" s="11"/>
      <c r="D32" s="12"/>
    </row>
    <row r="33" spans="2:4" x14ac:dyDescent="0.2">
      <c r="B33" s="10"/>
      <c r="C33" s="11"/>
      <c r="D33" s="12"/>
    </row>
    <row r="34" spans="2:4" x14ac:dyDescent="0.2">
      <c r="B34" s="10"/>
      <c r="C34" s="11"/>
      <c r="D34" s="12"/>
    </row>
    <row r="35" spans="2:4" x14ac:dyDescent="0.2">
      <c r="B35" s="10"/>
      <c r="C35" s="11"/>
      <c r="D35" s="12"/>
    </row>
    <row r="36" spans="2:4" x14ac:dyDescent="0.2">
      <c r="B36" s="10"/>
      <c r="C36" s="11"/>
      <c r="D36" s="12"/>
    </row>
    <row r="37" spans="2:4" x14ac:dyDescent="0.2">
      <c r="B37" s="10"/>
      <c r="C37" s="11"/>
      <c r="D37" s="12"/>
    </row>
    <row r="38" spans="2:4" x14ac:dyDescent="0.2">
      <c r="B38" s="10"/>
      <c r="C38" s="11"/>
      <c r="D38" s="12"/>
    </row>
    <row r="39" spans="2:4" x14ac:dyDescent="0.2">
      <c r="B39" s="10"/>
      <c r="C39" s="11"/>
      <c r="D39" s="12"/>
    </row>
    <row r="40" spans="2:4" x14ac:dyDescent="0.2">
      <c r="B40" s="10"/>
      <c r="C40" s="11"/>
      <c r="D40" s="12"/>
    </row>
    <row r="41" spans="2:4" x14ac:dyDescent="0.2">
      <c r="B41" s="10"/>
      <c r="C41" s="11"/>
      <c r="D41" s="12"/>
    </row>
    <row r="42" spans="2:4" x14ac:dyDescent="0.2">
      <c r="B42" s="13"/>
      <c r="C42" s="14"/>
      <c r="D42" s="1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{41940C65-4CBC-0940-B85C-549281950DCE}</x14:id>
        </ext>
      </extLst>
    </cfRule>
  </conditionalFormatting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940C65-4CBC-0940-B85C-549281950DC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Križanc Stojnšek, Charlie</cp:lastModifiedBy>
  <dcterms:created xsi:type="dcterms:W3CDTF">2007-10-01T06:54:22Z</dcterms:created>
  <dcterms:modified xsi:type="dcterms:W3CDTF">2024-12-05T15:22:20Z</dcterms:modified>
</cp:coreProperties>
</file>